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ilnsw.sharepoint.com/teams/StrategyFutureNetworksORGN/Shared Documents/PMO/FN Financials/Draft CPTA Submission documents/Final Submission Package/"/>
    </mc:Choice>
  </mc:AlternateContent>
  <xr:revisionPtr revIDLastSave="255" documentId="13_ncr:1_{8C284603-5435-45F1-A71E-16EE97F4E27D}" xr6:coauthVersionLast="47" xr6:coauthVersionMax="47" xr10:uidLastSave="{2991C9C9-AE7D-4DE1-A4AA-BBB9DFB774F5}"/>
  <bookViews>
    <workbookView xWindow="-120" yWindow="-120" windowWidth="57840" windowHeight="23520" tabRatio="878" xr2:uid="{6C9AE35E-AABB-42EC-9CE0-00C5DA8BC1AB}"/>
  </bookViews>
  <sheets>
    <sheet name="Cost summary - Real FY24" sheetId="2" r:id="rId1"/>
    <sheet name="Cost summary - Original dollars" sheetId="1" r:id="rId2"/>
    <sheet name="Inflation index" sheetId="3" r:id="rId3"/>
  </sheets>
  <definedNames>
    <definedName name="DME_Dirty" hidden="1">"False"</definedName>
    <definedName name="DME_LocalFile" hidden="1">"True"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" l="1"/>
  <c r="P13" i="2"/>
  <c r="M13" i="2"/>
  <c r="Q12" i="2"/>
  <c r="Q9" i="2"/>
  <c r="P9" i="2"/>
  <c r="O9" i="2"/>
  <c r="N9" i="2"/>
  <c r="M9" i="2"/>
  <c r="Q8" i="2"/>
  <c r="P8" i="2"/>
  <c r="O8" i="2"/>
  <c r="N8" i="2"/>
  <c r="M8" i="2"/>
  <c r="Q7" i="2"/>
  <c r="P7" i="2"/>
  <c r="M7" i="2"/>
  <c r="Q6" i="2"/>
  <c r="P6" i="2"/>
  <c r="O7" i="2" l="1"/>
  <c r="M14" i="1"/>
  <c r="Q10" i="2"/>
  <c r="M12" i="2"/>
  <c r="M14" i="2" s="1"/>
  <c r="P10" i="2"/>
  <c r="Q14" i="2"/>
  <c r="M10" i="1"/>
  <c r="W23" i="1" s="1"/>
  <c r="W31" i="2" s="1"/>
  <c r="L7" i="2"/>
  <c r="U6" i="2"/>
  <c r="R9" i="2"/>
  <c r="V8" i="2"/>
  <c r="I6" i="2"/>
  <c r="V9" i="2"/>
  <c r="L8" i="2"/>
  <c r="T6" i="2"/>
  <c r="R8" i="2"/>
  <c r="R6" i="2"/>
  <c r="U7" i="2"/>
  <c r="R7" i="2"/>
  <c r="V7" i="2"/>
  <c r="U9" i="2"/>
  <c r="H7" i="2"/>
  <c r="K7" i="2"/>
  <c r="I7" i="2"/>
  <c r="S7" i="2"/>
  <c r="S9" i="2"/>
  <c r="I8" i="2"/>
  <c r="T7" i="2"/>
  <c r="T9" i="2"/>
  <c r="P12" i="2"/>
  <c r="P14" i="2" s="1"/>
  <c r="P14" i="1"/>
  <c r="P10" i="1"/>
  <c r="Z23" i="1" s="1"/>
  <c r="Z31" i="2" s="1"/>
  <c r="Q14" i="1"/>
  <c r="K8" i="2"/>
  <c r="M6" i="2"/>
  <c r="S8" i="2"/>
  <c r="N7" i="2"/>
  <c r="J8" i="2"/>
  <c r="T8" i="2"/>
  <c r="U8" i="2"/>
  <c r="Q10" i="1"/>
  <c r="AA23" i="1" s="1"/>
  <c r="AA31" i="2" s="1"/>
  <c r="R10" i="2" l="1"/>
  <c r="AA22" i="1"/>
  <c r="AA30" i="2" s="1"/>
  <c r="R10" i="1"/>
  <c r="R13" i="1" s="1"/>
  <c r="R14" i="1" s="1"/>
  <c r="H8" i="2"/>
  <c r="W22" i="1"/>
  <c r="X22" i="1"/>
  <c r="X30" i="2" s="1"/>
  <c r="J7" i="2"/>
  <c r="S10" i="1"/>
  <c r="S6" i="2"/>
  <c r="Y22" i="1"/>
  <c r="Y30" i="2" s="1"/>
  <c r="J9" i="2"/>
  <c r="U10" i="1"/>
  <c r="U10" i="2"/>
  <c r="V10" i="1"/>
  <c r="V6" i="2"/>
  <c r="X20" i="1"/>
  <c r="X28" i="2" s="1"/>
  <c r="M10" i="2"/>
  <c r="T10" i="2"/>
  <c r="J6" i="2"/>
  <c r="N10" i="1"/>
  <c r="X23" i="1" s="1"/>
  <c r="N6" i="2"/>
  <c r="N10" i="2" s="1"/>
  <c r="O6" i="2"/>
  <c r="O10" i="2" s="1"/>
  <c r="O10" i="1"/>
  <c r="Y23" i="1" s="1"/>
  <c r="Y31" i="2" s="1"/>
  <c r="N12" i="2"/>
  <c r="T10" i="1"/>
  <c r="F8" i="2" l="1"/>
  <c r="L9" i="2"/>
  <c r="I10" i="1"/>
  <c r="I13" i="1" s="1"/>
  <c r="I14" i="1" s="1"/>
  <c r="J10" i="1"/>
  <c r="J13" i="1" s="1"/>
  <c r="J14" i="1" s="1"/>
  <c r="H9" i="2"/>
  <c r="Y20" i="1"/>
  <c r="Y28" i="2" s="1"/>
  <c r="W25" i="1"/>
  <c r="W33" i="2" s="1"/>
  <c r="I9" i="2"/>
  <c r="K9" i="2"/>
  <c r="Z22" i="1"/>
  <c r="Z30" i="2" s="1"/>
  <c r="W30" i="2"/>
  <c r="U13" i="1"/>
  <c r="U14" i="1" s="1"/>
  <c r="Z25" i="1"/>
  <c r="Z33" i="2" s="1"/>
  <c r="W9" i="1"/>
  <c r="Y7" i="1"/>
  <c r="E7" i="2"/>
  <c r="U13" i="2"/>
  <c r="U14" i="2" s="1"/>
  <c r="C8" i="2"/>
  <c r="E8" i="2"/>
  <c r="Y8" i="1"/>
  <c r="O12" i="2"/>
  <c r="AA20" i="1"/>
  <c r="AA28" i="2" s="1"/>
  <c r="L6" i="2"/>
  <c r="L10" i="1"/>
  <c r="L13" i="1" s="1"/>
  <c r="S10" i="2"/>
  <c r="S13" i="1"/>
  <c r="S14" i="1" s="1"/>
  <c r="X25" i="1"/>
  <c r="X33" i="2" s="1"/>
  <c r="F7" i="2"/>
  <c r="Z7" i="1"/>
  <c r="W20" i="1"/>
  <c r="H10" i="1"/>
  <c r="H13" i="1" s="1"/>
  <c r="H6" i="2"/>
  <c r="T13" i="1"/>
  <c r="T14" i="1" s="1"/>
  <c r="Y25" i="1"/>
  <c r="Y33" i="2" s="1"/>
  <c r="K10" i="1"/>
  <c r="K13" i="1" s="1"/>
  <c r="Z20" i="1"/>
  <c r="Z28" i="2" s="1"/>
  <c r="K6" i="2"/>
  <c r="Y40" i="2"/>
  <c r="O13" i="2"/>
  <c r="R13" i="2"/>
  <c r="R14" i="2" s="1"/>
  <c r="V10" i="2"/>
  <c r="AA25" i="1"/>
  <c r="AA33" i="2" s="1"/>
  <c r="V13" i="1"/>
  <c r="V14" i="1" s="1"/>
  <c r="X31" i="2"/>
  <c r="AB23" i="1"/>
  <c r="J10" i="2"/>
  <c r="J13" i="2" s="1"/>
  <c r="T13" i="2"/>
  <c r="T14" i="2" s="1"/>
  <c r="I10" i="2" l="1"/>
  <c r="I13" i="2" s="1"/>
  <c r="I14" i="2" s="1"/>
  <c r="Z8" i="1"/>
  <c r="X40" i="2"/>
  <c r="Z40" i="2"/>
  <c r="L10" i="2"/>
  <c r="L13" i="2" s="1"/>
  <c r="L14" i="2" s="1"/>
  <c r="AB22" i="1"/>
  <c r="K10" i="2"/>
  <c r="K13" i="2" s="1"/>
  <c r="Z13" i="2" s="1"/>
  <c r="J14" i="2"/>
  <c r="Y13" i="2"/>
  <c r="W8" i="1"/>
  <c r="N13" i="2"/>
  <c r="N14" i="1"/>
  <c r="G8" i="2"/>
  <c r="AA8" i="1"/>
  <c r="E9" i="2"/>
  <c r="Y21" i="1"/>
  <c r="Y9" i="1"/>
  <c r="AB30" i="2"/>
  <c r="W19" i="1"/>
  <c r="W6" i="1"/>
  <c r="C6" i="2"/>
  <c r="C10" i="1"/>
  <c r="C12" i="1" s="1"/>
  <c r="Z13" i="1"/>
  <c r="K14" i="1"/>
  <c r="Z7" i="2"/>
  <c r="C9" i="2"/>
  <c r="W21" i="1"/>
  <c r="E10" i="1"/>
  <c r="E12" i="1" s="1"/>
  <c r="E6" i="2"/>
  <c r="Y19" i="1"/>
  <c r="Y6" i="1"/>
  <c r="C7" i="2"/>
  <c r="W7" i="1"/>
  <c r="F9" i="2"/>
  <c r="Z21" i="1"/>
  <c r="Z9" i="1"/>
  <c r="AB25" i="1"/>
  <c r="S13" i="2"/>
  <c r="S14" i="2" s="1"/>
  <c r="Y7" i="2"/>
  <c r="X13" i="1"/>
  <c r="Z8" i="2"/>
  <c r="AB31" i="2"/>
  <c r="H10" i="2"/>
  <c r="H13" i="2" s="1"/>
  <c r="D8" i="2"/>
  <c r="X8" i="1"/>
  <c r="Y13" i="1"/>
  <c r="X7" i="1"/>
  <c r="D7" i="2"/>
  <c r="G10" i="1"/>
  <c r="G12" i="1" s="1"/>
  <c r="AA19" i="1"/>
  <c r="AA6" i="1"/>
  <c r="G6" i="2"/>
  <c r="H14" i="1"/>
  <c r="W13" i="1"/>
  <c r="D10" i="1"/>
  <c r="D12" i="1" s="1"/>
  <c r="D6" i="2"/>
  <c r="X6" i="1"/>
  <c r="X19" i="1"/>
  <c r="D9" i="2"/>
  <c r="X21" i="1"/>
  <c r="X9" i="1"/>
  <c r="AA40" i="2"/>
  <c r="O14" i="2"/>
  <c r="F10" i="1"/>
  <c r="F12" i="1" s="1"/>
  <c r="Z6" i="1"/>
  <c r="F6" i="2"/>
  <c r="Z19" i="1"/>
  <c r="AB33" i="2"/>
  <c r="O14" i="1"/>
  <c r="V13" i="2"/>
  <c r="V14" i="2" s="1"/>
  <c r="AA13" i="1"/>
  <c r="L14" i="1"/>
  <c r="AA21" i="1"/>
  <c r="G9" i="2"/>
  <c r="AA9" i="1"/>
  <c r="AA7" i="1"/>
  <c r="G7" i="2"/>
  <c r="W28" i="2"/>
  <c r="AB20" i="1"/>
  <c r="Y8" i="2"/>
  <c r="W10" i="1" l="1"/>
  <c r="AB7" i="1"/>
  <c r="K14" i="2"/>
  <c r="AA13" i="2"/>
  <c r="AA37" i="2" s="1"/>
  <c r="AB13" i="1"/>
  <c r="AB28" i="2"/>
  <c r="X8" i="2"/>
  <c r="AB21" i="1"/>
  <c r="X29" i="2"/>
  <c r="X9" i="2"/>
  <c r="W7" i="2"/>
  <c r="W29" i="2"/>
  <c r="W9" i="2"/>
  <c r="AB9" i="1"/>
  <c r="Y37" i="2"/>
  <c r="X24" i="1"/>
  <c r="X26" i="1" s="1"/>
  <c r="X27" i="2"/>
  <c r="AA6" i="2"/>
  <c r="G10" i="2"/>
  <c r="G12" i="2" s="1"/>
  <c r="X10" i="1"/>
  <c r="AA10" i="1"/>
  <c r="Y10" i="1"/>
  <c r="C14" i="1"/>
  <c r="W14" i="1" s="1"/>
  <c r="W12" i="1"/>
  <c r="AA8" i="2"/>
  <c r="Z37" i="2"/>
  <c r="D10" i="2"/>
  <c r="D12" i="2" s="1"/>
  <c r="X6" i="2"/>
  <c r="AA24" i="1"/>
  <c r="AA26" i="1" s="1"/>
  <c r="AA27" i="2"/>
  <c r="Y24" i="1"/>
  <c r="Y26" i="1" s="1"/>
  <c r="Y27" i="2"/>
  <c r="C10" i="2"/>
  <c r="W6" i="2"/>
  <c r="Z27" i="2"/>
  <c r="Z24" i="1"/>
  <c r="Z26" i="1" s="1"/>
  <c r="D14" i="1"/>
  <c r="X14" i="1" s="1"/>
  <c r="X12" i="1"/>
  <c r="G14" i="1"/>
  <c r="AA14" i="1" s="1"/>
  <c r="AA12" i="1"/>
  <c r="E10" i="2"/>
  <c r="E12" i="2" s="1"/>
  <c r="Y6" i="2"/>
  <c r="AB6" i="1"/>
  <c r="X13" i="2"/>
  <c r="N14" i="2"/>
  <c r="Z21" i="2"/>
  <c r="Z6" i="2"/>
  <c r="F10" i="2"/>
  <c r="F12" i="2" s="1"/>
  <c r="X7" i="2"/>
  <c r="H14" i="2"/>
  <c r="W13" i="2"/>
  <c r="Z29" i="2"/>
  <c r="Z9" i="2"/>
  <c r="E14" i="1"/>
  <c r="Y14" i="1" s="1"/>
  <c r="Y12" i="1"/>
  <c r="AB19" i="1"/>
  <c r="W27" i="2"/>
  <c r="W24" i="1"/>
  <c r="W8" i="2"/>
  <c r="Z10" i="1"/>
  <c r="AB8" i="1"/>
  <c r="AA7" i="2"/>
  <c r="Y29" i="2"/>
  <c r="Y9" i="2"/>
  <c r="AA9" i="2"/>
  <c r="AA29" i="2"/>
  <c r="Z12" i="1"/>
  <c r="F14" i="1"/>
  <c r="Z14" i="1" s="1"/>
  <c r="C12" i="2" l="1"/>
  <c r="W12" i="2" s="1"/>
  <c r="X41" i="2"/>
  <c r="Y10" i="2"/>
  <c r="AA10" i="2"/>
  <c r="AB10" i="1"/>
  <c r="AB8" i="2"/>
  <c r="Z10" i="2"/>
  <c r="Y12" i="2"/>
  <c r="E14" i="2"/>
  <c r="Y14" i="2" s="1"/>
  <c r="Y32" i="2"/>
  <c r="Y34" i="2" s="1"/>
  <c r="X32" i="2"/>
  <c r="X34" i="2" s="1"/>
  <c r="F14" i="2"/>
  <c r="Z14" i="2" s="1"/>
  <c r="Z12" i="2"/>
  <c r="AB14" i="1"/>
  <c r="Y41" i="2"/>
  <c r="Y18" i="2"/>
  <c r="Z41" i="2"/>
  <c r="Z18" i="2"/>
  <c r="Z32" i="2"/>
  <c r="Z34" i="2" s="1"/>
  <c r="X10" i="2"/>
  <c r="Y21" i="2"/>
  <c r="W10" i="2"/>
  <c r="AB6" i="2"/>
  <c r="W26" i="1"/>
  <c r="AB26" i="1" s="1"/>
  <c r="AB24" i="1"/>
  <c r="AA12" i="2"/>
  <c r="G14" i="2"/>
  <c r="AA14" i="2" s="1"/>
  <c r="AB27" i="2"/>
  <c r="W32" i="2"/>
  <c r="AB12" i="1"/>
  <c r="AA32" i="2"/>
  <c r="AA34" i="2" s="1"/>
  <c r="AB9" i="2"/>
  <c r="AB29" i="2"/>
  <c r="W37" i="2"/>
  <c r="AB13" i="2"/>
  <c r="X37" i="2"/>
  <c r="X12" i="2"/>
  <c r="D14" i="2"/>
  <c r="X14" i="2" s="1"/>
  <c r="AB7" i="2"/>
  <c r="Y45" i="2" l="1"/>
  <c r="C14" i="2"/>
  <c r="W14" i="2" s="1"/>
  <c r="AB14" i="2" s="1"/>
  <c r="X21" i="2"/>
  <c r="X18" i="2"/>
  <c r="Y36" i="2"/>
  <c r="Y20" i="2"/>
  <c r="Y22" i="2" s="1"/>
  <c r="W20" i="2"/>
  <c r="AB10" i="2"/>
  <c r="Z42" i="2"/>
  <c r="AB12" i="2"/>
  <c r="W36" i="2"/>
  <c r="W34" i="2"/>
  <c r="AB34" i="2" s="1"/>
  <c r="AB32" i="2"/>
  <c r="Y42" i="2"/>
  <c r="AB37" i="2"/>
  <c r="Z20" i="2"/>
  <c r="Z22" i="2" s="1"/>
  <c r="Z36" i="2"/>
  <c r="X20" i="2"/>
  <c r="X36" i="2"/>
  <c r="X42" i="2"/>
  <c r="X45" i="2"/>
  <c r="Z45" i="2"/>
  <c r="AA36" i="2"/>
  <c r="AA20" i="2"/>
  <c r="AA21" i="2" l="1"/>
  <c r="AA22" i="2" s="1"/>
  <c r="AA41" i="2"/>
  <c r="AA18" i="2"/>
  <c r="X22" i="2"/>
  <c r="AA44" i="2"/>
  <c r="X44" i="2"/>
  <c r="X38" i="2"/>
  <c r="Z38" i="2"/>
  <c r="Z44" i="2"/>
  <c r="W41" i="2"/>
  <c r="W21" i="2"/>
  <c r="AB36" i="2"/>
  <c r="W38" i="2"/>
  <c r="AB20" i="2"/>
  <c r="W40" i="2"/>
  <c r="W18" i="2"/>
  <c r="AA38" i="2"/>
  <c r="Y38" i="2"/>
  <c r="Y44" i="2"/>
  <c r="AB18" i="2" l="1"/>
  <c r="AA45" i="2"/>
  <c r="AA42" i="2"/>
  <c r="AB21" i="2"/>
  <c r="AB22" i="2" s="1"/>
  <c r="Y46" i="2"/>
  <c r="Z46" i="2"/>
  <c r="X46" i="2"/>
  <c r="AB41" i="2"/>
  <c r="W45" i="2"/>
  <c r="AB38" i="2"/>
  <c r="W42" i="2"/>
  <c r="AB40" i="2"/>
  <c r="W22" i="2"/>
  <c r="W44" i="2"/>
  <c r="AA46" i="2" l="1"/>
  <c r="AB45" i="2"/>
  <c r="AB42" i="2"/>
  <c r="AB44" i="2"/>
  <c r="W46" i="2"/>
  <c r="AB46" i="2" l="1"/>
</calcChain>
</file>

<file path=xl/sharedStrings.xml><?xml version="1.0" encoding="utf-8"?>
<sst xmlns="http://schemas.openxmlformats.org/spreadsheetml/2006/main" count="195" uniqueCount="43">
  <si>
    <t>Project risk allowance</t>
  </si>
  <si>
    <t>Real
FY24</t>
  </si>
  <si>
    <t>Backstop expenditure by program ($, millons)</t>
  </si>
  <si>
    <t>Implementation capex</t>
  </si>
  <si>
    <t>Implementation opex</t>
  </si>
  <si>
    <t>Ongoing opex</t>
  </si>
  <si>
    <t>TOTAL</t>
  </si>
  <si>
    <t>FY25</t>
  </si>
  <si>
    <t>FY26</t>
  </si>
  <si>
    <t>FY27</t>
  </si>
  <si>
    <t>FY28</t>
  </si>
  <si>
    <t>FY29</t>
  </si>
  <si>
    <t>Total</t>
  </si>
  <si>
    <t>Backstop Control Capabilities (BCC)</t>
  </si>
  <si>
    <t>Backstop SCADA</t>
  </si>
  <si>
    <t>Flex exports</t>
  </si>
  <si>
    <t>Backstop program expenditure</t>
  </si>
  <si>
    <r>
      <t xml:space="preserve">Total capex </t>
    </r>
    <r>
      <rPr>
        <sz val="11"/>
        <color theme="1"/>
        <rFont val="Aptos Narrow"/>
        <family val="2"/>
        <scheme val="minor"/>
      </rPr>
      <t>(before adjustment)</t>
    </r>
  </si>
  <si>
    <r>
      <t>Total opex</t>
    </r>
    <r>
      <rPr>
        <sz val="11"/>
        <color theme="1"/>
        <rFont val="Aptos Narrow"/>
        <family val="2"/>
        <scheme val="minor"/>
      </rPr>
      <t xml:space="preserve"> (before adjustment)</t>
    </r>
  </si>
  <si>
    <r>
      <t xml:space="preserve">Total expenditure </t>
    </r>
    <r>
      <rPr>
        <sz val="11"/>
        <color theme="1"/>
        <rFont val="Aptos Narrow"/>
        <family val="2"/>
        <scheme val="minor"/>
      </rPr>
      <t>(before adjustment)</t>
    </r>
  </si>
  <si>
    <t>Adjustment for current regulatory allowances</t>
  </si>
  <si>
    <t>Capex adjustment</t>
  </si>
  <si>
    <t>Opex adjustment</t>
  </si>
  <si>
    <t>Total regulatory allowance adjustment</t>
  </si>
  <si>
    <t>Cost pass through proposed expenditure</t>
  </si>
  <si>
    <t>Total capex</t>
  </si>
  <si>
    <t>Total opex</t>
  </si>
  <si>
    <t>Total expenditure</t>
  </si>
  <si>
    <t>Backstop expenditure summary ($, millons)</t>
  </si>
  <si>
    <t>Implementation capex - Backstop capabilities, SCADA and portal</t>
  </si>
  <si>
    <t>Implementation opex - Backstop capabilities, SCADA and portal</t>
  </si>
  <si>
    <t>Implementation capex - Flexible connections</t>
  </si>
  <si>
    <t>Implementation opex - Flexible connections</t>
  </si>
  <si>
    <t>Total implementation costs</t>
  </si>
  <si>
    <t>Total expenditure (before adjustment)</t>
  </si>
  <si>
    <t>Nominal
FY25</t>
  </si>
  <si>
    <t>Real
FY26</t>
  </si>
  <si>
    <t>FY24</t>
  </si>
  <si>
    <t>Source</t>
  </si>
  <si>
    <t>Cumulative inflation index</t>
  </si>
  <si>
    <t>CPI inflator (from FY23 to FY 24)</t>
  </si>
  <si>
    <t>Solar Switch</t>
  </si>
  <si>
    <t>Inflation index sourced from Essential Energy’s PTRM 2026-27 RoD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</si>
</sst>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0.0&quot;M&quot;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"/>
    <numFmt numFmtId="169" formatCode="0.00000"/>
    <numFmt numFmtId="170" formatCode="0.00&quot;M&quot;"/>
    <numFmt numFmtId="171" formatCode="0.000&quot;M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12" borderId="18" applyNumberFormat="0" applyAlignment="0" applyProtection="0"/>
    <xf numFmtId="0" fontId="10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1" fillId="0" borderId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0" fillId="0" borderId="8" xfId="0" applyBorder="1"/>
    <xf numFmtId="0" fontId="0" fillId="0" borderId="11" xfId="0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8" borderId="1" xfId="0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5" fontId="0" fillId="0" borderId="1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11" xfId="0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8" xfId="0" applyFont="1" applyBorder="1"/>
    <xf numFmtId="0" fontId="2" fillId="0" borderId="11" xfId="0" applyFont="1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9" xfId="0" applyBorder="1"/>
    <xf numFmtId="0" fontId="0" fillId="0" borderId="14" xfId="0" applyBorder="1"/>
    <xf numFmtId="0" fontId="2" fillId="0" borderId="14" xfId="0" applyFont="1" applyBorder="1" applyAlignment="1">
      <alignment horizontal="right"/>
    </xf>
    <xf numFmtId="0" fontId="2" fillId="10" borderId="11" xfId="0" applyFont="1" applyFill="1" applyBorder="1" applyAlignment="1">
      <alignment horizontal="left"/>
    </xf>
    <xf numFmtId="0" fontId="2" fillId="9" borderId="11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0" fillId="11" borderId="0" xfId="0" applyFill="1"/>
    <xf numFmtId="2" fontId="0" fillId="0" borderId="0" xfId="0" applyNumberFormat="1"/>
    <xf numFmtId="2" fontId="2" fillId="0" borderId="0" xfId="0" applyNumberFormat="1" applyFont="1"/>
    <xf numFmtId="0" fontId="2" fillId="11" borderId="0" xfId="0" applyFont="1" applyFill="1"/>
    <xf numFmtId="0" fontId="2" fillId="11" borderId="8" xfId="0" applyFont="1" applyFill="1" applyBorder="1"/>
    <xf numFmtId="0" fontId="0" fillId="11" borderId="9" xfId="0" applyFill="1" applyBorder="1"/>
    <xf numFmtId="0" fontId="2" fillId="11" borderId="11" xfId="0" applyFont="1" applyFill="1" applyBorder="1"/>
    <xf numFmtId="0" fontId="2" fillId="11" borderId="0" xfId="0" applyFont="1" applyFill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0" fillId="11" borderId="11" xfId="0" applyFill="1" applyBorder="1" applyAlignment="1">
      <alignment horizontal="left"/>
    </xf>
    <xf numFmtId="165" fontId="0" fillId="11" borderId="0" xfId="0" applyNumberFormat="1" applyFill="1" applyAlignment="1">
      <alignment horizontal="center"/>
    </xf>
    <xf numFmtId="165" fontId="2" fillId="11" borderId="12" xfId="0" applyNumberFormat="1" applyFont="1" applyFill="1" applyBorder="1" applyAlignment="1">
      <alignment horizontal="center"/>
    </xf>
    <xf numFmtId="0" fontId="2" fillId="11" borderId="11" xfId="0" applyFont="1" applyFill="1" applyBorder="1" applyAlignment="1">
      <alignment horizontal="left"/>
    </xf>
    <xf numFmtId="165" fontId="2" fillId="11" borderId="0" xfId="0" applyNumberFormat="1" applyFont="1" applyFill="1" applyAlignment="1">
      <alignment horizontal="center"/>
    </xf>
    <xf numFmtId="0" fontId="2" fillId="11" borderId="13" xfId="0" applyFont="1" applyFill="1" applyBorder="1" applyAlignment="1">
      <alignment horizontal="left"/>
    </xf>
    <xf numFmtId="0" fontId="0" fillId="11" borderId="14" xfId="0" applyFill="1" applyBorder="1"/>
    <xf numFmtId="165" fontId="2" fillId="11" borderId="14" xfId="0" applyNumberFormat="1" applyFont="1" applyFill="1" applyBorder="1" applyAlignment="1">
      <alignment horizontal="center"/>
    </xf>
    <xf numFmtId="165" fontId="2" fillId="11" borderId="15" xfId="0" applyNumberFormat="1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165" fontId="0" fillId="11" borderId="12" xfId="0" applyNumberFormat="1" applyFill="1" applyBorder="1" applyAlignment="1">
      <alignment horizontal="center"/>
    </xf>
    <xf numFmtId="165" fontId="0" fillId="11" borderId="11" xfId="0" applyNumberFormat="1" applyFill="1" applyBorder="1" applyAlignment="1">
      <alignment horizontal="center"/>
    </xf>
    <xf numFmtId="165" fontId="2" fillId="11" borderId="11" xfId="0" applyNumberFormat="1" applyFont="1" applyFill="1" applyBorder="1" applyAlignment="1">
      <alignment horizontal="center"/>
    </xf>
    <xf numFmtId="165" fontId="2" fillId="11" borderId="8" xfId="0" applyNumberFormat="1" applyFont="1" applyFill="1" applyBorder="1" applyAlignment="1">
      <alignment horizontal="center"/>
    </xf>
    <xf numFmtId="165" fontId="2" fillId="11" borderId="9" xfId="0" applyNumberFormat="1" applyFont="1" applyFill="1" applyBorder="1" applyAlignment="1">
      <alignment horizontal="center"/>
    </xf>
    <xf numFmtId="165" fontId="2" fillId="11" borderId="10" xfId="0" applyNumberFormat="1" applyFont="1" applyFill="1" applyBorder="1" applyAlignment="1">
      <alignment horizontal="center"/>
    </xf>
    <xf numFmtId="165" fontId="2" fillId="11" borderId="13" xfId="0" applyNumberFormat="1" applyFont="1" applyFill="1" applyBorder="1" applyAlignment="1">
      <alignment horizontal="center"/>
    </xf>
    <xf numFmtId="165" fontId="0" fillId="11" borderId="8" xfId="0" applyNumberFormat="1" applyFill="1" applyBorder="1"/>
    <xf numFmtId="165" fontId="0" fillId="11" borderId="9" xfId="0" applyNumberFormat="1" applyFill="1" applyBorder="1"/>
    <xf numFmtId="165" fontId="0" fillId="11" borderId="10" xfId="0" applyNumberFormat="1" applyFill="1" applyBorder="1"/>
    <xf numFmtId="165" fontId="0" fillId="11" borderId="9" xfId="0" applyNumberFormat="1" applyFill="1" applyBorder="1" applyAlignment="1">
      <alignment horizontal="center"/>
    </xf>
    <xf numFmtId="165" fontId="0" fillId="11" borderId="10" xfId="0" applyNumberFormat="1" applyFill="1" applyBorder="1" applyAlignment="1">
      <alignment horizontal="center"/>
    </xf>
    <xf numFmtId="165" fontId="0" fillId="11" borderId="11" xfId="0" applyNumberFormat="1" applyFill="1" applyBorder="1"/>
    <xf numFmtId="165" fontId="0" fillId="11" borderId="0" xfId="0" applyNumberFormat="1" applyFill="1"/>
    <xf numFmtId="165" fontId="0" fillId="11" borderId="12" xfId="0" applyNumberFormat="1" applyFill="1" applyBorder="1"/>
    <xf numFmtId="165" fontId="0" fillId="11" borderId="13" xfId="0" applyNumberFormat="1" applyFill="1" applyBorder="1"/>
    <xf numFmtId="165" fontId="0" fillId="11" borderId="14" xfId="0" applyNumberFormat="1" applyFill="1" applyBorder="1"/>
    <xf numFmtId="165" fontId="0" fillId="11" borderId="15" xfId="0" applyNumberFormat="1" applyFill="1" applyBorder="1"/>
    <xf numFmtId="0" fontId="3" fillId="11" borderId="0" xfId="0" applyFont="1" applyFill="1"/>
    <xf numFmtId="0" fontId="0" fillId="11" borderId="5" xfId="0" applyFill="1" applyBorder="1"/>
    <xf numFmtId="0" fontId="0" fillId="11" borderId="6" xfId="0" applyFill="1" applyBorder="1"/>
    <xf numFmtId="0" fontId="2" fillId="11" borderId="6" xfId="0" applyFont="1" applyFill="1" applyBorder="1"/>
    <xf numFmtId="0" fontId="0" fillId="11" borderId="6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168" fontId="0" fillId="0" borderId="11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2" fillId="0" borderId="12" xfId="0" applyNumberFormat="1" applyFont="1" applyBorder="1" applyAlignment="1">
      <alignment horizontal="center"/>
    </xf>
    <xf numFmtId="168" fontId="2" fillId="0" borderId="13" xfId="0" applyNumberFormat="1" applyFont="1" applyBorder="1" applyAlignment="1">
      <alignment horizontal="center"/>
    </xf>
    <xf numFmtId="168" fontId="2" fillId="0" borderId="14" xfId="0" applyNumberFormat="1" applyFont="1" applyBorder="1" applyAlignment="1">
      <alignment horizontal="center"/>
    </xf>
    <xf numFmtId="168" fontId="2" fillId="0" borderId="15" xfId="0" applyNumberFormat="1" applyFont="1" applyBorder="1" applyAlignment="1">
      <alignment horizontal="center"/>
    </xf>
    <xf numFmtId="165" fontId="2" fillId="13" borderId="12" xfId="0" applyNumberFormat="1" applyFont="1" applyFill="1" applyBorder="1" applyAlignment="1">
      <alignment horizontal="center"/>
    </xf>
    <xf numFmtId="165" fontId="0" fillId="13" borderId="11" xfId="0" applyNumberFormat="1" applyFill="1" applyBorder="1" applyAlignment="1">
      <alignment horizontal="center"/>
    </xf>
    <xf numFmtId="165" fontId="0" fillId="13" borderId="12" xfId="0" applyNumberFormat="1" applyFill="1" applyBorder="1" applyAlignment="1">
      <alignment horizontal="center"/>
    </xf>
    <xf numFmtId="165" fontId="0" fillId="13" borderId="0" xfId="0" applyNumberFormat="1" applyFill="1" applyAlignment="1">
      <alignment horizontal="center"/>
    </xf>
    <xf numFmtId="165" fontId="2" fillId="13" borderId="0" xfId="0" applyNumberFormat="1" applyFont="1" applyFill="1" applyAlignment="1">
      <alignment horizontal="center"/>
    </xf>
    <xf numFmtId="169" fontId="2" fillId="0" borderId="0" xfId="0" applyNumberFormat="1" applyFont="1" applyAlignment="1">
      <alignment horizontal="center"/>
    </xf>
    <xf numFmtId="165" fontId="2" fillId="13" borderId="11" xfId="0" applyNumberFormat="1" applyFont="1" applyFill="1" applyBorder="1" applyAlignment="1">
      <alignment horizontal="center"/>
    </xf>
    <xf numFmtId="165" fontId="0" fillId="0" borderId="0" xfId="0" applyNumberFormat="1"/>
    <xf numFmtId="2" fontId="2" fillId="11" borderId="12" xfId="0" applyNumberFormat="1" applyFont="1" applyFill="1" applyBorder="1" applyAlignment="1">
      <alignment horizontal="center"/>
    </xf>
    <xf numFmtId="2" fontId="0" fillId="11" borderId="0" xfId="0" applyNumberFormat="1" applyFill="1"/>
    <xf numFmtId="2" fontId="0" fillId="11" borderId="12" xfId="0" applyNumberFormat="1" applyFill="1" applyBorder="1" applyAlignment="1">
      <alignment horizontal="center"/>
    </xf>
    <xf numFmtId="0" fontId="2" fillId="11" borderId="0" xfId="0" applyFont="1" applyFill="1" applyAlignment="1">
      <alignment horizontal="right"/>
    </xf>
    <xf numFmtId="0" fontId="0" fillId="10" borderId="0" xfId="0" applyFill="1"/>
    <xf numFmtId="2" fontId="0" fillId="11" borderId="0" xfId="0" applyNumberFormat="1" applyFill="1" applyAlignment="1">
      <alignment horizontal="center"/>
    </xf>
    <xf numFmtId="0" fontId="0" fillId="9" borderId="0" xfId="0" applyFill="1"/>
    <xf numFmtId="0" fontId="0" fillId="5" borderId="0" xfId="0" applyFill="1"/>
    <xf numFmtId="170" fontId="2" fillId="11" borderId="12" xfId="0" applyNumberFormat="1" applyFont="1" applyFill="1" applyBorder="1" applyAlignment="1">
      <alignment horizontal="center"/>
    </xf>
    <xf numFmtId="170" fontId="2" fillId="11" borderId="15" xfId="0" applyNumberFormat="1" applyFont="1" applyFill="1" applyBorder="1" applyAlignment="1">
      <alignment horizontal="center"/>
    </xf>
    <xf numFmtId="170" fontId="0" fillId="11" borderId="12" xfId="0" applyNumberFormat="1" applyFill="1" applyBorder="1" applyAlignment="1">
      <alignment horizontal="center"/>
    </xf>
    <xf numFmtId="170" fontId="0" fillId="13" borderId="12" xfId="0" applyNumberFormat="1" applyFill="1" applyBorder="1" applyAlignment="1">
      <alignment horizontal="center"/>
    </xf>
    <xf numFmtId="170" fontId="0" fillId="0" borderId="0" xfId="0" applyNumberFormat="1"/>
    <xf numFmtId="170" fontId="0" fillId="0" borderId="12" xfId="0" applyNumberFormat="1" applyBorder="1" applyAlignment="1">
      <alignment horizontal="center"/>
    </xf>
    <xf numFmtId="170" fontId="2" fillId="0" borderId="15" xfId="0" applyNumberFormat="1" applyFont="1" applyBorder="1" applyAlignment="1">
      <alignment horizontal="center"/>
    </xf>
    <xf numFmtId="170" fontId="0" fillId="11" borderId="0" xfId="0" applyNumberFormat="1" applyFill="1"/>
    <xf numFmtId="171" fontId="0" fillId="0" borderId="0" xfId="0" applyNumberFormat="1"/>
    <xf numFmtId="165" fontId="2" fillId="13" borderId="14" xfId="0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6" borderId="11" xfId="0" applyNumberFormat="1" applyFill="1" applyBorder="1" applyAlignment="1">
      <alignment horizontal="center"/>
    </xf>
    <xf numFmtId="165" fontId="0" fillId="6" borderId="12" xfId="0" applyNumberForma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6">
    <cellStyle name="Comma 2" xfId="4" xr:uid="{B4725EDA-37E9-441F-9043-BFE5FAE21DA1}"/>
    <cellStyle name="Comma 2 2" xfId="21" xr:uid="{029B16BD-6C89-4FF6-8FAB-9AA76225C599}"/>
    <cellStyle name="Comma 3" xfId="6" xr:uid="{19437CBC-EAA8-4C91-BBD1-7290B46240FA}"/>
    <cellStyle name="Comma 3 2" xfId="23" xr:uid="{38A79506-24AE-43D6-9D6E-4B7EC832A89E}"/>
    <cellStyle name="Comma 4" xfId="5" xr:uid="{90F8DB25-2488-41F7-91E9-A067FBC3E3CC}"/>
    <cellStyle name="Comma 4 2" xfId="22" xr:uid="{4B765030-FB65-4301-835A-7C3F39F217A7}"/>
    <cellStyle name="Comma 5" xfId="13" xr:uid="{B088FD04-9D72-46FB-B535-4D4E0BA566D1}"/>
    <cellStyle name="Comma 5 2" xfId="25" xr:uid="{192E1063-4D1E-415B-9302-FE423FBD83B7}"/>
    <cellStyle name="Comma 6" xfId="19" xr:uid="{C176DEC8-9FDB-496C-A6E3-A9393DA44D69}"/>
    <cellStyle name="Currency 2" xfId="1" xr:uid="{418F8F10-340C-4DA2-A02D-C849A6BDBCCB}"/>
    <cellStyle name="Currency 2 2" xfId="20" xr:uid="{40206A97-5D41-4921-8D68-2A5F9A84AD84}"/>
    <cellStyle name="Currency 3" xfId="12" xr:uid="{18FB5202-5383-421E-B4E0-501A82201E4C}"/>
    <cellStyle name="Currency 3 2" xfId="24" xr:uid="{73DA67E5-5E38-4F9C-A1E3-054279899D34}"/>
    <cellStyle name="Heading 1 2" xfId="8" xr:uid="{AC47F088-F4B0-4F40-8C90-B8C578BFD09B}"/>
    <cellStyle name="Heading 2 2" xfId="9" xr:uid="{49B93FA2-99EF-44A1-BDB6-E4627B20B6E0}"/>
    <cellStyle name="Heading 4 2" xfId="11" xr:uid="{CD1B6160-4D18-4BF3-8B9A-2FF33E4A3DBC}"/>
    <cellStyle name="Normal" xfId="0" builtinId="0"/>
    <cellStyle name="Normal 12 2" xfId="15" xr:uid="{21F3DD45-BF20-4F3C-86AE-B75EF4B3642C}"/>
    <cellStyle name="Normal 2" xfId="3" xr:uid="{5B7CCEEB-E651-4FE8-8EA2-64BDEA436341}"/>
    <cellStyle name="Normal 2 2" xfId="17" xr:uid="{6A87C6A0-2411-45CF-856F-FBB1C34E4E83}"/>
    <cellStyle name="Normal 3" xfId="14" xr:uid="{C0E66161-F48E-4667-97E2-D75954BB801D}"/>
    <cellStyle name="Normal 4" xfId="16" xr:uid="{267372E7-06CB-4109-A8D8-004609448FA9}"/>
    <cellStyle name="Normal 8" xfId="2" xr:uid="{8BCBEF17-DE45-4EB0-8201-97A46B5A70F0}"/>
    <cellStyle name="Output 2" xfId="10" xr:uid="{C750436F-24E0-4676-8FA4-9904E18B07C2}"/>
    <cellStyle name="Percent 2" xfId="7" xr:uid="{276DCD23-4D21-46E3-94E3-3C55ED4FAA3B}"/>
    <cellStyle name="Percent 2 2" xfId="18" xr:uid="{A7042DD4-CBF4-487B-8A36-B22A53EAE1C6}"/>
  </cellStyles>
  <dxfs count="0"/>
  <tableStyles count="0" defaultTableStyle="TableStyleMedium2" defaultPivotStyle="PivotStyleLight16"/>
  <colors>
    <mruColors>
      <color rgb="FFFFC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32770-B749-4A5C-8788-8092821AB844}">
  <sheetPr>
    <pageSetUpPr fitToPage="1"/>
  </sheetPr>
  <dimension ref="A1:AP69"/>
  <sheetViews>
    <sheetView showGridLines="0" tabSelected="1" zoomScale="85" zoomScaleNormal="85" zoomScalePageLayoutView="85" workbookViewId="0">
      <selection activeCell="AB46" sqref="AB46"/>
    </sheetView>
  </sheetViews>
  <sheetFormatPr defaultRowHeight="15" x14ac:dyDescent="0.25"/>
  <cols>
    <col min="1" max="1" width="12.5703125" customWidth="1"/>
    <col min="2" max="2" width="55.42578125" bestFit="1" customWidth="1"/>
    <col min="3" max="22" width="8.140625" customWidth="1"/>
    <col min="23" max="28" width="13.28515625" customWidth="1"/>
    <col min="29" max="29" width="3.42578125" customWidth="1"/>
    <col min="30" max="30" width="7.5703125" customWidth="1"/>
    <col min="31" max="31" width="6.5703125" customWidth="1"/>
    <col min="32" max="32" width="12.140625" customWidth="1"/>
    <col min="33" max="33" width="42.85546875" customWidth="1"/>
    <col min="34" max="43" width="13.7109375" customWidth="1"/>
  </cols>
  <sheetData>
    <row r="1" spans="1:30" ht="30" x14ac:dyDescent="0.25">
      <c r="A1" s="41"/>
      <c r="B1" s="9"/>
      <c r="C1" s="10" t="s">
        <v>1</v>
      </c>
      <c r="D1" s="11" t="s">
        <v>1</v>
      </c>
      <c r="E1" s="11" t="s">
        <v>1</v>
      </c>
      <c r="F1" s="11" t="s">
        <v>1</v>
      </c>
      <c r="G1" s="12" t="s">
        <v>1</v>
      </c>
      <c r="H1" s="10" t="s">
        <v>1</v>
      </c>
      <c r="I1" s="11" t="s">
        <v>1</v>
      </c>
      <c r="J1" s="11" t="s">
        <v>1</v>
      </c>
      <c r="K1" s="11" t="s">
        <v>1</v>
      </c>
      <c r="L1" s="12" t="s">
        <v>1</v>
      </c>
      <c r="M1" s="10" t="s">
        <v>1</v>
      </c>
      <c r="N1" s="11" t="s">
        <v>1</v>
      </c>
      <c r="O1" s="11" t="s">
        <v>1</v>
      </c>
      <c r="P1" s="11" t="s">
        <v>1</v>
      </c>
      <c r="Q1" s="12" t="s">
        <v>1</v>
      </c>
      <c r="R1" s="10" t="s">
        <v>1</v>
      </c>
      <c r="S1" s="11" t="s">
        <v>1</v>
      </c>
      <c r="T1" s="11" t="s">
        <v>1</v>
      </c>
      <c r="U1" s="11" t="s">
        <v>1</v>
      </c>
      <c r="V1" s="12" t="s">
        <v>1</v>
      </c>
      <c r="W1" s="10" t="s">
        <v>1</v>
      </c>
      <c r="X1" s="11" t="s">
        <v>1</v>
      </c>
      <c r="Y1" s="11" t="s">
        <v>1</v>
      </c>
      <c r="Z1" s="11" t="s">
        <v>1</v>
      </c>
      <c r="AA1" s="11" t="s">
        <v>1</v>
      </c>
      <c r="AB1" s="12" t="s">
        <v>1</v>
      </c>
      <c r="AC1" s="41"/>
      <c r="AD1" s="41"/>
    </row>
    <row r="2" spans="1:30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 spans="1:30" ht="15.6" customHeight="1" x14ac:dyDescent="0.25">
      <c r="A3" s="41"/>
      <c r="B3" s="44" t="s">
        <v>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78"/>
      <c r="X3" s="78"/>
      <c r="Y3" s="78"/>
      <c r="Z3" s="78"/>
      <c r="AA3" s="78"/>
      <c r="AB3" s="78"/>
      <c r="AC3" s="78"/>
      <c r="AD3" s="41"/>
    </row>
    <row r="4" spans="1:30" x14ac:dyDescent="0.25">
      <c r="A4" s="41"/>
      <c r="B4" s="79"/>
      <c r="C4" s="123" t="s">
        <v>3</v>
      </c>
      <c r="D4" s="123"/>
      <c r="E4" s="123"/>
      <c r="F4" s="123"/>
      <c r="G4" s="124"/>
      <c r="H4" s="125" t="s">
        <v>4</v>
      </c>
      <c r="I4" s="126"/>
      <c r="J4" s="126"/>
      <c r="K4" s="126"/>
      <c r="L4" s="127"/>
      <c r="M4" s="128" t="s">
        <v>0</v>
      </c>
      <c r="N4" s="129"/>
      <c r="O4" s="129"/>
      <c r="P4" s="129"/>
      <c r="Q4" s="130"/>
      <c r="R4" s="131" t="s">
        <v>5</v>
      </c>
      <c r="S4" s="132"/>
      <c r="T4" s="132"/>
      <c r="U4" s="132"/>
      <c r="V4" s="133"/>
      <c r="W4" s="134" t="s">
        <v>6</v>
      </c>
      <c r="X4" s="121"/>
      <c r="Y4" s="121"/>
      <c r="Z4" s="121"/>
      <c r="AA4" s="121"/>
      <c r="AB4" s="122"/>
      <c r="AC4" s="41"/>
      <c r="AD4" s="41"/>
    </row>
    <row r="5" spans="1:30" x14ac:dyDescent="0.25">
      <c r="A5" s="41"/>
      <c r="B5" s="80"/>
      <c r="C5" s="48" t="s">
        <v>7</v>
      </c>
      <c r="D5" s="48" t="s">
        <v>8</v>
      </c>
      <c r="E5" s="48" t="s">
        <v>9</v>
      </c>
      <c r="F5" s="48" t="s">
        <v>10</v>
      </c>
      <c r="G5" s="49" t="s">
        <v>11</v>
      </c>
      <c r="H5" s="59" t="s">
        <v>7</v>
      </c>
      <c r="I5" s="48" t="s">
        <v>8</v>
      </c>
      <c r="J5" s="48" t="s">
        <v>9</v>
      </c>
      <c r="K5" s="48" t="s">
        <v>10</v>
      </c>
      <c r="L5" s="49" t="s">
        <v>11</v>
      </c>
      <c r="M5" s="59" t="s">
        <v>7</v>
      </c>
      <c r="N5" s="48" t="s">
        <v>8</v>
      </c>
      <c r="O5" s="48" t="s">
        <v>9</v>
      </c>
      <c r="P5" s="48" t="s">
        <v>10</v>
      </c>
      <c r="Q5" s="49" t="s">
        <v>11</v>
      </c>
      <c r="R5" s="59" t="s">
        <v>7</v>
      </c>
      <c r="S5" s="48" t="s">
        <v>8</v>
      </c>
      <c r="T5" s="48" t="s">
        <v>9</v>
      </c>
      <c r="U5" s="48" t="s">
        <v>10</v>
      </c>
      <c r="V5" s="49" t="s">
        <v>11</v>
      </c>
      <c r="W5" s="59" t="s">
        <v>7</v>
      </c>
      <c r="X5" s="48" t="s">
        <v>8</v>
      </c>
      <c r="Y5" s="48" t="s">
        <v>9</v>
      </c>
      <c r="Z5" s="48" t="s">
        <v>10</v>
      </c>
      <c r="AA5" s="48" t="s">
        <v>11</v>
      </c>
      <c r="AB5" s="49" t="s">
        <v>12</v>
      </c>
      <c r="AC5" s="41"/>
      <c r="AD5" s="41"/>
    </row>
    <row r="6" spans="1:30" x14ac:dyDescent="0.25">
      <c r="A6" s="41"/>
      <c r="B6" s="81" t="s">
        <v>13</v>
      </c>
      <c r="C6" s="51">
        <f>'Cost summary - Original dollars'!C6/'Inflation index'!$D$2</f>
        <v>5.0966400859336805</v>
      </c>
      <c r="D6" s="51">
        <f>'Cost summary - Original dollars'!D6/'Inflation index'!$E$2</f>
        <v>3.1110115676693342</v>
      </c>
      <c r="E6" s="95">
        <f>'Cost summary - Original dollars'!E6/'Inflation index'!$E$2</f>
        <v>9.4885426980975379E-2</v>
      </c>
      <c r="F6" s="95">
        <f>'Cost summary - Original dollars'!F6/'Inflation index'!$E$2</f>
        <v>0</v>
      </c>
      <c r="G6" s="94">
        <f>'Cost summary - Original dollars'!G6/'Inflation index'!$E$2</f>
        <v>0</v>
      </c>
      <c r="H6" s="93">
        <f>'Cost summary - Original dollars'!H6/'Inflation index'!$D$2</f>
        <v>4.070632722717539</v>
      </c>
      <c r="I6" s="95">
        <f>'Cost summary - Original dollars'!I6/'Inflation index'!$E$2</f>
        <v>1.2011718352151843</v>
      </c>
      <c r="J6" s="51">
        <f>'Cost summary - Original dollars'!J6/'Inflation index'!$E$2</f>
        <v>1.1263891166041164</v>
      </c>
      <c r="K6" s="51">
        <f>'Cost summary - Original dollars'!K6/'Inflation index'!$E$2</f>
        <v>0</v>
      </c>
      <c r="L6" s="60">
        <f>'Cost summary - Original dollars'!L6/'Inflation index'!$E$2</f>
        <v>0</v>
      </c>
      <c r="M6" s="93">
        <f>'Cost summary - Original dollars'!M6/'Inflation index'!$D$2</f>
        <v>0</v>
      </c>
      <c r="N6" s="95">
        <f>'Cost summary - Original dollars'!N6/'Inflation index'!$E$2</f>
        <v>0</v>
      </c>
      <c r="O6" s="95">
        <f>'Cost summary - Original dollars'!O6/'Inflation index'!$E$2</f>
        <v>0</v>
      </c>
      <c r="P6" s="95">
        <f>'Cost summary - Original dollars'!P6/'Inflation index'!$E$2</f>
        <v>0</v>
      </c>
      <c r="Q6" s="94">
        <f>'Cost summary - Original dollars'!Q6/'Inflation index'!$E$2</f>
        <v>0</v>
      </c>
      <c r="R6" s="61">
        <f>'Cost summary - Original dollars'!R6/'Inflation index'!$D$2</f>
        <v>0</v>
      </c>
      <c r="S6" s="51">
        <f>'Cost summary - Original dollars'!S6/'Inflation index'!$E$2</f>
        <v>1.2538144746824678</v>
      </c>
      <c r="T6" s="51">
        <f>'Cost summary - Original dollars'!T6/'Inflation index'!$E$2</f>
        <v>1.7100077488310159</v>
      </c>
      <c r="U6" s="51">
        <f>'Cost summary - Original dollars'!U6/'Inflation index'!$E$2</f>
        <v>1.7930244488541898</v>
      </c>
      <c r="V6" s="60">
        <f>'Cost summary - Original dollars'!V6/'Inflation index'!$E$2</f>
        <v>1.9786181613701308</v>
      </c>
      <c r="W6" s="61">
        <f t="shared" ref="W6:AA9" si="0">C6+H6+M6+R6</f>
        <v>9.1672728086512194</v>
      </c>
      <c r="X6" s="51">
        <f t="shared" si="0"/>
        <v>5.5659978775669865</v>
      </c>
      <c r="Y6" s="51">
        <f t="shared" si="0"/>
        <v>2.9312822924161077</v>
      </c>
      <c r="Z6" s="51">
        <f t="shared" si="0"/>
        <v>1.7930244488541898</v>
      </c>
      <c r="AA6" s="51">
        <f t="shared" si="0"/>
        <v>1.9786181613701308</v>
      </c>
      <c r="AB6" s="111">
        <f>SUM(W6:AA6)</f>
        <v>21.436195588858634</v>
      </c>
      <c r="AC6" s="41"/>
      <c r="AD6" s="41"/>
    </row>
    <row r="7" spans="1:30" x14ac:dyDescent="0.25">
      <c r="A7" s="41"/>
      <c r="B7" s="81" t="s">
        <v>41</v>
      </c>
      <c r="C7" s="51">
        <f>'Cost summary - Original dollars'!C7/'Inflation index'!$D$2</f>
        <v>0.20204419775724131</v>
      </c>
      <c r="D7" s="51">
        <f>'Cost summary - Original dollars'!D7/'Inflation index'!$E$2</f>
        <v>0.26706999510788354</v>
      </c>
      <c r="E7" s="51">
        <f>'Cost summary - Original dollars'!E7/'Inflation index'!$E$2</f>
        <v>0</v>
      </c>
      <c r="F7" s="51">
        <f>'Cost summary - Original dollars'!F7/'Inflation index'!$E$2</f>
        <v>0</v>
      </c>
      <c r="G7" s="60">
        <f>'Cost summary - Original dollars'!G7/'Inflation index'!$E$2</f>
        <v>0</v>
      </c>
      <c r="H7" s="61">
        <f>'Cost summary - Original dollars'!H7/'Inflation index'!$D$2</f>
        <v>2.4415377116101853</v>
      </c>
      <c r="I7" s="51">
        <f>'Cost summary - Original dollars'!I7/'Inflation index'!$E$2</f>
        <v>9.5509699715609511</v>
      </c>
      <c r="J7" s="51">
        <f>'Cost summary - Original dollars'!J7/'Inflation index'!$E$2</f>
        <v>6.1408167226614099</v>
      </c>
      <c r="K7" s="51">
        <f>'Cost summary - Original dollars'!K7/'Inflation index'!$E$2</f>
        <v>0</v>
      </c>
      <c r="L7" s="60">
        <f>'Cost summary - Original dollars'!L7/'Inflation index'!$E$2</f>
        <v>0</v>
      </c>
      <c r="M7" s="61">
        <f>'Cost summary - Original dollars'!M7/'Inflation index'!$D$2</f>
        <v>0</v>
      </c>
      <c r="N7" s="51">
        <f>'Cost summary - Original dollars'!N7/'Inflation index'!$E$2</f>
        <v>0</v>
      </c>
      <c r="O7" s="51">
        <f>'Cost summary - Original dollars'!O7/'Inflation index'!$E$2</f>
        <v>0.94885426980975374</v>
      </c>
      <c r="P7" s="51">
        <f>'Cost summary - Original dollars'!P7/'Inflation index'!$E$2</f>
        <v>0</v>
      </c>
      <c r="Q7" s="60">
        <f>'Cost summary - Original dollars'!Q7/'Inflation index'!$E$2</f>
        <v>0</v>
      </c>
      <c r="R7" s="61">
        <f>'Cost summary - Original dollars'!R7/'Inflation index'!$D$2</f>
        <v>0</v>
      </c>
      <c r="S7" s="51">
        <f>'Cost summary - Original dollars'!S7/'Inflation index'!$E$2</f>
        <v>0</v>
      </c>
      <c r="T7" s="51">
        <f>'Cost summary - Original dollars'!T7/'Inflation index'!$E$2</f>
        <v>1.8033293787983928</v>
      </c>
      <c r="U7" s="51">
        <f>'Cost summary - Original dollars'!U7/'Inflation index'!$E$2</f>
        <v>1.543472851281509</v>
      </c>
      <c r="V7" s="60">
        <f>'Cost summary - Original dollars'!V7/'Inflation index'!$E$2</f>
        <v>1.5228958517012565</v>
      </c>
      <c r="W7" s="61">
        <f t="shared" si="0"/>
        <v>2.6435819093674264</v>
      </c>
      <c r="X7" s="51">
        <f t="shared" si="0"/>
        <v>9.8180399666688345</v>
      </c>
      <c r="Y7" s="51">
        <f t="shared" si="0"/>
        <v>8.8930003712695562</v>
      </c>
      <c r="Z7" s="51">
        <f t="shared" si="0"/>
        <v>1.543472851281509</v>
      </c>
      <c r="AA7" s="51">
        <f t="shared" si="0"/>
        <v>1.5228958517012565</v>
      </c>
      <c r="AB7" s="110">
        <f>SUM(W7:AA7)</f>
        <v>24.420990950288587</v>
      </c>
      <c r="AC7" s="41"/>
      <c r="AD7" s="41"/>
    </row>
    <row r="8" spans="1:30" x14ac:dyDescent="0.25">
      <c r="A8" s="41"/>
      <c r="B8" s="81" t="s">
        <v>14</v>
      </c>
      <c r="C8" s="51">
        <f>'Cost summary - Original dollars'!C8/'Inflation index'!$D$2</f>
        <v>0.3548103770193356</v>
      </c>
      <c r="D8" s="51">
        <f>'Cost summary - Original dollars'!D8/'Inflation index'!$E$2</f>
        <v>0.14897285913309571</v>
      </c>
      <c r="E8" s="51">
        <f>'Cost summary - Original dollars'!E8/'Inflation index'!$E$2</f>
        <v>0</v>
      </c>
      <c r="F8" s="51">
        <f>'Cost summary - Original dollars'!F8/'Inflation index'!$E$2</f>
        <v>0</v>
      </c>
      <c r="G8" s="60">
        <f>'Cost summary - Original dollars'!G8/'Inflation index'!$E$2</f>
        <v>0</v>
      </c>
      <c r="H8" s="61">
        <f>'Cost summary - Original dollars'!H8/'Inflation index'!$D$2</f>
        <v>0</v>
      </c>
      <c r="I8" s="51">
        <f>'Cost summary - Original dollars'!I8/'Inflation index'!$E$2</f>
        <v>7.8380495987885337E-2</v>
      </c>
      <c r="J8" s="51">
        <f>'Cost summary - Original dollars'!J8/'Inflation index'!$E$2</f>
        <v>0.37588311563036902</v>
      </c>
      <c r="K8" s="51">
        <f>'Cost summary - Original dollars'!K8/'Inflation index'!$E$2</f>
        <v>0</v>
      </c>
      <c r="L8" s="60">
        <f>'Cost summary - Original dollars'!L8/'Inflation index'!$E$2</f>
        <v>0</v>
      </c>
      <c r="M8" s="61">
        <f>'Cost summary - Original dollars'!M8/'Inflation index'!$D$2</f>
        <v>0</v>
      </c>
      <c r="N8" s="51">
        <f>'Cost summary - Original dollars'!N8/'Inflation index'!$E$2</f>
        <v>0</v>
      </c>
      <c r="O8" s="51">
        <f>'Cost summary - Original dollars'!O8/'Inflation index'!$E$2</f>
        <v>0</v>
      </c>
      <c r="P8" s="51">
        <f>'Cost summary - Original dollars'!P8/'Inflation index'!$E$2</f>
        <v>0</v>
      </c>
      <c r="Q8" s="60">
        <f>'Cost summary - Original dollars'!Q8/'Inflation index'!$E$2</f>
        <v>0</v>
      </c>
      <c r="R8" s="61">
        <f>'Cost summary - Original dollars'!R8/'Inflation index'!$D$2</f>
        <v>0</v>
      </c>
      <c r="S8" s="51">
        <f>'Cost summary - Original dollars'!S8/'Inflation index'!$E$2</f>
        <v>0</v>
      </c>
      <c r="T8" s="51">
        <f>'Cost summary - Original dollars'!T8/'Inflation index'!$E$2</f>
        <v>0</v>
      </c>
      <c r="U8" s="51">
        <f>'Cost summary - Original dollars'!U8/'Inflation index'!$E$2</f>
        <v>0</v>
      </c>
      <c r="V8" s="60">
        <f>'Cost summary - Original dollars'!V8/'Inflation index'!$E$2</f>
        <v>0</v>
      </c>
      <c r="W8" s="61">
        <f t="shared" si="0"/>
        <v>0.3548103770193356</v>
      </c>
      <c r="X8" s="51">
        <f t="shared" si="0"/>
        <v>0.22735335512098104</v>
      </c>
      <c r="Y8" s="51">
        <f t="shared" si="0"/>
        <v>0.37588311563036902</v>
      </c>
      <c r="Z8" s="51">
        <f t="shared" si="0"/>
        <v>0</v>
      </c>
      <c r="AA8" s="51">
        <f t="shared" si="0"/>
        <v>0</v>
      </c>
      <c r="AB8" s="111">
        <f>SUM(W8:AA8)</f>
        <v>0.95804684777068561</v>
      </c>
      <c r="AC8" s="41"/>
      <c r="AD8" s="41"/>
    </row>
    <row r="9" spans="1:30" x14ac:dyDescent="0.25">
      <c r="A9" s="41"/>
      <c r="B9" s="81" t="s">
        <v>15</v>
      </c>
      <c r="C9" s="51">
        <f>'Cost summary - Original dollars'!C9/'Inflation index'!$D$2</f>
        <v>0</v>
      </c>
      <c r="D9" s="51">
        <f>'Cost summary - Original dollars'!D9/'Inflation index'!$E$2</f>
        <v>0</v>
      </c>
      <c r="E9" s="51">
        <f>'Cost summary - Original dollars'!E9/'Inflation index'!$E$2</f>
        <v>2.4728530156701076</v>
      </c>
      <c r="F9" s="51">
        <f>'Cost summary - Original dollars'!F9/'Inflation index'!$E$2</f>
        <v>0</v>
      </c>
      <c r="G9" s="60">
        <f>'Cost summary - Original dollars'!G9/'Inflation index'!$E$2</f>
        <v>0</v>
      </c>
      <c r="H9" s="61">
        <f>'Cost summary - Original dollars'!H9/'Inflation index'!$D$2</f>
        <v>0</v>
      </c>
      <c r="I9" s="51">
        <f>'Cost summary - Original dollars'!I9/'Inflation index'!$E$2</f>
        <v>3.0343511094414111</v>
      </c>
      <c r="J9" s="51">
        <f>'Cost summary - Original dollars'!J9/'Inflation index'!$E$2</f>
        <v>3.2546096226356216</v>
      </c>
      <c r="K9" s="51">
        <f>'Cost summary - Original dollars'!K9/'Inflation index'!$E$2</f>
        <v>0</v>
      </c>
      <c r="L9" s="60">
        <f>'Cost summary - Original dollars'!L9/'Inflation index'!$E$2</f>
        <v>0</v>
      </c>
      <c r="M9" s="61">
        <f>'Cost summary - Original dollars'!M9/'Inflation index'!$D$2</f>
        <v>0</v>
      </c>
      <c r="N9" s="51">
        <f>'Cost summary - Original dollars'!N9/'Inflation index'!$E$2</f>
        <v>0</v>
      </c>
      <c r="O9" s="51">
        <f>'Cost summary - Original dollars'!O9/'Inflation index'!$E$2</f>
        <v>1.8311958478998105</v>
      </c>
      <c r="P9" s="51">
        <f>'Cost summary - Original dollars'!P9/'Inflation index'!$E$2</f>
        <v>0</v>
      </c>
      <c r="Q9" s="60">
        <f>'Cost summary - Original dollars'!Q9/'Inflation index'!$E$2</f>
        <v>0</v>
      </c>
      <c r="R9" s="61">
        <f>'Cost summary - Original dollars'!R9/'Inflation index'!$D$2</f>
        <v>0</v>
      </c>
      <c r="S9" s="51">
        <f>'Cost summary - Original dollars'!S9/'Inflation index'!$E$2</f>
        <v>0</v>
      </c>
      <c r="T9" s="51">
        <f>'Cost summary - Original dollars'!T9/'Inflation index'!$E$2</f>
        <v>0.149179659011381</v>
      </c>
      <c r="U9" s="51">
        <f>'Cost summary - Original dollars'!U9/'Inflation index'!$E$2</f>
        <v>1.5650582608553343</v>
      </c>
      <c r="V9" s="60">
        <f>'Cost summary - Original dollars'!V9/'Inflation index'!$E$2</f>
        <v>1.6703784754549749</v>
      </c>
      <c r="W9" s="61">
        <f t="shared" si="0"/>
        <v>0</v>
      </c>
      <c r="X9" s="51">
        <f t="shared" si="0"/>
        <v>3.0343511094414111</v>
      </c>
      <c r="Y9" s="51">
        <f t="shared" si="0"/>
        <v>7.70783814521692</v>
      </c>
      <c r="Z9" s="51">
        <f t="shared" si="0"/>
        <v>1.5650582608553343</v>
      </c>
      <c r="AA9" s="51">
        <f t="shared" si="0"/>
        <v>1.6703784754549749</v>
      </c>
      <c r="AB9" s="110">
        <f>SUM(W9:AA9)</f>
        <v>13.97762599096864</v>
      </c>
      <c r="AC9" s="41"/>
      <c r="AD9" s="41"/>
    </row>
    <row r="10" spans="1:30" x14ac:dyDescent="0.25">
      <c r="A10" s="41"/>
      <c r="B10" s="81" t="s">
        <v>12</v>
      </c>
      <c r="C10" s="54">
        <f t="shared" ref="C10:AB10" si="1">SUM(C6:C9)</f>
        <v>5.6534946607102574</v>
      </c>
      <c r="D10" s="54">
        <f t="shared" si="1"/>
        <v>3.5270544219103135</v>
      </c>
      <c r="E10" s="54">
        <f t="shared" si="1"/>
        <v>2.5677384426510832</v>
      </c>
      <c r="F10" s="54">
        <f t="shared" si="1"/>
        <v>0</v>
      </c>
      <c r="G10" s="52">
        <f t="shared" si="1"/>
        <v>0</v>
      </c>
      <c r="H10" s="62">
        <f t="shared" si="1"/>
        <v>6.5121704343277242</v>
      </c>
      <c r="I10" s="54">
        <f t="shared" si="1"/>
        <v>13.864873412205432</v>
      </c>
      <c r="J10" s="54">
        <f t="shared" si="1"/>
        <v>10.897698577531518</v>
      </c>
      <c r="K10" s="54">
        <f t="shared" si="1"/>
        <v>0</v>
      </c>
      <c r="L10" s="52">
        <f t="shared" si="1"/>
        <v>0</v>
      </c>
      <c r="M10" s="98">
        <f t="shared" si="1"/>
        <v>0</v>
      </c>
      <c r="N10" s="96">
        <f t="shared" si="1"/>
        <v>0</v>
      </c>
      <c r="O10" s="96">
        <f t="shared" si="1"/>
        <v>2.780050117709564</v>
      </c>
      <c r="P10" s="96">
        <f t="shared" si="1"/>
        <v>0</v>
      </c>
      <c r="Q10" s="92">
        <f t="shared" si="1"/>
        <v>0</v>
      </c>
      <c r="R10" s="62">
        <f>SUM(R6:R9)</f>
        <v>0</v>
      </c>
      <c r="S10" s="54">
        <f t="shared" si="1"/>
        <v>1.2538144746824678</v>
      </c>
      <c r="T10" s="54">
        <f t="shared" si="1"/>
        <v>3.6625167866407899</v>
      </c>
      <c r="U10" s="54">
        <f t="shared" si="1"/>
        <v>4.9015555609910333</v>
      </c>
      <c r="V10" s="52">
        <f t="shared" si="1"/>
        <v>5.1718924885263622</v>
      </c>
      <c r="W10" s="62">
        <f t="shared" si="1"/>
        <v>12.165665095037982</v>
      </c>
      <c r="X10" s="54">
        <f t="shared" si="1"/>
        <v>18.645742308798212</v>
      </c>
      <c r="Y10" s="54">
        <f t="shared" si="1"/>
        <v>19.908003924532956</v>
      </c>
      <c r="Z10" s="54">
        <f t="shared" si="1"/>
        <v>4.9015555609910333</v>
      </c>
      <c r="AA10" s="54">
        <f t="shared" si="1"/>
        <v>5.1718924885263622</v>
      </c>
      <c r="AB10" s="108">
        <f t="shared" si="1"/>
        <v>60.79285937788655</v>
      </c>
      <c r="AC10" s="41"/>
      <c r="AD10" s="41"/>
    </row>
    <row r="11" spans="1:30" x14ac:dyDescent="0.25">
      <c r="A11" s="41"/>
      <c r="B11" s="17" t="s">
        <v>16</v>
      </c>
      <c r="C11" s="63"/>
      <c r="D11" s="64"/>
      <c r="E11" s="64"/>
      <c r="F11" s="64"/>
      <c r="G11" s="65"/>
      <c r="H11" s="64"/>
      <c r="I11" s="64"/>
      <c r="J11" s="64"/>
      <c r="K11" s="64"/>
      <c r="L11" s="64"/>
      <c r="M11" s="63"/>
      <c r="N11" s="64"/>
      <c r="O11" s="64"/>
      <c r="P11" s="64"/>
      <c r="Q11" s="65"/>
      <c r="R11" s="63"/>
      <c r="S11" s="64"/>
      <c r="T11" s="64"/>
      <c r="U11" s="64"/>
      <c r="V11" s="65"/>
      <c r="W11" s="64"/>
      <c r="X11" s="64"/>
      <c r="Y11" s="64"/>
      <c r="Z11" s="64"/>
      <c r="AA11" s="64"/>
      <c r="AB11" s="65"/>
      <c r="AC11" s="41"/>
      <c r="AD11" s="41"/>
    </row>
    <row r="12" spans="1:30" x14ac:dyDescent="0.25">
      <c r="A12" s="41"/>
      <c r="B12" s="82" t="s">
        <v>17</v>
      </c>
      <c r="C12" s="61">
        <f>C10</f>
        <v>5.6534946607102574</v>
      </c>
      <c r="D12" s="51">
        <f>D10</f>
        <v>3.5270544219103135</v>
      </c>
      <c r="E12" s="51">
        <f>E10</f>
        <v>2.5677384426510832</v>
      </c>
      <c r="F12" s="51">
        <f>F10</f>
        <v>0</v>
      </c>
      <c r="G12" s="60">
        <f>G10</f>
        <v>0</v>
      </c>
      <c r="H12" s="51"/>
      <c r="I12" s="51"/>
      <c r="J12" s="51"/>
      <c r="K12" s="51"/>
      <c r="L12" s="51"/>
      <c r="M12" s="61">
        <f>'Cost summary - Original dollars'!M12/'Inflation index'!$D$2</f>
        <v>0</v>
      </c>
      <c r="N12" s="51">
        <f>'Cost summary - Original dollars'!N12/'Inflation index'!$E$2</f>
        <v>0</v>
      </c>
      <c r="O12" s="51">
        <f>'Cost summary - Original dollars'!O12/'Inflation index'!$E$2</f>
        <v>0.183121159477215</v>
      </c>
      <c r="P12" s="51">
        <f>'Cost summary - Original dollars'!P12/'Inflation index'!$E$2</f>
        <v>0</v>
      </c>
      <c r="Q12" s="60">
        <f>'Cost summary - Original dollars'!Q12/'Inflation index'!$E$2</f>
        <v>0</v>
      </c>
      <c r="R12" s="61"/>
      <c r="S12" s="51"/>
      <c r="T12" s="51"/>
      <c r="U12" s="51"/>
      <c r="V12" s="60"/>
      <c r="W12" s="51">
        <f t="shared" ref="W12:AA14" si="2">SUM(C12,H12,M12,R12)</f>
        <v>5.6534946607102574</v>
      </c>
      <c r="X12" s="51">
        <f t="shared" si="2"/>
        <v>3.5270544219103135</v>
      </c>
      <c r="Y12" s="51">
        <f t="shared" si="2"/>
        <v>2.7508596021282981</v>
      </c>
      <c r="Z12" s="51">
        <f t="shared" si="2"/>
        <v>0</v>
      </c>
      <c r="AA12" s="51">
        <f t="shared" si="2"/>
        <v>0</v>
      </c>
      <c r="AB12" s="60">
        <f>SUM(W12:AA12)</f>
        <v>11.931408684748869</v>
      </c>
      <c r="AC12" s="41"/>
      <c r="AD12" s="41"/>
    </row>
    <row r="13" spans="1:30" ht="15.6" customHeight="1" x14ac:dyDescent="0.25">
      <c r="A13" s="41"/>
      <c r="B13" s="82" t="s">
        <v>18</v>
      </c>
      <c r="C13" s="61"/>
      <c r="D13" s="51"/>
      <c r="E13" s="51"/>
      <c r="F13" s="51"/>
      <c r="G13" s="60"/>
      <c r="H13" s="51">
        <f>H10</f>
        <v>6.5121704343277242</v>
      </c>
      <c r="I13" s="51">
        <f>I10</f>
        <v>13.864873412205432</v>
      </c>
      <c r="J13" s="51">
        <f>J10</f>
        <v>10.897698577531518</v>
      </c>
      <c r="K13" s="51">
        <f>K10</f>
        <v>0</v>
      </c>
      <c r="L13" s="51">
        <f>L10</f>
        <v>0</v>
      </c>
      <c r="M13" s="61">
        <f>'Cost summary - Original dollars'!M13/'Inflation index'!$D$2</f>
        <v>0</v>
      </c>
      <c r="N13" s="51">
        <f>'Cost summary - Original dollars'!N13/'Inflation index'!$E$2</f>
        <v>0</v>
      </c>
      <c r="O13" s="51">
        <f>'Cost summary - Original dollars'!O13/'Inflation index'!$E$2</f>
        <v>2.5969289582323491</v>
      </c>
      <c r="P13" s="51">
        <f>'Cost summary - Original dollars'!P13/'Inflation index'!$E$2</f>
        <v>0</v>
      </c>
      <c r="Q13" s="60">
        <f>'Cost summary - Original dollars'!Q13/'Inflation index'!$E$2</f>
        <v>0</v>
      </c>
      <c r="R13" s="61">
        <f>R10</f>
        <v>0</v>
      </c>
      <c r="S13" s="51">
        <f>S10</f>
        <v>1.2538144746824678</v>
      </c>
      <c r="T13" s="51">
        <f>T10</f>
        <v>3.6625167866407899</v>
      </c>
      <c r="U13" s="51">
        <f>U10</f>
        <v>4.9015555609910333</v>
      </c>
      <c r="V13" s="60">
        <f>V10</f>
        <v>5.1718924885263622</v>
      </c>
      <c r="W13" s="51">
        <f t="shared" si="2"/>
        <v>6.5121704343277242</v>
      </c>
      <c r="X13" s="51">
        <f t="shared" si="2"/>
        <v>15.1186878868879</v>
      </c>
      <c r="Y13" s="51">
        <f t="shared" si="2"/>
        <v>17.157144322404655</v>
      </c>
      <c r="Z13" s="51">
        <f t="shared" si="2"/>
        <v>4.9015555609910333</v>
      </c>
      <c r="AA13" s="51">
        <f t="shared" si="2"/>
        <v>5.1718924885263622</v>
      </c>
      <c r="AB13" s="60">
        <f>SUM(W13:AA13)</f>
        <v>48.86145069313767</v>
      </c>
      <c r="AC13" s="41"/>
      <c r="AD13" s="41"/>
    </row>
    <row r="14" spans="1:30" x14ac:dyDescent="0.25">
      <c r="A14" s="41"/>
      <c r="B14" s="83" t="s">
        <v>19</v>
      </c>
      <c r="C14" s="66">
        <f t="shared" ref="C14:V14" si="3">SUM(C12:C13)</f>
        <v>5.6534946607102574</v>
      </c>
      <c r="D14" s="57">
        <f t="shared" si="3"/>
        <v>3.5270544219103135</v>
      </c>
      <c r="E14" s="57">
        <f t="shared" si="3"/>
        <v>2.5677384426510832</v>
      </c>
      <c r="F14" s="57">
        <f t="shared" si="3"/>
        <v>0</v>
      </c>
      <c r="G14" s="58">
        <f t="shared" si="3"/>
        <v>0</v>
      </c>
      <c r="H14" s="57">
        <f t="shared" si="3"/>
        <v>6.5121704343277242</v>
      </c>
      <c r="I14" s="57">
        <f t="shared" si="3"/>
        <v>13.864873412205432</v>
      </c>
      <c r="J14" s="57">
        <f t="shared" si="3"/>
        <v>10.897698577531518</v>
      </c>
      <c r="K14" s="57">
        <f t="shared" si="3"/>
        <v>0</v>
      </c>
      <c r="L14" s="57">
        <f t="shared" si="3"/>
        <v>0</v>
      </c>
      <c r="M14" s="66">
        <f t="shared" si="3"/>
        <v>0</v>
      </c>
      <c r="N14" s="57">
        <f t="shared" si="3"/>
        <v>0</v>
      </c>
      <c r="O14" s="57">
        <f t="shared" si="3"/>
        <v>2.780050117709564</v>
      </c>
      <c r="P14" s="57">
        <f t="shared" si="3"/>
        <v>0</v>
      </c>
      <c r="Q14" s="58">
        <f t="shared" si="3"/>
        <v>0</v>
      </c>
      <c r="R14" s="66">
        <f t="shared" si="3"/>
        <v>0</v>
      </c>
      <c r="S14" s="57">
        <f t="shared" si="3"/>
        <v>1.2538144746824678</v>
      </c>
      <c r="T14" s="57">
        <f t="shared" si="3"/>
        <v>3.6625167866407899</v>
      </c>
      <c r="U14" s="57">
        <f t="shared" si="3"/>
        <v>4.9015555609910333</v>
      </c>
      <c r="V14" s="58">
        <f t="shared" si="3"/>
        <v>5.1718924885263622</v>
      </c>
      <c r="W14" s="57">
        <f t="shared" si="2"/>
        <v>12.165665095037982</v>
      </c>
      <c r="X14" s="57">
        <f t="shared" si="2"/>
        <v>18.645742308798212</v>
      </c>
      <c r="Y14" s="57">
        <f t="shared" si="2"/>
        <v>19.908003924532956</v>
      </c>
      <c r="Z14" s="57">
        <f t="shared" si="2"/>
        <v>4.9015555609910333</v>
      </c>
      <c r="AA14" s="57">
        <f t="shared" si="2"/>
        <v>5.1718924885263622</v>
      </c>
      <c r="AB14" s="58">
        <f>SUM(W14:AA14)</f>
        <v>60.792859377886543</v>
      </c>
      <c r="AC14" s="41"/>
      <c r="AD14" s="41"/>
    </row>
    <row r="15" spans="1:30" x14ac:dyDescent="0.25">
      <c r="A15" s="41"/>
      <c r="B15" s="15" t="s">
        <v>20</v>
      </c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9"/>
      <c r="W15" s="70"/>
      <c r="X15" s="70"/>
      <c r="Y15" s="70"/>
      <c r="Z15" s="70"/>
      <c r="AA15" s="70"/>
      <c r="AB15" s="71"/>
      <c r="AC15" s="41"/>
      <c r="AD15" s="41"/>
    </row>
    <row r="16" spans="1:30" x14ac:dyDescent="0.25">
      <c r="A16" s="41"/>
      <c r="B16" s="82" t="s">
        <v>21</v>
      </c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118">
        <v>-5.3036090815912127</v>
      </c>
      <c r="X16" s="118">
        <v>0</v>
      </c>
      <c r="Y16" s="118">
        <v>0</v>
      </c>
      <c r="Z16" s="118">
        <v>0</v>
      </c>
      <c r="AA16" s="118">
        <v>-1.63885572974599</v>
      </c>
      <c r="AB16" s="60">
        <v>-6.9424648113372029</v>
      </c>
      <c r="AC16" s="41"/>
      <c r="AD16" s="41"/>
    </row>
    <row r="17" spans="1:30" x14ac:dyDescent="0.25">
      <c r="A17" s="41"/>
      <c r="B17" s="82" t="s">
        <v>22</v>
      </c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4"/>
      <c r="W17" s="118">
        <v>-1.3176606327753417</v>
      </c>
      <c r="X17" s="118">
        <v>-2.656338155606262</v>
      </c>
      <c r="Y17" s="118">
        <v>-2.2943932989535516</v>
      </c>
      <c r="Z17" s="118">
        <v>-0.35961787382993327</v>
      </c>
      <c r="AA17" s="118">
        <v>-0.2403278631280038</v>
      </c>
      <c r="AB17" s="60">
        <v>-6.868337824293091</v>
      </c>
      <c r="AC17" s="41"/>
      <c r="AD17" s="41"/>
    </row>
    <row r="18" spans="1:30" x14ac:dyDescent="0.25">
      <c r="A18" s="41"/>
      <c r="B18" s="84" t="s">
        <v>23</v>
      </c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7"/>
      <c r="W18" s="57">
        <f>SUM(W16:W17)</f>
        <v>-6.6212697143665542</v>
      </c>
      <c r="X18" s="57">
        <f>SUM(X16:X17)</f>
        <v>-2.656338155606262</v>
      </c>
      <c r="Y18" s="57">
        <f>SUM(Y16:Y17)</f>
        <v>-2.2943932989535516</v>
      </c>
      <c r="Z18" s="57">
        <f>SUM(Z16:Z17)</f>
        <v>-0.35961787382993327</v>
      </c>
      <c r="AA18" s="57">
        <f>SUM(AA16:AA17)</f>
        <v>-1.8791835928739937</v>
      </c>
      <c r="AB18" s="58">
        <f>SUM(W18:AA18)</f>
        <v>-13.810802635630292</v>
      </c>
      <c r="AC18" s="41"/>
      <c r="AD18" s="41"/>
    </row>
    <row r="19" spans="1:30" x14ac:dyDescent="0.25">
      <c r="A19" s="41"/>
      <c r="B19" s="16" t="s">
        <v>24</v>
      </c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9"/>
      <c r="W19" s="70"/>
      <c r="X19" s="70"/>
      <c r="Y19" s="70"/>
      <c r="Z19" s="70"/>
      <c r="AA19" s="70"/>
      <c r="AB19" s="71"/>
      <c r="AC19" s="41"/>
      <c r="AD19" s="41"/>
    </row>
    <row r="20" spans="1:30" x14ac:dyDescent="0.25">
      <c r="A20" s="41"/>
      <c r="B20" s="85" t="s">
        <v>25</v>
      </c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4"/>
      <c r="W20" s="54">
        <f t="shared" ref="W20:AA21" si="4">SUM(W12,W16)</f>
        <v>0.34988557911904472</v>
      </c>
      <c r="X20" s="54">
        <f t="shared" si="4"/>
        <v>3.5270544219103135</v>
      </c>
      <c r="Y20" s="54">
        <f t="shared" si="4"/>
        <v>2.7508596021282981</v>
      </c>
      <c r="Z20" s="54">
        <f t="shared" si="4"/>
        <v>0</v>
      </c>
      <c r="AA20" s="54">
        <f t="shared" si="4"/>
        <v>-1.63885572974599</v>
      </c>
      <c r="AB20" s="108">
        <f>SUM(W20:AA20)</f>
        <v>4.9889438734116665</v>
      </c>
      <c r="AC20" s="41"/>
      <c r="AD20" s="41"/>
    </row>
    <row r="21" spans="1:30" x14ac:dyDescent="0.25">
      <c r="A21" s="41"/>
      <c r="B21" s="85" t="s">
        <v>26</v>
      </c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4"/>
      <c r="W21" s="54">
        <f t="shared" si="4"/>
        <v>5.1945098015523827</v>
      </c>
      <c r="X21" s="54">
        <f t="shared" si="4"/>
        <v>12.462349731281638</v>
      </c>
      <c r="Y21" s="54">
        <f t="shared" si="4"/>
        <v>14.862751023451104</v>
      </c>
      <c r="Z21" s="54">
        <f t="shared" si="4"/>
        <v>4.5419376871611004</v>
      </c>
      <c r="AA21" s="54">
        <f t="shared" si="4"/>
        <v>4.9315646253983587</v>
      </c>
      <c r="AB21" s="108">
        <f>SUM(W21:AA21)</f>
        <v>41.993112868844584</v>
      </c>
      <c r="AC21" s="41"/>
      <c r="AD21" s="41"/>
    </row>
    <row r="22" spans="1:30" x14ac:dyDescent="0.25">
      <c r="A22" s="41"/>
      <c r="B22" s="84" t="s">
        <v>27</v>
      </c>
      <c r="C22" s="75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7"/>
      <c r="W22" s="57">
        <f t="shared" ref="W22:AB22" si="5">SUM(W20:W21)</f>
        <v>5.5443953806714275</v>
      </c>
      <c r="X22" s="57">
        <f t="shared" si="5"/>
        <v>15.989404153191952</v>
      </c>
      <c r="Y22" s="57">
        <f t="shared" si="5"/>
        <v>17.613610625579401</v>
      </c>
      <c r="Z22" s="57">
        <f t="shared" si="5"/>
        <v>4.5419376871611004</v>
      </c>
      <c r="AA22" s="57">
        <f t="shared" si="5"/>
        <v>3.2927088956523685</v>
      </c>
      <c r="AB22" s="109">
        <f t="shared" si="5"/>
        <v>46.982056742256248</v>
      </c>
      <c r="AC22" s="41"/>
      <c r="AD22" s="41"/>
    </row>
    <row r="23" spans="1:30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pans="1:30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4" t="s">
        <v>28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0" x14ac:dyDescent="0.25">
      <c r="A25" s="41"/>
      <c r="B25" s="41"/>
      <c r="C25" s="41"/>
      <c r="D25" s="41"/>
      <c r="E25" s="41"/>
      <c r="F25" s="115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5"/>
      <c r="R25" s="46"/>
      <c r="S25" s="46"/>
      <c r="T25" s="46"/>
      <c r="U25" s="46"/>
      <c r="V25" s="46"/>
      <c r="W25" s="121" t="s">
        <v>6</v>
      </c>
      <c r="X25" s="121"/>
      <c r="Y25" s="121"/>
      <c r="Z25" s="121"/>
      <c r="AA25" s="121"/>
      <c r="AB25" s="122"/>
      <c r="AC25" s="41"/>
      <c r="AD25" s="41"/>
    </row>
    <row r="26" spans="1:30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7"/>
      <c r="R26" s="41"/>
      <c r="S26" s="41"/>
      <c r="T26" s="41"/>
      <c r="U26" s="41"/>
      <c r="V26" s="41"/>
      <c r="W26" s="48" t="s">
        <v>7</v>
      </c>
      <c r="X26" s="48" t="s">
        <v>8</v>
      </c>
      <c r="Y26" s="48" t="s">
        <v>9</v>
      </c>
      <c r="Z26" s="48" t="s">
        <v>10</v>
      </c>
      <c r="AA26" s="48" t="s">
        <v>11</v>
      </c>
      <c r="AB26" s="49" t="s">
        <v>12</v>
      </c>
      <c r="AC26" s="41"/>
      <c r="AD26" s="41"/>
    </row>
    <row r="27" spans="1:30" x14ac:dyDescent="0.25">
      <c r="A27" s="41"/>
      <c r="B27" s="41"/>
      <c r="C27" s="41"/>
      <c r="D27" s="73"/>
      <c r="E27" s="73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50" t="s">
        <v>29</v>
      </c>
      <c r="R27" s="41"/>
      <c r="S27" s="41"/>
      <c r="T27" s="41"/>
      <c r="U27" s="41"/>
      <c r="V27" s="103"/>
      <c r="W27" s="51">
        <f>'Cost summary - Original dollars'!W19/'Inflation index'!$D$2</f>
        <v>5.6534946607102574</v>
      </c>
      <c r="X27" s="51">
        <f>'Cost summary - Original dollars'!X19/'Inflation index'!$E$2</f>
        <v>3.527054421910313</v>
      </c>
      <c r="Y27" s="51">
        <f>'Cost summary - Original dollars'!Y19/'Inflation index'!$E$2</f>
        <v>9.4885426980975379E-2</v>
      </c>
      <c r="Z27" s="51">
        <f>'Cost summary - Original dollars'!Z19/'Inflation index'!$E$2</f>
        <v>0</v>
      </c>
      <c r="AA27" s="51">
        <f>'Cost summary - Original dollars'!AA19/'Inflation index'!$E$2</f>
        <v>0</v>
      </c>
      <c r="AB27" s="52">
        <f t="shared" ref="AB27:AB34" si="6">SUM(W27:AA27)</f>
        <v>9.2754345096015456</v>
      </c>
      <c r="AC27" s="101"/>
      <c r="AD27" s="101"/>
    </row>
    <row r="28" spans="1:30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50" t="s">
        <v>30</v>
      </c>
      <c r="R28" s="41"/>
      <c r="S28" s="41"/>
      <c r="T28" s="41"/>
      <c r="U28" s="41"/>
      <c r="V28" s="103"/>
      <c r="W28" s="51">
        <f>'Cost summary - Original dollars'!W20/'Inflation index'!$D$2</f>
        <v>6.5121704343277242</v>
      </c>
      <c r="X28" s="51">
        <f>'Cost summary - Original dollars'!X20/'Inflation index'!$E$2</f>
        <v>10.83052230276402</v>
      </c>
      <c r="Y28" s="51">
        <f>'Cost summary - Original dollars'!Y20/'Inflation index'!$E$2</f>
        <v>7.6430889548958953</v>
      </c>
      <c r="Z28" s="51">
        <f>'Cost summary - Original dollars'!Z20/'Inflation index'!$E$2</f>
        <v>0</v>
      </c>
      <c r="AA28" s="51">
        <f>'Cost summary - Original dollars'!AA20/'Inflation index'!$E$2</f>
        <v>0</v>
      </c>
      <c r="AB28" s="52">
        <f t="shared" si="6"/>
        <v>24.98578169198764</v>
      </c>
      <c r="AC28" s="101"/>
      <c r="AD28" s="101"/>
    </row>
    <row r="29" spans="1:30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50" t="s">
        <v>31</v>
      </c>
      <c r="R29" s="41"/>
      <c r="S29" s="41"/>
      <c r="T29" s="41"/>
      <c r="U29" s="41"/>
      <c r="V29" s="103"/>
      <c r="W29" s="51">
        <f>C9</f>
        <v>0</v>
      </c>
      <c r="X29" s="51">
        <f>D9</f>
        <v>0</v>
      </c>
      <c r="Y29" s="51">
        <f>E9</f>
        <v>2.4728530156701076</v>
      </c>
      <c r="Z29" s="51">
        <f>F9</f>
        <v>0</v>
      </c>
      <c r="AA29" s="51">
        <f>G9</f>
        <v>0</v>
      </c>
      <c r="AB29" s="52">
        <f t="shared" si="6"/>
        <v>2.4728530156701076</v>
      </c>
      <c r="AC29" s="101"/>
      <c r="AD29" s="101"/>
    </row>
    <row r="30" spans="1:30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50" t="s">
        <v>32</v>
      </c>
      <c r="R30" s="41"/>
      <c r="S30" s="41"/>
      <c r="T30" s="41"/>
      <c r="U30" s="41"/>
      <c r="V30" s="103"/>
      <c r="W30" s="51">
        <f>'Cost summary - Original dollars'!W22/'Inflation index'!$D$2</f>
        <v>0</v>
      </c>
      <c r="X30" s="51">
        <f>'Cost summary - Original dollars'!X22/'Inflation index'!$E$2</f>
        <v>3.0343511094414111</v>
      </c>
      <c r="Y30" s="51">
        <f>'Cost summary - Original dollars'!Y22/'Inflation index'!$E$2</f>
        <v>3.2546096226356216</v>
      </c>
      <c r="Z30" s="51">
        <f>'Cost summary - Original dollars'!Z22/'Inflation index'!$E$2</f>
        <v>0</v>
      </c>
      <c r="AA30" s="51">
        <f>'Cost summary - Original dollars'!AA22/'Inflation index'!$E$2</f>
        <v>0</v>
      </c>
      <c r="AB30" s="52">
        <f t="shared" si="6"/>
        <v>6.2889607320770331</v>
      </c>
      <c r="AC30" s="101"/>
      <c r="AD30" s="101"/>
    </row>
    <row r="31" spans="1:30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50" t="s">
        <v>0</v>
      </c>
      <c r="R31" s="41"/>
      <c r="S31" s="41"/>
      <c r="T31" s="41"/>
      <c r="U31" s="41"/>
      <c r="V31" s="103"/>
      <c r="W31" s="51">
        <f>'Cost summary - Original dollars'!W23/'Inflation index'!$D$2</f>
        <v>0</v>
      </c>
      <c r="X31" s="51">
        <f>'Cost summary - Original dollars'!X23/'Inflation index'!$E$2</f>
        <v>0</v>
      </c>
      <c r="Y31" s="51">
        <f>'Cost summary - Original dollars'!Y23/'Inflation index'!$E$2</f>
        <v>2.780050117709564</v>
      </c>
      <c r="Z31" s="51">
        <f>'Cost summary - Original dollars'!Z23/'Inflation index'!$E$2</f>
        <v>0</v>
      </c>
      <c r="AA31" s="51">
        <f>'Cost summary - Original dollars'!AA23/'Inflation index'!$E$2</f>
        <v>0</v>
      </c>
      <c r="AB31" s="52">
        <f t="shared" si="6"/>
        <v>2.780050117709564</v>
      </c>
      <c r="AC31" s="101"/>
      <c r="AD31" s="101"/>
    </row>
    <row r="32" spans="1:30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50" t="s">
        <v>33</v>
      </c>
      <c r="R32" s="41"/>
      <c r="S32" s="41"/>
      <c r="T32" s="41"/>
      <c r="U32" s="41"/>
      <c r="V32" s="103"/>
      <c r="W32" s="51">
        <f>SUM(W27:W31)</f>
        <v>12.165665095037982</v>
      </c>
      <c r="X32" s="51">
        <f>SUM(X27:X31)</f>
        <v>17.391927834115744</v>
      </c>
      <c r="Y32" s="51">
        <f>SUM(Y27:Y31)</f>
        <v>16.245487137892162</v>
      </c>
      <c r="Z32" s="51">
        <f>SUM(Z27:Z31)</f>
        <v>0</v>
      </c>
      <c r="AA32" s="51">
        <f>SUM(AA27:AA31)</f>
        <v>0</v>
      </c>
      <c r="AB32" s="52">
        <f t="shared" si="6"/>
        <v>45.80308006704589</v>
      </c>
      <c r="AC32" s="101"/>
      <c r="AD32" s="101"/>
    </row>
    <row r="33" spans="1:3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50" t="s">
        <v>5</v>
      </c>
      <c r="R33" s="41"/>
      <c r="S33" s="41"/>
      <c r="T33" s="41"/>
      <c r="U33" s="41"/>
      <c r="V33" s="103"/>
      <c r="W33" s="51">
        <f>'Cost summary - Original dollars'!W25/'Inflation index'!$D$2</f>
        <v>0</v>
      </c>
      <c r="X33" s="51">
        <f>'Cost summary - Original dollars'!X25/'Inflation index'!$E$2</f>
        <v>1.2538144746824678</v>
      </c>
      <c r="Y33" s="51">
        <f>'Cost summary - Original dollars'!Y25/'Inflation index'!$E$2</f>
        <v>3.6625167866407895</v>
      </c>
      <c r="Z33" s="51">
        <f>'Cost summary - Original dollars'!Z25/'Inflation index'!$E$2</f>
        <v>4.9015555609910333</v>
      </c>
      <c r="AA33" s="51">
        <f>'Cost summary - Original dollars'!AA25/'Inflation index'!$E$2</f>
        <v>5.1718924885263613</v>
      </c>
      <c r="AB33" s="52">
        <f t="shared" si="6"/>
        <v>14.989779310840653</v>
      </c>
      <c r="AC33" s="101"/>
      <c r="AD33" s="101"/>
    </row>
    <row r="34" spans="1:3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53" t="s">
        <v>12</v>
      </c>
      <c r="R34" s="41"/>
      <c r="S34" s="41"/>
      <c r="T34" s="41"/>
      <c r="U34" s="41"/>
      <c r="V34" s="103"/>
      <c r="W34" s="54">
        <f>SUM(W32:W33)</f>
        <v>12.165665095037982</v>
      </c>
      <c r="X34" s="54">
        <f>SUM(X32:X33)</f>
        <v>18.645742308798212</v>
      </c>
      <c r="Y34" s="54">
        <f>SUM(Y32:Y33)</f>
        <v>19.908003924532952</v>
      </c>
      <c r="Z34" s="54">
        <f>SUM(Z32:Z33)</f>
        <v>4.9015555609910333</v>
      </c>
      <c r="AA34" s="54">
        <f>SUM(AA32:AA33)</f>
        <v>5.1718924885263613</v>
      </c>
      <c r="AB34" s="52">
        <f t="shared" si="6"/>
        <v>60.792859377886543</v>
      </c>
      <c r="AC34" s="101"/>
      <c r="AD34" s="101"/>
    </row>
    <row r="35" spans="1:3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38" t="s">
        <v>16</v>
      </c>
      <c r="R35" s="104"/>
      <c r="S35" s="104"/>
      <c r="T35" s="104"/>
      <c r="U35" s="104"/>
      <c r="V35" s="104"/>
      <c r="W35" s="105"/>
      <c r="X35" s="105"/>
      <c r="Y35" s="105"/>
      <c r="Z35" s="105"/>
      <c r="AA35" s="105"/>
      <c r="AB35" s="102"/>
      <c r="AC35" s="101"/>
      <c r="AD35" s="101"/>
    </row>
    <row r="36" spans="1:3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50" t="s">
        <v>17</v>
      </c>
      <c r="R36" s="41"/>
      <c r="S36" s="41"/>
      <c r="T36" s="41"/>
      <c r="U36" s="41"/>
      <c r="V36" s="41"/>
      <c r="W36" s="51">
        <f t="shared" ref="W36:AA37" si="7">W12</f>
        <v>5.6534946607102574</v>
      </c>
      <c r="X36" s="51">
        <f t="shared" si="7"/>
        <v>3.5270544219103135</v>
      </c>
      <c r="Y36" s="51">
        <f t="shared" si="7"/>
        <v>2.7508596021282981</v>
      </c>
      <c r="Z36" s="51">
        <f t="shared" si="7"/>
        <v>0</v>
      </c>
      <c r="AA36" s="51">
        <f t="shared" si="7"/>
        <v>0</v>
      </c>
      <c r="AB36" s="52">
        <f>SUM(W36:AA36)</f>
        <v>11.931408684748869</v>
      </c>
      <c r="AC36" s="101"/>
      <c r="AD36" s="101"/>
    </row>
    <row r="37" spans="1:30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50" t="s">
        <v>18</v>
      </c>
      <c r="R37" s="41"/>
      <c r="S37" s="41"/>
      <c r="T37" s="41"/>
      <c r="U37" s="41"/>
      <c r="V37" s="41"/>
      <c r="W37" s="51">
        <f t="shared" si="7"/>
        <v>6.5121704343277242</v>
      </c>
      <c r="X37" s="51">
        <f t="shared" si="7"/>
        <v>15.1186878868879</v>
      </c>
      <c r="Y37" s="51">
        <f t="shared" si="7"/>
        <v>17.157144322404655</v>
      </c>
      <c r="Z37" s="51">
        <f t="shared" si="7"/>
        <v>4.9015555609910333</v>
      </c>
      <c r="AA37" s="51">
        <f t="shared" si="7"/>
        <v>5.1718924885263622</v>
      </c>
      <c r="AB37" s="52">
        <f>SUM(W37:AA37)</f>
        <v>48.86145069313767</v>
      </c>
      <c r="AC37" s="101"/>
      <c r="AD37" s="101"/>
    </row>
    <row r="38" spans="1:30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53" t="s">
        <v>34</v>
      </c>
      <c r="R38" s="41"/>
      <c r="S38" s="41"/>
      <c r="T38" s="41"/>
      <c r="U38" s="41"/>
      <c r="V38" s="41"/>
      <c r="W38" s="54">
        <f>SUM(W36:W37)</f>
        <v>12.165665095037982</v>
      </c>
      <c r="X38" s="54">
        <f>SUM(X36:X37)</f>
        <v>18.645742308798212</v>
      </c>
      <c r="Y38" s="54">
        <f>SUM(Y36:Y37)</f>
        <v>19.908003924532952</v>
      </c>
      <c r="Z38" s="54">
        <f>SUM(Z36:Z37)</f>
        <v>4.9015555609910333</v>
      </c>
      <c r="AA38" s="54">
        <f>SUM(AA36:AA37)</f>
        <v>5.1718924885263622</v>
      </c>
      <c r="AB38" s="52">
        <f>SUM(W38:AA38)</f>
        <v>60.792859377886543</v>
      </c>
      <c r="AC38" s="101"/>
      <c r="AD38" s="101"/>
    </row>
    <row r="39" spans="1:30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39" t="s">
        <v>20</v>
      </c>
      <c r="R39" s="106"/>
      <c r="S39" s="106"/>
      <c r="T39" s="106"/>
      <c r="U39" s="106"/>
      <c r="V39" s="106"/>
      <c r="W39" s="105"/>
      <c r="X39" s="105"/>
      <c r="Y39" s="105"/>
      <c r="Z39" s="105"/>
      <c r="AA39" s="105"/>
      <c r="AB39" s="100"/>
      <c r="AC39" s="101"/>
      <c r="AD39" s="101"/>
    </row>
    <row r="40" spans="1:30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50" t="s">
        <v>21</v>
      </c>
      <c r="R40" s="41"/>
      <c r="S40" s="41"/>
      <c r="T40" s="41"/>
      <c r="U40" s="41"/>
      <c r="V40" s="41"/>
      <c r="W40" s="51">
        <f t="shared" ref="W40:AA41" si="8">W16</f>
        <v>-5.3036090815912127</v>
      </c>
      <c r="X40" s="51">
        <f t="shared" si="8"/>
        <v>0</v>
      </c>
      <c r="Y40" s="51">
        <f t="shared" si="8"/>
        <v>0</v>
      </c>
      <c r="Z40" s="51">
        <f t="shared" si="8"/>
        <v>0</v>
      </c>
      <c r="AA40" s="51">
        <f t="shared" si="8"/>
        <v>-1.63885572974599</v>
      </c>
      <c r="AB40" s="108">
        <f>SUM(W40:AA40)</f>
        <v>-6.9424648113372029</v>
      </c>
      <c r="AC40" s="101"/>
      <c r="AD40" s="101"/>
    </row>
    <row r="41" spans="1:30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50" t="s">
        <v>22</v>
      </c>
      <c r="R41" s="41"/>
      <c r="S41" s="41"/>
      <c r="T41" s="41"/>
      <c r="U41" s="41"/>
      <c r="V41" s="41"/>
      <c r="W41" s="51">
        <f t="shared" si="8"/>
        <v>-1.3176606327753417</v>
      </c>
      <c r="X41" s="51">
        <f t="shared" si="8"/>
        <v>-2.656338155606262</v>
      </c>
      <c r="Y41" s="51">
        <f t="shared" si="8"/>
        <v>-2.2943932989535516</v>
      </c>
      <c r="Z41" s="51">
        <f t="shared" si="8"/>
        <v>-0.35961787382993327</v>
      </c>
      <c r="AA41" s="51">
        <f t="shared" si="8"/>
        <v>-0.2403278631280038</v>
      </c>
      <c r="AB41" s="108">
        <f>SUM(W41:AA41)</f>
        <v>-6.868337824293091</v>
      </c>
      <c r="AC41" s="101"/>
      <c r="AD41" s="101"/>
    </row>
    <row r="42" spans="1:30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53" t="s">
        <v>23</v>
      </c>
      <c r="R42" s="41"/>
      <c r="S42" s="41"/>
      <c r="T42" s="41"/>
      <c r="U42" s="41"/>
      <c r="V42" s="41"/>
      <c r="W42" s="51">
        <f>SUM(W40:W41)</f>
        <v>-6.6212697143665542</v>
      </c>
      <c r="X42" s="51">
        <f>SUM(X40:X41)</f>
        <v>-2.656338155606262</v>
      </c>
      <c r="Y42" s="51">
        <f>SUM(Y40:Y41)</f>
        <v>-2.2943932989535516</v>
      </c>
      <c r="Z42" s="51">
        <f>SUM(Z40:Z41)</f>
        <v>-0.35961787382993327</v>
      </c>
      <c r="AA42" s="51">
        <f>SUM(AA40:AA41)</f>
        <v>-1.8791835928739937</v>
      </c>
      <c r="AB42" s="108">
        <f>SUM(W42:AA42)</f>
        <v>-13.810802635630292</v>
      </c>
      <c r="AC42" s="101"/>
      <c r="AD42" s="101"/>
    </row>
    <row r="43" spans="1:30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0" t="s">
        <v>24</v>
      </c>
      <c r="R43" s="107"/>
      <c r="S43" s="107"/>
      <c r="T43" s="107"/>
      <c r="U43" s="107"/>
      <c r="V43" s="107"/>
      <c r="W43" s="105"/>
      <c r="X43" s="105"/>
      <c r="Y43" s="105"/>
      <c r="Z43" s="105"/>
      <c r="AA43" s="105"/>
      <c r="AB43" s="100"/>
      <c r="AC43" s="101"/>
      <c r="AD43" s="101"/>
    </row>
    <row r="44" spans="1:30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53" t="s">
        <v>25</v>
      </c>
      <c r="R44" s="41"/>
      <c r="S44" s="41"/>
      <c r="T44" s="41"/>
      <c r="U44" s="41"/>
      <c r="V44" s="41"/>
      <c r="W44" s="54">
        <f t="shared" ref="W44:AA45" si="9">SUM(W36,W40)</f>
        <v>0.34988557911904472</v>
      </c>
      <c r="X44" s="54">
        <f t="shared" si="9"/>
        <v>3.5270544219103135</v>
      </c>
      <c r="Y44" s="54">
        <f t="shared" si="9"/>
        <v>2.7508596021282981</v>
      </c>
      <c r="Z44" s="54">
        <f t="shared" si="9"/>
        <v>0</v>
      </c>
      <c r="AA44" s="54">
        <f>SUM(AA36,AA40)</f>
        <v>-1.63885572974599</v>
      </c>
      <c r="AB44" s="108">
        <f>SUM(W44:AA44)</f>
        <v>4.9889438734116665</v>
      </c>
      <c r="AC44" s="101"/>
      <c r="AD44" s="101"/>
    </row>
    <row r="45" spans="1:30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53" t="s">
        <v>26</v>
      </c>
      <c r="R45" s="41"/>
      <c r="S45" s="41"/>
      <c r="T45" s="41"/>
      <c r="U45" s="41"/>
      <c r="V45" s="41"/>
      <c r="W45" s="54">
        <f t="shared" si="9"/>
        <v>5.1945098015523827</v>
      </c>
      <c r="X45" s="54">
        <f t="shared" si="9"/>
        <v>12.462349731281638</v>
      </c>
      <c r="Y45" s="54">
        <f t="shared" si="9"/>
        <v>14.862751023451104</v>
      </c>
      <c r="Z45" s="54">
        <f t="shared" si="9"/>
        <v>4.5419376871611004</v>
      </c>
      <c r="AA45" s="54">
        <f t="shared" si="9"/>
        <v>4.9315646253983587</v>
      </c>
      <c r="AB45" s="108">
        <f>SUM(W45:AA45)</f>
        <v>41.993112868844584</v>
      </c>
      <c r="AC45" s="101"/>
      <c r="AD45" s="101"/>
    </row>
    <row r="46" spans="1:30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55" t="s">
        <v>27</v>
      </c>
      <c r="R46" s="56"/>
      <c r="S46" s="56"/>
      <c r="T46" s="56"/>
      <c r="U46" s="56"/>
      <c r="V46" s="56"/>
      <c r="W46" s="117">
        <f>SUM(W44:W45)</f>
        <v>5.5443953806714275</v>
      </c>
      <c r="X46" s="57">
        <f>SUM(X44:X45)</f>
        <v>15.989404153191952</v>
      </c>
      <c r="Y46" s="57">
        <f>SUM(Y44:Y45)</f>
        <v>17.613610625579401</v>
      </c>
      <c r="Z46" s="57">
        <f>SUM(Z44:Z45)</f>
        <v>4.5419376871611004</v>
      </c>
      <c r="AA46" s="117">
        <f>SUM(AA44:AA45)</f>
        <v>3.2927088956523685</v>
      </c>
      <c r="AB46" s="109">
        <f>SUM(W46:AA46)</f>
        <v>46.982056742256255</v>
      </c>
      <c r="AC46" s="101"/>
      <c r="AD46" s="101"/>
    </row>
    <row r="47" spans="1:30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AC47" s="41"/>
      <c r="AD47" s="41"/>
    </row>
    <row r="48" spans="1:30" ht="14.45" customHeigh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2:22" ht="15" customHeight="1" x14ac:dyDescent="0.25"/>
    <row r="57" spans="2:22" x14ac:dyDescent="0.25">
      <c r="B57" s="41"/>
      <c r="C57" s="41"/>
      <c r="D57" s="41"/>
      <c r="E57" s="41"/>
      <c r="F57" s="41"/>
      <c r="G57" s="41"/>
      <c r="T57" s="112"/>
      <c r="U57" s="112"/>
      <c r="V57" s="112"/>
    </row>
    <row r="58" spans="2:22" x14ac:dyDescent="0.25">
      <c r="T58" s="112"/>
      <c r="U58" s="112"/>
      <c r="V58" s="112"/>
    </row>
    <row r="59" spans="2:22" x14ac:dyDescent="0.25">
      <c r="T59" s="112"/>
      <c r="U59" s="112"/>
      <c r="V59" s="112"/>
    </row>
    <row r="60" spans="2:22" x14ac:dyDescent="0.25">
      <c r="T60" s="112"/>
      <c r="U60" s="112"/>
      <c r="V60" s="112"/>
    </row>
    <row r="61" spans="2:22" x14ac:dyDescent="0.25">
      <c r="T61" s="112"/>
      <c r="U61" s="112"/>
      <c r="V61" s="112"/>
    </row>
    <row r="62" spans="2:22" x14ac:dyDescent="0.25">
      <c r="V62" s="112"/>
    </row>
    <row r="64" spans="2:22" x14ac:dyDescent="0.25">
      <c r="V64" s="42"/>
    </row>
    <row r="65" spans="31:42" x14ac:dyDescent="0.25">
      <c r="AE65" s="1"/>
      <c r="AK65" s="42"/>
      <c r="AL65" s="42"/>
      <c r="AM65" s="42"/>
      <c r="AN65" s="42"/>
      <c r="AO65" s="42"/>
      <c r="AP65" s="43"/>
    </row>
    <row r="66" spans="31:42" x14ac:dyDescent="0.25">
      <c r="AE66" s="1"/>
      <c r="AK66" s="42"/>
      <c r="AL66" s="42"/>
      <c r="AM66" s="42"/>
      <c r="AN66" s="42"/>
      <c r="AO66" s="42"/>
      <c r="AP66" s="43"/>
    </row>
    <row r="67" spans="31:42" x14ac:dyDescent="0.25">
      <c r="AE67" s="1"/>
      <c r="AK67" s="43"/>
      <c r="AL67" s="42"/>
      <c r="AM67" s="42"/>
      <c r="AN67" s="43"/>
      <c r="AO67" s="43"/>
      <c r="AP67" s="43"/>
    </row>
    <row r="68" spans="31:42" x14ac:dyDescent="0.25">
      <c r="AE68" s="1"/>
      <c r="AK68" s="43"/>
      <c r="AL68" s="42"/>
      <c r="AM68" s="42"/>
      <c r="AN68" s="43"/>
      <c r="AO68" s="43"/>
      <c r="AP68" s="43"/>
    </row>
    <row r="69" spans="31:42" x14ac:dyDescent="0.25">
      <c r="AE69" s="1"/>
      <c r="AK69" s="43"/>
      <c r="AL69" s="42"/>
      <c r="AM69" s="42"/>
      <c r="AN69" s="43"/>
      <c r="AO69" s="43"/>
      <c r="AP69" s="43"/>
    </row>
  </sheetData>
  <mergeCells count="6">
    <mergeCell ref="W25:AB25"/>
    <mergeCell ref="C4:G4"/>
    <mergeCell ref="H4:L4"/>
    <mergeCell ref="M4:Q4"/>
    <mergeCell ref="R4:V4"/>
    <mergeCell ref="W4:AB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&amp;L&amp;"-,Bold"Attachment C_Cost build-up spreadsheet_Draft_PUBLIC&amp;C&amp;"Aptos"&amp;14&amp;K000000 OFFICIAL&amp;1#_x000D_</oddHeader>
    <oddFooter>&amp;LEssential Energy&amp;CFinancials as at 30 April 2026_x000D_&amp;1#&amp;"Aptos"&amp;14&amp;K000000 OFFICIAL&amp;RPage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34B6-675D-436D-A5AC-0B916C75329D}">
  <sheetPr>
    <pageSetUpPr fitToPage="1"/>
  </sheetPr>
  <dimension ref="B1:AB30"/>
  <sheetViews>
    <sheetView showGridLines="0" view="pageLayout" zoomScale="40" zoomScaleNormal="85" zoomScalePageLayoutView="40" workbookViewId="0">
      <selection activeCell="AG51" sqref="AG51"/>
    </sheetView>
  </sheetViews>
  <sheetFormatPr defaultRowHeight="15" x14ac:dyDescent="0.25"/>
  <cols>
    <col min="1" max="1" width="12.5703125" customWidth="1"/>
    <col min="2" max="2" width="60.5703125" customWidth="1"/>
    <col min="3" max="28" width="9.5703125" customWidth="1"/>
  </cols>
  <sheetData>
    <row r="1" spans="2:28" ht="30" x14ac:dyDescent="0.25">
      <c r="B1" s="9"/>
      <c r="C1" s="10" t="s">
        <v>35</v>
      </c>
      <c r="D1" s="11" t="s">
        <v>36</v>
      </c>
      <c r="E1" s="11" t="s">
        <v>36</v>
      </c>
      <c r="F1" s="11" t="s">
        <v>36</v>
      </c>
      <c r="G1" s="12" t="s">
        <v>36</v>
      </c>
      <c r="H1" s="10" t="s">
        <v>35</v>
      </c>
      <c r="I1" s="11" t="s">
        <v>36</v>
      </c>
      <c r="J1" s="11" t="s">
        <v>36</v>
      </c>
      <c r="K1" s="11" t="s">
        <v>36</v>
      </c>
      <c r="L1" s="12" t="s">
        <v>36</v>
      </c>
      <c r="M1" s="10" t="s">
        <v>35</v>
      </c>
      <c r="N1" s="11" t="s">
        <v>36</v>
      </c>
      <c r="O1" s="11" t="s">
        <v>36</v>
      </c>
      <c r="P1" s="11" t="s">
        <v>36</v>
      </c>
      <c r="Q1" s="12" t="s">
        <v>36</v>
      </c>
      <c r="R1" s="10" t="s">
        <v>35</v>
      </c>
      <c r="S1" s="11" t="s">
        <v>36</v>
      </c>
      <c r="T1" s="11" t="s">
        <v>36</v>
      </c>
      <c r="U1" s="11" t="s">
        <v>36</v>
      </c>
      <c r="V1" s="12" t="s">
        <v>36</v>
      </c>
      <c r="W1" s="10" t="s">
        <v>35</v>
      </c>
      <c r="X1" s="11" t="s">
        <v>36</v>
      </c>
      <c r="Y1" s="11" t="s">
        <v>36</v>
      </c>
      <c r="Z1" s="11" t="s">
        <v>36</v>
      </c>
      <c r="AA1" s="11" t="s">
        <v>36</v>
      </c>
      <c r="AB1" s="12"/>
    </row>
    <row r="3" spans="2:28" x14ac:dyDescent="0.25">
      <c r="B3" s="1" t="s">
        <v>2</v>
      </c>
    </row>
    <row r="4" spans="2:28" x14ac:dyDescent="0.25">
      <c r="B4" s="2"/>
      <c r="C4" s="136" t="s">
        <v>3</v>
      </c>
      <c r="D4" s="123"/>
      <c r="E4" s="123"/>
      <c r="F4" s="123"/>
      <c r="G4" s="124"/>
      <c r="H4" s="125" t="s">
        <v>4</v>
      </c>
      <c r="I4" s="126"/>
      <c r="J4" s="126"/>
      <c r="K4" s="126"/>
      <c r="L4" s="127"/>
      <c r="M4" s="128" t="s">
        <v>0</v>
      </c>
      <c r="N4" s="129"/>
      <c r="O4" s="129"/>
      <c r="P4" s="129"/>
      <c r="Q4" s="130"/>
      <c r="R4" s="131" t="s">
        <v>5</v>
      </c>
      <c r="S4" s="132"/>
      <c r="T4" s="132"/>
      <c r="U4" s="132"/>
      <c r="V4" s="133"/>
      <c r="W4" s="134" t="s">
        <v>6</v>
      </c>
      <c r="X4" s="121"/>
      <c r="Y4" s="121"/>
      <c r="Z4" s="121"/>
      <c r="AA4" s="121"/>
      <c r="AB4" s="135"/>
    </row>
    <row r="5" spans="2:28" x14ac:dyDescent="0.25">
      <c r="B5" s="3"/>
      <c r="C5" s="7" t="s">
        <v>7</v>
      </c>
      <c r="D5" s="4" t="s">
        <v>8</v>
      </c>
      <c r="E5" s="4" t="s">
        <v>9</v>
      </c>
      <c r="F5" s="4" t="s">
        <v>10</v>
      </c>
      <c r="G5" s="5" t="s">
        <v>11</v>
      </c>
      <c r="H5" s="7" t="s">
        <v>7</v>
      </c>
      <c r="I5" s="4" t="s">
        <v>8</v>
      </c>
      <c r="J5" s="4" t="s">
        <v>9</v>
      </c>
      <c r="K5" s="4" t="s">
        <v>10</v>
      </c>
      <c r="L5" s="5" t="s">
        <v>11</v>
      </c>
      <c r="M5" s="7" t="s">
        <v>7</v>
      </c>
      <c r="N5" s="4" t="s">
        <v>8</v>
      </c>
      <c r="O5" s="4" t="s">
        <v>9</v>
      </c>
      <c r="P5" s="4" t="s">
        <v>10</v>
      </c>
      <c r="Q5" s="5" t="s">
        <v>11</v>
      </c>
      <c r="R5" s="7" t="s">
        <v>7</v>
      </c>
      <c r="S5" s="4" t="s">
        <v>8</v>
      </c>
      <c r="T5" s="4" t="s">
        <v>9</v>
      </c>
      <c r="U5" s="4" t="s">
        <v>10</v>
      </c>
      <c r="V5" s="5" t="s">
        <v>11</v>
      </c>
      <c r="W5" s="7" t="s">
        <v>7</v>
      </c>
      <c r="X5" s="4" t="s">
        <v>8</v>
      </c>
      <c r="Y5" s="4" t="s">
        <v>9</v>
      </c>
      <c r="Z5" s="4" t="s">
        <v>10</v>
      </c>
      <c r="AA5" s="4" t="s">
        <v>11</v>
      </c>
      <c r="AB5" s="5" t="s">
        <v>12</v>
      </c>
    </row>
    <row r="6" spans="2:28" x14ac:dyDescent="0.25">
      <c r="B6" s="3" t="s">
        <v>13</v>
      </c>
      <c r="C6" s="119">
        <v>5.2321984472</v>
      </c>
      <c r="D6" s="118">
        <v>3.2787032388999999</v>
      </c>
      <c r="E6" s="118">
        <v>0.1</v>
      </c>
      <c r="F6" s="118">
        <v>0</v>
      </c>
      <c r="G6" s="120">
        <v>0</v>
      </c>
      <c r="H6" s="119">
        <v>4.1789017572000002</v>
      </c>
      <c r="I6" s="118">
        <v>1.2659181429999999</v>
      </c>
      <c r="J6" s="118">
        <v>1.1871044399999999</v>
      </c>
      <c r="K6" s="118">
        <v>0</v>
      </c>
      <c r="L6" s="120">
        <v>0</v>
      </c>
      <c r="M6" s="119">
        <v>0</v>
      </c>
      <c r="N6" s="118">
        <v>0</v>
      </c>
      <c r="O6" s="118">
        <v>0</v>
      </c>
      <c r="P6" s="118">
        <v>0</v>
      </c>
      <c r="Q6" s="120">
        <v>0</v>
      </c>
      <c r="R6" s="119">
        <v>0</v>
      </c>
      <c r="S6" s="118">
        <v>1.3213983586055411</v>
      </c>
      <c r="T6" s="118">
        <v>1.8021816450000001</v>
      </c>
      <c r="U6" s="118">
        <v>1.8896731625750001</v>
      </c>
      <c r="V6" s="120">
        <v>2.085270862265125</v>
      </c>
      <c r="W6" s="19">
        <f t="shared" ref="W6:AA9" si="0">C6+H6+M6+R6</f>
        <v>9.4111002044000003</v>
      </c>
      <c r="X6" s="20">
        <f t="shared" si="0"/>
        <v>5.866019740505541</v>
      </c>
      <c r="Y6" s="20">
        <f t="shared" si="0"/>
        <v>3.0892860850000003</v>
      </c>
      <c r="Z6" s="20">
        <f t="shared" si="0"/>
        <v>1.8896731625750001</v>
      </c>
      <c r="AA6" s="20">
        <f t="shared" si="0"/>
        <v>2.085270862265125</v>
      </c>
      <c r="AB6" s="113">
        <f>SUM(W6:AA6)</f>
        <v>22.341350054745668</v>
      </c>
    </row>
    <row r="7" spans="2:28" x14ac:dyDescent="0.25">
      <c r="B7" s="3" t="s">
        <v>41</v>
      </c>
      <c r="C7" s="119">
        <v>0.20741808720000002</v>
      </c>
      <c r="D7" s="118">
        <v>0.28146576729999995</v>
      </c>
      <c r="E7" s="118">
        <v>0</v>
      </c>
      <c r="F7" s="118">
        <v>0</v>
      </c>
      <c r="G7" s="120">
        <v>0</v>
      </c>
      <c r="H7" s="119">
        <v>2.5064767391999991</v>
      </c>
      <c r="I7" s="118">
        <v>10.065792267000001</v>
      </c>
      <c r="J7" s="118">
        <v>6.4718228267999995</v>
      </c>
      <c r="K7" s="118">
        <v>0</v>
      </c>
      <c r="L7" s="120">
        <v>0</v>
      </c>
      <c r="M7" s="119">
        <v>0</v>
      </c>
      <c r="N7" s="118">
        <v>0</v>
      </c>
      <c r="O7" s="118">
        <v>1</v>
      </c>
      <c r="P7" s="118">
        <v>0</v>
      </c>
      <c r="Q7" s="120">
        <v>0</v>
      </c>
      <c r="R7" s="119">
        <v>0</v>
      </c>
      <c r="S7" s="118">
        <v>0</v>
      </c>
      <c r="T7" s="118">
        <v>1.9005335552317872</v>
      </c>
      <c r="U7" s="118">
        <v>1.6266700803179996</v>
      </c>
      <c r="V7" s="120">
        <v>1.6049839265692494</v>
      </c>
      <c r="W7" s="19">
        <f t="shared" si="0"/>
        <v>2.7138948263999993</v>
      </c>
      <c r="X7" s="20">
        <f t="shared" si="0"/>
        <v>10.347258034300001</v>
      </c>
      <c r="Y7" s="20">
        <f t="shared" si="0"/>
        <v>9.3723563820317874</v>
      </c>
      <c r="Z7" s="20">
        <f t="shared" si="0"/>
        <v>1.6266700803179996</v>
      </c>
      <c r="AA7" s="20">
        <f t="shared" si="0"/>
        <v>1.6049839265692494</v>
      </c>
      <c r="AB7" s="113">
        <f>SUM(W7:AA7)</f>
        <v>25.665163249619038</v>
      </c>
    </row>
    <row r="8" spans="2:28" x14ac:dyDescent="0.25">
      <c r="B8" s="3" t="s">
        <v>14</v>
      </c>
      <c r="C8" s="119">
        <v>0.3642474792</v>
      </c>
      <c r="D8" s="118">
        <v>0.15700288639999999</v>
      </c>
      <c r="E8" s="118">
        <v>0</v>
      </c>
      <c r="F8" s="118">
        <v>0</v>
      </c>
      <c r="G8" s="120">
        <v>0</v>
      </c>
      <c r="H8" s="119">
        <v>0</v>
      </c>
      <c r="I8" s="118">
        <v>8.2605410000000004E-2</v>
      </c>
      <c r="J8" s="118">
        <v>0.3961442</v>
      </c>
      <c r="K8" s="118">
        <v>0</v>
      </c>
      <c r="L8" s="120">
        <v>0</v>
      </c>
      <c r="M8" s="119">
        <v>0</v>
      </c>
      <c r="N8" s="118">
        <v>0</v>
      </c>
      <c r="O8" s="118">
        <v>0</v>
      </c>
      <c r="P8" s="118">
        <v>0</v>
      </c>
      <c r="Q8" s="120">
        <v>0</v>
      </c>
      <c r="R8" s="119">
        <v>0</v>
      </c>
      <c r="S8" s="118">
        <v>0</v>
      </c>
      <c r="T8" s="118">
        <v>0</v>
      </c>
      <c r="U8" s="118">
        <v>0</v>
      </c>
      <c r="V8" s="120">
        <v>0</v>
      </c>
      <c r="W8" s="19">
        <f t="shared" si="0"/>
        <v>0.3642474792</v>
      </c>
      <c r="X8" s="20">
        <f t="shared" si="0"/>
        <v>0.23960829639999998</v>
      </c>
      <c r="Y8" s="20">
        <f t="shared" si="0"/>
        <v>0.3961442</v>
      </c>
      <c r="Z8" s="20">
        <f t="shared" si="0"/>
        <v>0</v>
      </c>
      <c r="AA8" s="20">
        <f t="shared" si="0"/>
        <v>0</v>
      </c>
      <c r="AB8" s="113">
        <f>SUM(W8:AA8)</f>
        <v>0.99999997559999998</v>
      </c>
    </row>
    <row r="9" spans="2:28" x14ac:dyDescent="0.25">
      <c r="B9" s="80" t="s">
        <v>15</v>
      </c>
      <c r="C9" s="119">
        <v>0</v>
      </c>
      <c r="D9" s="118">
        <v>0</v>
      </c>
      <c r="E9" s="118">
        <v>2.6061462696119997</v>
      </c>
      <c r="F9" s="118">
        <v>0</v>
      </c>
      <c r="G9" s="120">
        <v>0</v>
      </c>
      <c r="H9" s="119">
        <v>0</v>
      </c>
      <c r="I9" s="118">
        <v>3.1979105811999999</v>
      </c>
      <c r="J9" s="118">
        <v>3.4300416051119993</v>
      </c>
      <c r="K9" s="118">
        <v>0</v>
      </c>
      <c r="L9" s="120">
        <v>0</v>
      </c>
      <c r="M9" s="119">
        <v>0</v>
      </c>
      <c r="N9" s="118">
        <v>0</v>
      </c>
      <c r="O9" s="118">
        <v>1.9299021000000001</v>
      </c>
      <c r="P9" s="118">
        <v>0</v>
      </c>
      <c r="Q9" s="120">
        <v>0</v>
      </c>
      <c r="R9" s="119">
        <v>0</v>
      </c>
      <c r="S9" s="118">
        <v>0</v>
      </c>
      <c r="T9" s="118">
        <v>0.15722083333333334</v>
      </c>
      <c r="U9" s="118">
        <v>1.649419</v>
      </c>
      <c r="V9" s="120">
        <v>1.76041625</v>
      </c>
      <c r="W9" s="19">
        <f>C9+H9+M9+R9</f>
        <v>0</v>
      </c>
      <c r="X9" s="20">
        <f t="shared" si="0"/>
        <v>3.1979105811999999</v>
      </c>
      <c r="Y9" s="20">
        <f t="shared" si="0"/>
        <v>8.1233108080573331</v>
      </c>
      <c r="Z9" s="20">
        <f t="shared" si="0"/>
        <v>1.649419</v>
      </c>
      <c r="AA9" s="20">
        <f t="shared" si="0"/>
        <v>1.76041625</v>
      </c>
      <c r="AB9" s="113">
        <f>SUM(W9:AA9)</f>
        <v>14.731056639257334</v>
      </c>
    </row>
    <row r="10" spans="2:28" x14ac:dyDescent="0.25">
      <c r="B10" s="6" t="s">
        <v>12</v>
      </c>
      <c r="C10" s="22">
        <f t="shared" ref="C10:AB10" si="1">SUM(C6:C9)</f>
        <v>5.8038640136000001</v>
      </c>
      <c r="D10" s="23">
        <f t="shared" si="1"/>
        <v>3.7171718925999997</v>
      </c>
      <c r="E10" s="23">
        <f t="shared" si="1"/>
        <v>2.7061462696119998</v>
      </c>
      <c r="F10" s="23">
        <f t="shared" si="1"/>
        <v>0</v>
      </c>
      <c r="G10" s="24">
        <f t="shared" si="1"/>
        <v>0</v>
      </c>
      <c r="H10" s="22">
        <f t="shared" si="1"/>
        <v>6.6853784963999994</v>
      </c>
      <c r="I10" s="23">
        <f t="shared" si="1"/>
        <v>14.612226401200001</v>
      </c>
      <c r="J10" s="23">
        <f t="shared" si="1"/>
        <v>11.485113071911998</v>
      </c>
      <c r="K10" s="23">
        <f t="shared" si="1"/>
        <v>0</v>
      </c>
      <c r="L10" s="24">
        <f t="shared" si="1"/>
        <v>0</v>
      </c>
      <c r="M10" s="22">
        <f t="shared" si="1"/>
        <v>0</v>
      </c>
      <c r="N10" s="23">
        <f t="shared" si="1"/>
        <v>0</v>
      </c>
      <c r="O10" s="23">
        <f t="shared" si="1"/>
        <v>2.9299021000000001</v>
      </c>
      <c r="P10" s="23">
        <f t="shared" si="1"/>
        <v>0</v>
      </c>
      <c r="Q10" s="24">
        <f t="shared" si="1"/>
        <v>0</v>
      </c>
      <c r="R10" s="22">
        <f t="shared" si="1"/>
        <v>0</v>
      </c>
      <c r="S10" s="23">
        <f t="shared" si="1"/>
        <v>1.3213983586055411</v>
      </c>
      <c r="T10" s="23">
        <f t="shared" si="1"/>
        <v>3.8599360335651203</v>
      </c>
      <c r="U10" s="23">
        <f t="shared" si="1"/>
        <v>5.1657622428929999</v>
      </c>
      <c r="V10" s="24">
        <f t="shared" si="1"/>
        <v>5.4506710388343738</v>
      </c>
      <c r="W10" s="22">
        <f>SUM(W6:W9)</f>
        <v>12.489242509999999</v>
      </c>
      <c r="X10" s="23">
        <f t="shared" si="1"/>
        <v>19.650796652405539</v>
      </c>
      <c r="Y10" s="23">
        <f t="shared" si="1"/>
        <v>20.981097475089122</v>
      </c>
      <c r="Z10" s="23">
        <f t="shared" si="1"/>
        <v>5.1657622428929999</v>
      </c>
      <c r="AA10" s="23">
        <f t="shared" si="1"/>
        <v>5.4506710388343738</v>
      </c>
      <c r="AB10" s="114">
        <f t="shared" si="1"/>
        <v>63.737569919222032</v>
      </c>
    </row>
    <row r="11" spans="2:28" x14ac:dyDescent="0.25">
      <c r="B11" s="17" t="s">
        <v>16</v>
      </c>
      <c r="C11" s="25"/>
      <c r="D11" s="26"/>
      <c r="E11" s="26"/>
      <c r="F11" s="26"/>
      <c r="G11" s="27"/>
      <c r="H11" s="28"/>
      <c r="I11" s="28"/>
      <c r="J11" s="28"/>
      <c r="K11" s="28"/>
      <c r="L11" s="28"/>
      <c r="M11" s="25"/>
      <c r="N11" s="26"/>
      <c r="O11" s="26"/>
      <c r="P11" s="26"/>
      <c r="Q11" s="27"/>
      <c r="R11" s="28"/>
      <c r="S11" s="28"/>
      <c r="T11" s="28"/>
      <c r="U11" s="28"/>
      <c r="V11" s="28"/>
      <c r="W11" s="25"/>
      <c r="X11" s="26"/>
      <c r="Y11" s="26"/>
      <c r="Z11" s="26"/>
      <c r="AA11" s="26"/>
      <c r="AB11" s="27"/>
    </row>
    <row r="12" spans="2:28" x14ac:dyDescent="0.25">
      <c r="B12" s="13" t="s">
        <v>25</v>
      </c>
      <c r="C12" s="19">
        <f>C10</f>
        <v>5.8038640136000001</v>
      </c>
      <c r="D12" s="20">
        <f>D10</f>
        <v>3.7171718925999997</v>
      </c>
      <c r="E12" s="20">
        <f>E10</f>
        <v>2.7061462696119998</v>
      </c>
      <c r="F12" s="20">
        <f>F10</f>
        <v>0</v>
      </c>
      <c r="G12" s="21">
        <f>G10</f>
        <v>0</v>
      </c>
      <c r="H12" s="20"/>
      <c r="I12" s="20"/>
      <c r="J12" s="20"/>
      <c r="K12" s="20"/>
      <c r="L12" s="20"/>
      <c r="M12" s="119">
        <v>0</v>
      </c>
      <c r="N12" s="118">
        <v>0</v>
      </c>
      <c r="O12" s="118">
        <v>0.19299186956699999</v>
      </c>
      <c r="P12" s="118">
        <v>0</v>
      </c>
      <c r="Q12" s="120">
        <v>0</v>
      </c>
      <c r="R12" s="20"/>
      <c r="S12" s="20"/>
      <c r="T12" s="20"/>
      <c r="U12" s="20"/>
      <c r="V12" s="20"/>
      <c r="W12" s="19">
        <f t="shared" ref="W12:AA14" si="2">SUM(C12,H12,M12,R12)</f>
        <v>5.8038640136000001</v>
      </c>
      <c r="X12" s="20">
        <f t="shared" si="2"/>
        <v>3.7171718925999997</v>
      </c>
      <c r="Y12" s="20">
        <f t="shared" si="2"/>
        <v>2.8991381391789997</v>
      </c>
      <c r="Z12" s="20">
        <f t="shared" si="2"/>
        <v>0</v>
      </c>
      <c r="AA12" s="20">
        <f t="shared" si="2"/>
        <v>0</v>
      </c>
      <c r="AB12" s="21">
        <f>SUM(W12:AA12)</f>
        <v>12.420174045378999</v>
      </c>
    </row>
    <row r="13" spans="2:28" x14ac:dyDescent="0.25">
      <c r="B13" s="13" t="s">
        <v>26</v>
      </c>
      <c r="C13" s="19"/>
      <c r="D13" s="20"/>
      <c r="E13" s="20"/>
      <c r="F13" s="20"/>
      <c r="G13" s="21"/>
      <c r="H13" s="20">
        <f>H10</f>
        <v>6.6853784963999994</v>
      </c>
      <c r="I13" s="20">
        <f>I10</f>
        <v>14.612226401200001</v>
      </c>
      <c r="J13" s="20">
        <f>J10</f>
        <v>11.485113071911998</v>
      </c>
      <c r="K13" s="20">
        <f>K10</f>
        <v>0</v>
      </c>
      <c r="L13" s="20">
        <f>L10</f>
        <v>0</v>
      </c>
      <c r="M13" s="119">
        <v>0</v>
      </c>
      <c r="N13" s="118">
        <v>0</v>
      </c>
      <c r="O13" s="118">
        <v>2.7369102304330002</v>
      </c>
      <c r="P13" s="118">
        <v>0</v>
      </c>
      <c r="Q13" s="120">
        <v>0</v>
      </c>
      <c r="R13" s="20">
        <f>R10</f>
        <v>0</v>
      </c>
      <c r="S13" s="20">
        <f>S10</f>
        <v>1.3213983586055411</v>
      </c>
      <c r="T13" s="20">
        <f>T10</f>
        <v>3.8599360335651203</v>
      </c>
      <c r="U13" s="20">
        <f>U10</f>
        <v>5.1657622428929999</v>
      </c>
      <c r="V13" s="20">
        <f>V10</f>
        <v>5.4506710388343738</v>
      </c>
      <c r="W13" s="19">
        <f t="shared" si="2"/>
        <v>6.6853784963999994</v>
      </c>
      <c r="X13" s="20">
        <f t="shared" si="2"/>
        <v>15.933624759805543</v>
      </c>
      <c r="Y13" s="20">
        <f t="shared" si="2"/>
        <v>18.081959335910121</v>
      </c>
      <c r="Z13" s="20">
        <f t="shared" si="2"/>
        <v>5.1657622428929999</v>
      </c>
      <c r="AA13" s="20">
        <f t="shared" si="2"/>
        <v>5.4506710388343738</v>
      </c>
      <c r="AB13" s="21">
        <f>SUM(W13:AA13)</f>
        <v>51.317395873843033</v>
      </c>
    </row>
    <row r="14" spans="2:28" x14ac:dyDescent="0.25">
      <c r="B14" s="14" t="s">
        <v>27</v>
      </c>
      <c r="C14" s="22">
        <f t="shared" ref="C14:V14" si="3">SUM(C12:C13)</f>
        <v>5.8038640136000001</v>
      </c>
      <c r="D14" s="23">
        <f t="shared" si="3"/>
        <v>3.7171718925999997</v>
      </c>
      <c r="E14" s="23">
        <f t="shared" si="3"/>
        <v>2.7061462696119998</v>
      </c>
      <c r="F14" s="23">
        <f t="shared" si="3"/>
        <v>0</v>
      </c>
      <c r="G14" s="24">
        <f t="shared" si="3"/>
        <v>0</v>
      </c>
      <c r="H14" s="23">
        <f t="shared" si="3"/>
        <v>6.6853784963999994</v>
      </c>
      <c r="I14" s="23">
        <f t="shared" si="3"/>
        <v>14.612226401200001</v>
      </c>
      <c r="J14" s="23">
        <f t="shared" si="3"/>
        <v>11.485113071911998</v>
      </c>
      <c r="K14" s="23">
        <f t="shared" si="3"/>
        <v>0</v>
      </c>
      <c r="L14" s="23">
        <f t="shared" si="3"/>
        <v>0</v>
      </c>
      <c r="M14" s="22">
        <f t="shared" si="3"/>
        <v>0</v>
      </c>
      <c r="N14" s="23">
        <f t="shared" si="3"/>
        <v>0</v>
      </c>
      <c r="O14" s="23">
        <f t="shared" si="3"/>
        <v>2.9299021000000001</v>
      </c>
      <c r="P14" s="23">
        <f t="shared" si="3"/>
        <v>0</v>
      </c>
      <c r="Q14" s="24">
        <f t="shared" si="3"/>
        <v>0</v>
      </c>
      <c r="R14" s="23">
        <f t="shared" si="3"/>
        <v>0</v>
      </c>
      <c r="S14" s="23">
        <f t="shared" si="3"/>
        <v>1.3213983586055411</v>
      </c>
      <c r="T14" s="23">
        <f t="shared" si="3"/>
        <v>3.8599360335651203</v>
      </c>
      <c r="U14" s="23">
        <f t="shared" si="3"/>
        <v>5.1657622428929999</v>
      </c>
      <c r="V14" s="23">
        <f t="shared" si="3"/>
        <v>5.4506710388343738</v>
      </c>
      <c r="W14" s="22">
        <f t="shared" si="2"/>
        <v>12.48924251</v>
      </c>
      <c r="X14" s="23">
        <f t="shared" si="2"/>
        <v>19.650796652405543</v>
      </c>
      <c r="Y14" s="23">
        <f t="shared" si="2"/>
        <v>20.981097475089118</v>
      </c>
      <c r="Z14" s="23">
        <f t="shared" si="2"/>
        <v>5.1657622428929999</v>
      </c>
      <c r="AA14" s="23">
        <f t="shared" si="2"/>
        <v>5.4506710388343738</v>
      </c>
      <c r="AB14" s="114">
        <f>SUM(W14:AA14)</f>
        <v>63.737569919222032</v>
      </c>
    </row>
    <row r="16" spans="2:28" x14ac:dyDescent="0.25">
      <c r="Q16" s="1" t="s">
        <v>28</v>
      </c>
    </row>
    <row r="17" spans="3:28" x14ac:dyDescent="0.25">
      <c r="Q17" s="31"/>
      <c r="R17" s="35"/>
      <c r="S17" s="35"/>
      <c r="T17" s="35"/>
      <c r="U17" s="35"/>
      <c r="V17" s="35"/>
      <c r="W17" s="134" t="s">
        <v>6</v>
      </c>
      <c r="X17" s="121"/>
      <c r="Y17" s="121"/>
      <c r="Z17" s="121"/>
      <c r="AA17" s="121"/>
      <c r="AB17" s="135"/>
    </row>
    <row r="18" spans="3:28" x14ac:dyDescent="0.25">
      <c r="F18" s="116"/>
      <c r="G18" s="116"/>
      <c r="J18" s="116"/>
      <c r="Q18" s="32"/>
      <c r="W18" s="7" t="s">
        <v>7</v>
      </c>
      <c r="X18" s="4" t="s">
        <v>8</v>
      </c>
      <c r="Y18" s="4" t="s">
        <v>9</v>
      </c>
      <c r="Z18" s="4" t="s">
        <v>10</v>
      </c>
      <c r="AA18" s="4" t="s">
        <v>11</v>
      </c>
      <c r="AB18" s="5" t="s">
        <v>12</v>
      </c>
    </row>
    <row r="19" spans="3:28" x14ac:dyDescent="0.25">
      <c r="M19" s="33"/>
      <c r="N19" s="33"/>
      <c r="O19" s="33"/>
      <c r="P19" s="33"/>
      <c r="Q19" s="29" t="s">
        <v>29</v>
      </c>
      <c r="V19" s="34"/>
      <c r="W19" s="86">
        <f>SUM(C6:C8)</f>
        <v>5.8038640136000001</v>
      </c>
      <c r="X19" s="87">
        <f>SUM(D6:D8)</f>
        <v>3.7171718925999997</v>
      </c>
      <c r="Y19" s="87">
        <f>SUM(E6:E8)</f>
        <v>0.1</v>
      </c>
      <c r="Z19" s="87">
        <f>SUM(F6:F8)</f>
        <v>0</v>
      </c>
      <c r="AA19" s="87">
        <f>SUM(G6:G8)</f>
        <v>0</v>
      </c>
      <c r="AB19" s="88">
        <f t="shared" ref="AB19:AB26" si="4">SUM(W19:AA19)</f>
        <v>9.6210359061999995</v>
      </c>
    </row>
    <row r="20" spans="3:28" x14ac:dyDescent="0.25">
      <c r="C20" s="99"/>
      <c r="D20" s="99"/>
      <c r="M20" s="33"/>
      <c r="N20" s="33"/>
      <c r="O20" s="33"/>
      <c r="P20" s="33"/>
      <c r="Q20" s="29" t="s">
        <v>30</v>
      </c>
      <c r="V20" s="34"/>
      <c r="W20" s="86">
        <f>SUM(H6:H8)</f>
        <v>6.6853784963999994</v>
      </c>
      <c r="X20" s="87">
        <f>SUM(I6:I8)</f>
        <v>11.414315820000001</v>
      </c>
      <c r="Y20" s="87">
        <f>SUM(J6:J8)</f>
        <v>8.0550714667999994</v>
      </c>
      <c r="Z20" s="87">
        <f>SUM(K6:K8)</f>
        <v>0</v>
      </c>
      <c r="AA20" s="87">
        <f>SUM(L6:L8)</f>
        <v>0</v>
      </c>
      <c r="AB20" s="88">
        <f t="shared" si="4"/>
        <v>26.154765783199998</v>
      </c>
    </row>
    <row r="21" spans="3:28" x14ac:dyDescent="0.25">
      <c r="M21" s="33"/>
      <c r="N21" s="33"/>
      <c r="O21" s="33"/>
      <c r="P21" s="33"/>
      <c r="Q21" s="29" t="s">
        <v>31</v>
      </c>
      <c r="V21" s="34"/>
      <c r="W21" s="86">
        <f>C9</f>
        <v>0</v>
      </c>
      <c r="X21" s="87">
        <f>D9</f>
        <v>0</v>
      </c>
      <c r="Y21" s="87">
        <f>E9</f>
        <v>2.6061462696119997</v>
      </c>
      <c r="Z21" s="87">
        <f>F9</f>
        <v>0</v>
      </c>
      <c r="AA21" s="87">
        <f>G9</f>
        <v>0</v>
      </c>
      <c r="AB21" s="88">
        <f t="shared" si="4"/>
        <v>2.6061462696119997</v>
      </c>
    </row>
    <row r="22" spans="3:28" x14ac:dyDescent="0.25">
      <c r="M22" s="33"/>
      <c r="N22" s="33"/>
      <c r="O22" s="33"/>
      <c r="P22" s="33"/>
      <c r="Q22" s="29" t="s">
        <v>32</v>
      </c>
      <c r="V22" s="34"/>
      <c r="W22" s="86">
        <f>H9</f>
        <v>0</v>
      </c>
      <c r="X22" s="87">
        <f>I9</f>
        <v>3.1979105811999999</v>
      </c>
      <c r="Y22" s="87">
        <f>J9</f>
        <v>3.4300416051119993</v>
      </c>
      <c r="Z22" s="87">
        <f>K9</f>
        <v>0</v>
      </c>
      <c r="AA22" s="87">
        <f>L9</f>
        <v>0</v>
      </c>
      <c r="AB22" s="88">
        <f t="shared" si="4"/>
        <v>6.6279521863119992</v>
      </c>
    </row>
    <row r="23" spans="3:28" x14ac:dyDescent="0.25">
      <c r="M23" s="33"/>
      <c r="N23" s="33"/>
      <c r="O23" s="33"/>
      <c r="P23" s="33"/>
      <c r="Q23" s="29" t="s">
        <v>0</v>
      </c>
      <c r="V23" s="34"/>
      <c r="W23" s="86">
        <f>M10</f>
        <v>0</v>
      </c>
      <c r="X23" s="87">
        <f>N10</f>
        <v>0</v>
      </c>
      <c r="Y23" s="87">
        <f>O10</f>
        <v>2.9299021000000001</v>
      </c>
      <c r="Z23" s="87">
        <f>P10</f>
        <v>0</v>
      </c>
      <c r="AA23" s="87">
        <f>Q10</f>
        <v>0</v>
      </c>
      <c r="AB23" s="88">
        <f t="shared" si="4"/>
        <v>2.9299021000000001</v>
      </c>
    </row>
    <row r="24" spans="3:28" x14ac:dyDescent="0.25">
      <c r="M24" s="33"/>
      <c r="N24" s="33"/>
      <c r="O24" s="33"/>
      <c r="P24" s="33"/>
      <c r="Q24" s="29" t="s">
        <v>33</v>
      </c>
      <c r="V24" s="34"/>
      <c r="W24" s="86">
        <f>SUM(W19:W23)</f>
        <v>12.48924251</v>
      </c>
      <c r="X24" s="87">
        <f>SUM(X19:X23)</f>
        <v>18.329398293800001</v>
      </c>
      <c r="Y24" s="87">
        <f>SUM(Y19:Y23)</f>
        <v>17.121161441523999</v>
      </c>
      <c r="Z24" s="87">
        <f>SUM(Z19:Z23)</f>
        <v>0</v>
      </c>
      <c r="AA24" s="87">
        <f>SUM(AA19:AA23)</f>
        <v>0</v>
      </c>
      <c r="AB24" s="88">
        <f t="shared" si="4"/>
        <v>47.939802245324003</v>
      </c>
    </row>
    <row r="25" spans="3:28" x14ac:dyDescent="0.25">
      <c r="M25" s="33"/>
      <c r="N25" s="33"/>
      <c r="O25" s="33"/>
      <c r="P25" s="33"/>
      <c r="Q25" s="29" t="s">
        <v>5</v>
      </c>
      <c r="V25" s="34"/>
      <c r="W25" s="86">
        <f>R10</f>
        <v>0</v>
      </c>
      <c r="X25" s="87">
        <f>S10</f>
        <v>1.3213983586055411</v>
      </c>
      <c r="Y25" s="87">
        <f>T10</f>
        <v>3.8599360335651203</v>
      </c>
      <c r="Z25" s="87">
        <f>U10</f>
        <v>5.1657622428929999</v>
      </c>
      <c r="AA25" s="87">
        <f>V10</f>
        <v>5.4506710388343738</v>
      </c>
      <c r="AB25" s="88">
        <f t="shared" si="4"/>
        <v>15.797767673898035</v>
      </c>
    </row>
    <row r="26" spans="3:28" x14ac:dyDescent="0.25">
      <c r="M26" s="33"/>
      <c r="N26" s="33"/>
      <c r="O26" s="33"/>
      <c r="P26" s="33"/>
      <c r="Q26" s="30" t="s">
        <v>12</v>
      </c>
      <c r="R26" s="36"/>
      <c r="S26" s="36"/>
      <c r="T26" s="36"/>
      <c r="U26" s="36"/>
      <c r="V26" s="37"/>
      <c r="W26" s="89">
        <f>SUM(W24:W25)</f>
        <v>12.48924251</v>
      </c>
      <c r="X26" s="90">
        <f>SUM(X24:X25)</f>
        <v>19.650796652405543</v>
      </c>
      <c r="Y26" s="90">
        <f>SUM(Y24:Y25)</f>
        <v>20.981097475089118</v>
      </c>
      <c r="Z26" s="90">
        <f>SUM(Z24:Z25)</f>
        <v>5.1657622428929999</v>
      </c>
      <c r="AA26" s="90">
        <f>SUM(AA24:AA25)</f>
        <v>5.4506710388343738</v>
      </c>
      <c r="AB26" s="91">
        <f t="shared" si="4"/>
        <v>63.737569919222032</v>
      </c>
    </row>
    <row r="27" spans="3:28" x14ac:dyDescent="0.25">
      <c r="M27" s="33"/>
      <c r="N27" s="33"/>
      <c r="O27" s="33"/>
      <c r="P27" s="33"/>
      <c r="Q27" s="33"/>
    </row>
    <row r="28" spans="3:28" x14ac:dyDescent="0.25">
      <c r="M28" s="33"/>
      <c r="N28" s="33"/>
      <c r="O28" s="33"/>
      <c r="P28" s="33"/>
      <c r="Q28" s="33"/>
    </row>
    <row r="29" spans="3:28" x14ac:dyDescent="0.25">
      <c r="M29" s="33"/>
      <c r="N29" s="33"/>
      <c r="O29" s="33"/>
      <c r="P29" s="33"/>
      <c r="Q29" s="33"/>
    </row>
    <row r="30" spans="3:28" x14ac:dyDescent="0.25">
      <c r="M30" s="33"/>
      <c r="N30" s="33"/>
      <c r="O30" s="33"/>
      <c r="P30" s="33"/>
      <c r="Q30" s="33"/>
    </row>
  </sheetData>
  <mergeCells count="6">
    <mergeCell ref="W17:AB17"/>
    <mergeCell ref="C4:G4"/>
    <mergeCell ref="H4:L4"/>
    <mergeCell ref="M4:Q4"/>
    <mergeCell ref="R4:V4"/>
    <mergeCell ref="W4:AB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&amp;L&amp;"-,Bold"Attachment C_Cost build-up spreadsheet_Draft_PUBLIC&amp;C&amp;"Aptos"&amp;14&amp;K000000 OFFICIAL&amp;1#_x000D_</oddHeader>
    <oddFooter>&amp;LEssential Energy&amp;CFinancials as at 30 April 2026_x000D_&amp;1#&amp;"Aptos"&amp;14&amp;K000000 OFFICIAL&amp;RPage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9DD50-BE8E-4276-BE82-879CB116F130}">
  <sheetPr>
    <pageSetUpPr fitToPage="1"/>
  </sheetPr>
  <dimension ref="A1:J4"/>
  <sheetViews>
    <sheetView showGridLines="0" view="pageLayout" zoomScale="70" zoomScaleNormal="100" zoomScalePageLayoutView="70" workbookViewId="0">
      <selection activeCell="D2" sqref="D2"/>
    </sheetView>
  </sheetViews>
  <sheetFormatPr defaultRowHeight="15" x14ac:dyDescent="0.25"/>
  <cols>
    <col min="1" max="1" width="27.42578125" bestFit="1" customWidth="1"/>
    <col min="2" max="2" width="8.7109375" style="8" customWidth="1"/>
  </cols>
  <sheetData>
    <row r="1" spans="1:10" x14ac:dyDescent="0.25">
      <c r="C1" s="4" t="s">
        <v>37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J1" s="18" t="s">
        <v>38</v>
      </c>
    </row>
    <row r="2" spans="1:10" x14ac:dyDescent="0.25">
      <c r="A2" s="1" t="s">
        <v>39</v>
      </c>
      <c r="B2" s="4"/>
      <c r="C2" s="97">
        <v>1</v>
      </c>
      <c r="D2" s="97">
        <v>1.0265975935088001</v>
      </c>
      <c r="E2" s="97">
        <v>1.0539026189980691</v>
      </c>
      <c r="F2" s="97">
        <v>1.0819338924560444</v>
      </c>
      <c r="G2" s="97">
        <v>1.1107107303309891</v>
      </c>
      <c r="H2" s="97">
        <v>1.1402529628422005</v>
      </c>
      <c r="J2" t="s">
        <v>42</v>
      </c>
    </row>
    <row r="4" spans="1:10" x14ac:dyDescent="0.25">
      <c r="A4" s="1" t="s">
        <v>40</v>
      </c>
      <c r="B4" s="4">
        <v>1.03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&amp;L&amp;"-,Bold"Attachment C_Cost build-up spreadsheet_Draft_PUBLIC&amp;C&amp;"Aptos"&amp;14&amp;K000000 OFFICIAL&amp;1#_x000D_</oddHeader>
    <oddFooter>&amp;LEssential Energy&amp;CFinancials as at 30 April 2026_x000D_&amp;1#&amp;"Aptos"&amp;14&amp;K000000 OFFICIAL&amp;RPage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9C57E2E5B2CB47904E903C7663A6A0" ma:contentTypeVersion="38" ma:contentTypeDescription="Create a new document." ma:contentTypeScope="" ma:versionID="3c6a4a8c242995baf3c13c5969e2329d">
  <xsd:schema xmlns:xsd="http://www.w3.org/2001/XMLSchema" xmlns:xs="http://www.w3.org/2001/XMLSchema" xmlns:p="http://schemas.microsoft.com/office/2006/metadata/properties" xmlns:ns1="http://schemas.microsoft.com/sharepoint/v3" xmlns:ns2="52bccc56-56ae-4c6e-8a18-b109a5b8f873" xmlns:ns3="8cc9eb78-0a7f-4f56-a639-d354e6833c8d" xmlns:ns4="1853d85d-552a-45e5-ad9d-b3f83c98e320" targetNamespace="http://schemas.microsoft.com/office/2006/metadata/properties" ma:root="true" ma:fieldsID="70d07d4be6cbbb5703bad6bf47f6df53" ns1:_="" ns2:_="" ns3:_="" ns4:_="">
    <xsd:import namespace="http://schemas.microsoft.com/sharepoint/v3"/>
    <xsd:import namespace="52bccc56-56ae-4c6e-8a18-b109a5b8f873"/>
    <xsd:import namespace="8cc9eb78-0a7f-4f56-a639-d354e6833c8d"/>
    <xsd:import namespace="1853d85d-552a-45e5-ad9d-b3f83c98e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LifecycleStage" minOccurs="0"/>
                <xsd:element ref="ns2:TopicorInitiative" minOccurs="0"/>
                <xsd:element ref="ns2:Asset_x002f_DocumentType" minOccurs="0"/>
                <xsd:element ref="ns2:Status" minOccurs="0"/>
                <xsd:element ref="ns2:Audience" minOccurs="0"/>
                <xsd:element ref="ns2:FY" minOccurs="0"/>
                <xsd:element ref="ns2:Channel" minOccurs="0"/>
                <xsd:element ref="ns2:OwnerTeam" minOccurs="0"/>
                <xsd:element ref="ns1:_ip_UnifiedCompliancePolicyProperties" minOccurs="0"/>
                <xsd:element ref="ns1:_ip_UnifiedCompliancePolicyUIAction" minOccurs="0"/>
                <xsd:element ref="ns2:Createdby" minOccurs="0"/>
                <xsd:element ref="ns2:Purposeofdocument" minOccurs="0"/>
                <xsd:element ref="ns2:LastUpdate" minOccurs="0"/>
                <xsd:element ref="ns2:ProjectSt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ccc56-56ae-4c6e-8a18-b109a5b8f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56b384c-9940-4a30-bae3-2bf88f9642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fecycleStage" ma:index="27" nillable="true" ma:displayName="Lifecycle Stage" ma:format="Dropdown" ma:internalName="LifecycleStage">
      <xsd:simpleType>
        <xsd:restriction base="dms:Text">
          <xsd:maxLength value="255"/>
        </xsd:restriction>
      </xsd:simpleType>
    </xsd:element>
    <xsd:element name="TopicorInitiative" ma:index="28" nillable="true" ma:displayName="Initiative" ma:format="Dropdown" ma:internalName="TopicorInitiative">
      <xsd:simpleType>
        <xsd:restriction base="dms:Text">
          <xsd:maxLength value="255"/>
        </xsd:restriction>
      </xsd:simpleType>
    </xsd:element>
    <xsd:element name="Asset_x002f_DocumentType" ma:index="29" nillable="true" ma:displayName="Asset/Document Type" ma:format="Dropdown" ma:internalName="Asset_x002f_DocumentType">
      <xsd:simpleType>
        <xsd:restriction base="dms:Choice">
          <xsd:enumeration value="Plan"/>
          <xsd:enumeration value="Template"/>
          <xsd:enumeration value="Slide Deck"/>
          <xsd:enumeration value="Report"/>
          <xsd:enumeration value="Brief"/>
          <xsd:enumeration value="Meeting Notes"/>
          <xsd:enumeration value="Recording"/>
          <xsd:enumeration value="Image or Video"/>
          <xsd:enumeration value="Brand/Guidelines"/>
          <xsd:enumeration value="Dashboard/BI"/>
        </xsd:restriction>
      </xsd:simpleType>
    </xsd:element>
    <xsd:element name="Status" ma:index="30" nillable="true" ma:displayName="Status" ma:format="Dropdown" ma:internalName="Status">
      <xsd:simpleType>
        <xsd:restriction base="dms:Choice">
          <xsd:enumeration value="Draft"/>
          <xsd:enumeration value="Approved"/>
          <xsd:enumeration value="Published"/>
          <xsd:enumeration value="Superceeded"/>
          <xsd:enumeration value="Archived"/>
          <xsd:enumeration value="For Approval"/>
          <xsd:enumeration value="Under Review"/>
        </xsd:restriction>
      </xsd:simpleType>
    </xsd:element>
    <xsd:element name="Audience" ma:index="31" nillable="true" ma:displayName="Audience" ma:format="Dropdown" ma:internalName="Audience">
      <xsd:simpleType>
        <xsd:restriction base="dms:Choice">
          <xsd:enumeration value="Internal"/>
          <xsd:enumeration value="External"/>
          <xsd:enumeration value="Government"/>
          <xsd:enumeration value="Community"/>
          <xsd:enumeration value="Leadership"/>
          <xsd:enumeration value="Project Team"/>
          <xsd:enumeration value="Customers"/>
        </xsd:restriction>
      </xsd:simpleType>
    </xsd:element>
    <xsd:element name="FY" ma:index="32" nillable="true" ma:displayName="FY" ma:format="Dropdown" ma:internalName="FY">
      <xsd:simpleType>
        <xsd:union memberTypes="dms:Text">
          <xsd:simpleType>
            <xsd:restriction base="dms:Choice">
              <xsd:enumeration value="FY25"/>
              <xsd:enumeration value="FY26"/>
              <xsd:enumeration value="FY27"/>
            </xsd:restriction>
          </xsd:simpleType>
        </xsd:union>
      </xsd:simpleType>
    </xsd:element>
    <xsd:element name="Channel" ma:index="33" nillable="true" ma:displayName="Channel" ma:format="Dropdown" ma:internalName="Channel">
      <xsd:simpleType>
        <xsd:restriction base="dms:Choice">
          <xsd:enumeration value="Email"/>
          <xsd:enumeration value="Intranet"/>
          <xsd:enumeration value="Townhall"/>
          <xsd:enumeration value="Social"/>
          <xsd:enumeration value="Website"/>
        </xsd:restriction>
      </xsd:simpleType>
    </xsd:element>
    <xsd:element name="OwnerTeam" ma:index="34" nillable="true" ma:displayName="Team" ma:format="Dropdown" ma:internalName="OwnerTeam">
      <xsd:simpleType>
        <xsd:restriction base="dms:Text">
          <xsd:maxLength value="255"/>
        </xsd:restriction>
      </xsd:simpleType>
    </xsd:element>
    <xsd:element name="Createdby" ma:index="37" nillable="true" ma:displayName="Created by" ma:format="Dropdown" ma:list="UserInfo" ma:SharePointGroup="0" ma:internalName="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rposeofdocument" ma:index="38" nillable="true" ma:displayName="Purpose of folder" ma:format="Dropdown" ma:internalName="Purposeofdocument">
      <xsd:simpleType>
        <xsd:restriction base="dms:Note">
          <xsd:maxLength value="255"/>
        </xsd:restriction>
      </xsd:simpleType>
    </xsd:element>
    <xsd:element name="LastUpdate" ma:index="39" nillable="true" ma:displayName="Last Update" ma:format="DateOnly" ma:internalName="LastUpdate">
      <xsd:simpleType>
        <xsd:restriction base="dms:DateTime"/>
      </xsd:simpleType>
    </xsd:element>
    <xsd:element name="ProjectStage" ma:index="40" nillable="true" ma:displayName="Project Stage" ma:format="Dropdown" ma:internalName="ProjectStag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9eb78-0a7f-4f56-a639-d354e6833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3d85d-552a-45e5-ad9d-b3f83c98e32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a992920-417a-4d94-ba7c-76b18e3c2313}" ma:internalName="TaxCatchAll" ma:showField="CatchAllData" ma:web="8cc9eb78-0a7f-4f56-a639-d354e6833c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53d85d-552a-45e5-ad9d-b3f83c98e320" xsi:nil="true"/>
    <lcf76f155ced4ddcb4097134ff3c332f xmlns="52bccc56-56ae-4c6e-8a18-b109a5b8f873">
      <Terms xmlns="http://schemas.microsoft.com/office/infopath/2007/PartnerControls"/>
    </lcf76f155ced4ddcb4097134ff3c332f>
    <Asset_x002f_DocumentType xmlns="52bccc56-56ae-4c6e-8a18-b109a5b8f873" xsi:nil="true"/>
    <Status xmlns="52bccc56-56ae-4c6e-8a18-b109a5b8f873" xsi:nil="true"/>
    <Audience xmlns="52bccc56-56ae-4c6e-8a18-b109a5b8f873" xsi:nil="true"/>
    <OwnerTeam xmlns="52bccc56-56ae-4c6e-8a18-b109a5b8f873" xsi:nil="true"/>
    <TopicorInitiative xmlns="52bccc56-56ae-4c6e-8a18-b109a5b8f873" xsi:nil="true"/>
    <LifecycleStage xmlns="52bccc56-56ae-4c6e-8a18-b109a5b8f873" xsi:nil="true"/>
    <Channel xmlns="52bccc56-56ae-4c6e-8a18-b109a5b8f873" xsi:nil="true"/>
    <FY xmlns="52bccc56-56ae-4c6e-8a18-b109a5b8f873" xsi:nil="true"/>
    <_ip_UnifiedCompliancePolicyUIAction xmlns="http://schemas.microsoft.com/sharepoint/v3" xsi:nil="true"/>
    <_ip_UnifiedCompliancePolicyProperties xmlns="http://schemas.microsoft.com/sharepoint/v3" xsi:nil="true"/>
    <Createdby xmlns="52bccc56-56ae-4c6e-8a18-b109a5b8f873">
      <UserInfo>
        <DisplayName/>
        <AccountId xsi:nil="true"/>
        <AccountType/>
      </UserInfo>
    </Createdby>
    <Purposeofdocument xmlns="52bccc56-56ae-4c6e-8a18-b109a5b8f873" xsi:nil="true"/>
    <LastUpdate xmlns="52bccc56-56ae-4c6e-8a18-b109a5b8f873" xsi:nil="true"/>
    <ProjectStage xmlns="52bccc56-56ae-4c6e-8a18-b109a5b8f873" xsi:nil="true"/>
  </documentManagement>
</p:properties>
</file>

<file path=customXml/itemProps1.xml><?xml version="1.0" encoding="utf-8"?>
<ds:datastoreItem xmlns:ds="http://schemas.openxmlformats.org/officeDocument/2006/customXml" ds:itemID="{DD0B7F5D-E852-4A82-A078-92737E7D7B7E}"/>
</file>

<file path=customXml/itemProps2.xml><?xml version="1.0" encoding="utf-8"?>
<ds:datastoreItem xmlns:ds="http://schemas.openxmlformats.org/officeDocument/2006/customXml" ds:itemID="{EF0169C0-FB67-4B46-80D7-0E780BF793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7E41F8-65C2-44BE-A5A1-EF9BB7D2DA4A}">
  <ds:schemaRefs>
    <ds:schemaRef ds:uri="http://www.w3.org/XML/1998/namespace"/>
    <ds:schemaRef ds:uri="52bccc56-56ae-4c6e-8a18-b109a5b8f873"/>
    <ds:schemaRef ds:uri="http://schemas.microsoft.com/sharepoint/v3"/>
    <ds:schemaRef ds:uri="8cc9eb78-0a7f-4f56-a639-d354e6833c8d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1853d85d-552a-45e5-ad9d-b3f83c98e320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5d54b99d-9596-4774-8cd8-9830ea29b972}" enabled="1" method="Privileged" siteId="{76c58198-c574-4bd9-84c3-598d38f5b8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summary - Real FY24</vt:lpstr>
      <vt:lpstr>Cost summary - Original dollars</vt:lpstr>
      <vt:lpstr>Inflation index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Rum Rajasingham</dc:creator>
  <cp:keywords/>
  <dc:description/>
  <cp:lastModifiedBy>Rum Rajasingham</cp:lastModifiedBy>
  <cp:revision/>
  <cp:lastPrinted>2026-06-19T01:01:47Z</cp:lastPrinted>
  <dcterms:created xsi:type="dcterms:W3CDTF">2025-09-05T06:41:22Z</dcterms:created>
  <dcterms:modified xsi:type="dcterms:W3CDTF">2026-06-25T05:59:12Z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0x010100719C57E2E5B2CB47904E903C7663A6A0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