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BB8C64DA-2C83-4BD6-9767-D5FB47C3FFF8}" xr6:coauthVersionLast="47" xr6:coauthVersionMax="47" xr10:uidLastSave="{00000000-0000-0000-0000-000000000000}"/>
  <bookViews>
    <workbookView xWindow="-120" yWindow="-120" windowWidth="29040" windowHeight="15720" tabRatio="908" activeTab="5" xr2:uid="{83D442A2-625D-42BF-BCA0-B16ADCEC3962}"/>
  </bookViews>
  <sheets>
    <sheet name="Introduction" sheetId="53" r:id="rId1"/>
    <sheet name="Contents" sheetId="72" r:id="rId2"/>
    <sheet name="1. Export customers" sheetId="19" r:id="rId3"/>
    <sheet name="2. Smart meters" sheetId="18" r:id="rId4"/>
    <sheet name="3. Feeder classification" sheetId="24" r:id="rId5"/>
    <sheet name="4. Export capacity" sheetId="26" r:id="rId6"/>
    <sheet name="5. Battery penetration" sheetId="28" r:id="rId7"/>
    <sheet name="6. Export volume" sheetId="30" r:id="rId8"/>
    <sheet name="7. Static export limits" sheetId="32" r:id="rId9"/>
    <sheet name="8. Duration of export access" sheetId="36" r:id="rId10"/>
    <sheet name="9. Export limits" sheetId="39" r:id="rId11"/>
    <sheet name="10. Overvoltage" sheetId="44" r:id="rId12"/>
    <sheet name="11. Inverter standards" sheetId="47" r:id="rId13"/>
    <sheet name="12. Time to provide an offer" sheetId="49" r:id="rId14"/>
    <sheet name="13. Expenditure" sheetId="52" r:id="rId15"/>
  </sheets>
  <calcPr calcId="191029" concurrentManualCount="6"/>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36" l="1"/>
  <c r="I47" i="30"/>
  <c r="L35" i="44" l="1"/>
  <c r="H42" i="52" l="1"/>
  <c r="F40" i="52" l="1"/>
  <c r="H39" i="52"/>
  <c r="D39" i="52"/>
  <c r="H31" i="52"/>
  <c r="D35" i="52"/>
  <c r="G35" i="52"/>
  <c r="F41" i="52"/>
  <c r="G63" i="52"/>
  <c r="D38" i="52"/>
  <c r="F37" i="52"/>
  <c r="H43" i="52"/>
  <c r="E34" i="52"/>
  <c r="G36" i="52"/>
  <c r="F34" i="52"/>
  <c r="H36" i="52"/>
  <c r="G41" i="52"/>
  <c r="E37" i="52"/>
  <c r="G39" i="52"/>
  <c r="D33" i="52"/>
  <c r="F35" i="52"/>
  <c r="H37" i="52"/>
  <c r="E40" i="52"/>
  <c r="G42" i="52"/>
  <c r="D31" i="52"/>
  <c r="F33" i="52"/>
  <c r="H35" i="52"/>
  <c r="E38" i="52"/>
  <c r="G40" i="52"/>
  <c r="E31" i="52"/>
  <c r="G33" i="52"/>
  <c r="D36" i="52"/>
  <c r="F38" i="52"/>
  <c r="H40" i="52"/>
  <c r="E43" i="52"/>
  <c r="F31" i="52"/>
  <c r="H33" i="52"/>
  <c r="F43" i="52"/>
  <c r="F63" i="52"/>
  <c r="E63" i="52"/>
  <c r="H63" i="52"/>
  <c r="D34" i="52"/>
  <c r="F42" i="52"/>
  <c r="F39" i="52"/>
  <c r="F36" i="52"/>
  <c r="D44" i="52"/>
  <c r="D32" i="52"/>
  <c r="E42" i="52"/>
  <c r="E39" i="52"/>
  <c r="E36" i="52"/>
  <c r="E33" i="52"/>
  <c r="D43" i="52"/>
  <c r="H44" i="52"/>
  <c r="H41" i="52"/>
  <c r="H38" i="52"/>
  <c r="H32" i="52"/>
  <c r="D42" i="52"/>
  <c r="G44" i="52"/>
  <c r="G38" i="52"/>
  <c r="G32" i="52"/>
  <c r="D41" i="52"/>
  <c r="F44" i="52"/>
  <c r="F32" i="52"/>
  <c r="D40" i="52"/>
  <c r="E44" i="52"/>
  <c r="E41" i="52"/>
  <c r="E35" i="52"/>
  <c r="H34" i="52"/>
  <c r="G43" i="52"/>
  <c r="G37" i="52"/>
  <c r="G34" i="52"/>
  <c r="G31" i="52"/>
  <c r="D37" i="52"/>
  <c r="F81" i="52" l="1"/>
  <c r="F45" i="52" s="1"/>
  <c r="E81" i="52"/>
  <c r="E45" i="52" s="1"/>
  <c r="E32" i="52"/>
  <c r="D63" i="52"/>
  <c r="G81" i="52"/>
  <c r="G45" i="52" s="1"/>
  <c r="D81" i="52"/>
  <c r="H81" i="52"/>
  <c r="H45" i="52"/>
  <c r="D45" i="52" l="1"/>
  <c r="E48" i="47" l="1"/>
  <c r="G48" i="47" l="1"/>
  <c r="F48" i="47"/>
  <c r="H48" i="47"/>
  <c r="D48" i="47"/>
  <c r="F10" i="44" l="1"/>
  <c r="O29" i="44"/>
  <c r="N30" i="44"/>
  <c r="O30" i="44"/>
  <c r="N33" i="44"/>
  <c r="O33" i="44"/>
  <c r="M35" i="44"/>
  <c r="N36" i="44"/>
  <c r="O38" i="44"/>
  <c r="N39" i="44"/>
  <c r="O39" i="44"/>
  <c r="L39" i="44"/>
  <c r="F22" i="44"/>
  <c r="O41" i="44"/>
  <c r="L31" i="44"/>
  <c r="L33" i="44"/>
  <c r="L38" i="44"/>
  <c r="M32" i="44" l="1"/>
  <c r="L32" i="44"/>
  <c r="M41" i="44"/>
  <c r="M29" i="44"/>
  <c r="O36" i="44"/>
  <c r="M38" i="44"/>
  <c r="L41" i="44"/>
  <c r="L29" i="44"/>
  <c r="M39" i="44"/>
  <c r="M36" i="44"/>
  <c r="M33" i="44"/>
  <c r="M30" i="44"/>
  <c r="O35" i="44"/>
  <c r="O32" i="44"/>
  <c r="K42" i="44"/>
  <c r="J42" i="44"/>
  <c r="L30" i="44"/>
  <c r="I42" i="44"/>
  <c r="H42" i="44"/>
  <c r="O31" i="44"/>
  <c r="N40" i="44"/>
  <c r="N37" i="44"/>
  <c r="N28" i="44"/>
  <c r="F42" i="44"/>
  <c r="N42" i="44" s="1"/>
  <c r="L37" i="44"/>
  <c r="M37" i="44"/>
  <c r="M34" i="44"/>
  <c r="M31" i="44"/>
  <c r="E42" i="44"/>
  <c r="M28" i="44"/>
  <c r="L36" i="44"/>
  <c r="L28" i="44"/>
  <c r="D42" i="44"/>
  <c r="L42" i="44" s="1"/>
  <c r="L40" i="44"/>
  <c r="O40" i="44"/>
  <c r="O37" i="44"/>
  <c r="O34" i="44"/>
  <c r="O28" i="44"/>
  <c r="G42" i="44"/>
  <c r="N34" i="44"/>
  <c r="N31" i="44"/>
  <c r="M40" i="44"/>
  <c r="L34" i="44"/>
  <c r="N41" i="44"/>
  <c r="N38" i="44"/>
  <c r="N35" i="44"/>
  <c r="N32" i="44"/>
  <c r="N29" i="44"/>
  <c r="F21" i="44"/>
  <c r="F9" i="44"/>
  <c r="F15" i="44"/>
  <c r="F19" i="44"/>
  <c r="F13" i="44"/>
  <c r="F18" i="44"/>
  <c r="F16" i="44"/>
  <c r="F17" i="44"/>
  <c r="F14" i="44"/>
  <c r="F12" i="44"/>
  <c r="D23" i="44"/>
  <c r="E23" i="44"/>
  <c r="F20" i="44"/>
  <c r="F11" i="44"/>
  <c r="D22" i="36"/>
  <c r="E22" i="36"/>
  <c r="L47" i="30"/>
  <c r="K47" i="30"/>
  <c r="Q46" i="30"/>
  <c r="P42" i="30"/>
  <c r="O42" i="30"/>
  <c r="N33" i="30"/>
  <c r="O42" i="44" l="1"/>
  <c r="M42" i="44"/>
  <c r="F23" i="44"/>
  <c r="O41" i="30"/>
  <c r="N46" i="30"/>
  <c r="O35" i="30"/>
  <c r="N34" i="30"/>
  <c r="P35" i="30"/>
  <c r="R42" i="30"/>
  <c r="R37" i="30"/>
  <c r="N35" i="30"/>
  <c r="N41" i="30"/>
  <c r="N40" i="30"/>
  <c r="P36" i="30"/>
  <c r="Q42" i="30"/>
  <c r="O34" i="30"/>
  <c r="Q35" i="30"/>
  <c r="O40" i="30"/>
  <c r="Q41" i="30"/>
  <c r="O46" i="30"/>
  <c r="P34" i="30"/>
  <c r="R35" i="30"/>
  <c r="N39" i="30"/>
  <c r="P40" i="30"/>
  <c r="R41" i="30"/>
  <c r="N45" i="30"/>
  <c r="P46" i="30"/>
  <c r="O33" i="30"/>
  <c r="Q34" i="30"/>
  <c r="O39" i="30"/>
  <c r="Q40" i="30"/>
  <c r="O45" i="30"/>
  <c r="P33" i="30"/>
  <c r="R34" i="30"/>
  <c r="N38" i="30"/>
  <c r="P39" i="30"/>
  <c r="R40" i="30"/>
  <c r="N44" i="30"/>
  <c r="P45" i="30"/>
  <c r="R46" i="30"/>
  <c r="O38" i="30"/>
  <c r="Q39" i="30"/>
  <c r="O44" i="30"/>
  <c r="Q45" i="30"/>
  <c r="N37" i="30"/>
  <c r="P38" i="30"/>
  <c r="R39" i="30"/>
  <c r="N43" i="30"/>
  <c r="P44" i="30"/>
  <c r="R45" i="30"/>
  <c r="Q38" i="30"/>
  <c r="O43" i="30"/>
  <c r="Q44" i="30"/>
  <c r="R43" i="30"/>
  <c r="P41" i="30"/>
  <c r="N36" i="30"/>
  <c r="P37" i="30"/>
  <c r="R38" i="30"/>
  <c r="N42" i="30"/>
  <c r="P43" i="30"/>
  <c r="R44" i="30"/>
  <c r="O36" i="30"/>
  <c r="Q37" i="30"/>
  <c r="Q43" i="30"/>
  <c r="F47" i="32"/>
  <c r="G47" i="32"/>
  <c r="E47" i="32"/>
  <c r="H47" i="32"/>
  <c r="D47" i="32"/>
  <c r="M47" i="30"/>
  <c r="O37" i="30"/>
  <c r="J47" i="30"/>
  <c r="R33" i="30"/>
  <c r="Q33" i="30"/>
  <c r="H47" i="30" l="1"/>
  <c r="R36" i="30"/>
  <c r="F47" i="30"/>
  <c r="P47" i="30" s="1"/>
  <c r="G47" i="30"/>
  <c r="Q47" i="30" s="1"/>
  <c r="D47" i="30"/>
  <c r="N47" i="30" s="1"/>
  <c r="E47" i="30"/>
  <c r="O47" i="30" s="1"/>
  <c r="Q36" i="30"/>
  <c r="R47" i="30" l="1"/>
  <c r="H66" i="26" l="1"/>
  <c r="G57" i="26"/>
  <c r="H60" i="26"/>
  <c r="F55" i="26"/>
  <c r="F63" i="26"/>
  <c r="G65" i="26"/>
  <c r="F67" i="26"/>
  <c r="E54" i="26"/>
  <c r="G63" i="26"/>
  <c r="E66" i="26"/>
  <c r="H55" i="26"/>
  <c r="F58" i="26"/>
  <c r="H59" i="26"/>
  <c r="E64" i="26"/>
  <c r="F56" i="26"/>
  <c r="D61" i="26"/>
  <c r="D65" i="26"/>
  <c r="H64" i="26"/>
  <c r="G59" i="26"/>
  <c r="D60" i="26"/>
  <c r="F61" i="26"/>
  <c r="E58" i="26"/>
  <c r="F62" i="26"/>
  <c r="G54" i="26"/>
  <c r="D55" i="26"/>
  <c r="G58" i="26"/>
  <c r="G62" i="26"/>
  <c r="D63" i="26"/>
  <c r="G66" i="26"/>
  <c r="D67" i="26"/>
  <c r="N49" i="28"/>
  <c r="L49" i="28"/>
  <c r="P49" i="28"/>
  <c r="Q49" i="28"/>
  <c r="O49" i="28"/>
  <c r="M49" i="28"/>
  <c r="R49" i="28"/>
  <c r="J49" i="28"/>
  <c r="K49" i="28"/>
  <c r="I49" i="28"/>
  <c r="G64" i="26"/>
  <c r="F54" i="26"/>
  <c r="H54" i="26"/>
  <c r="H62" i="26"/>
  <c r="F66" i="26"/>
  <c r="D59" i="26"/>
  <c r="E61" i="26"/>
  <c r="E55" i="26"/>
  <c r="H58" i="26"/>
  <c r="E67" i="26"/>
  <c r="H67" i="26"/>
  <c r="F59" i="26"/>
  <c r="E65" i="26"/>
  <c r="F57" i="26"/>
  <c r="F65" i="26"/>
  <c r="E63" i="26"/>
  <c r="G56" i="26"/>
  <c r="G60" i="26"/>
  <c r="H56" i="26"/>
  <c r="D58" i="26"/>
  <c r="G61" i="26"/>
  <c r="D62" i="26"/>
  <c r="H63" i="26"/>
  <c r="D57" i="26"/>
  <c r="E59" i="26"/>
  <c r="E57" i="26"/>
  <c r="D66" i="26"/>
  <c r="H57" i="26"/>
  <c r="H61" i="26"/>
  <c r="E62" i="26"/>
  <c r="F64" i="26"/>
  <c r="H65" i="26"/>
  <c r="G55" i="26"/>
  <c r="D56" i="26"/>
  <c r="D64" i="26"/>
  <c r="G67" i="26"/>
  <c r="E56" i="26"/>
  <c r="E60" i="26"/>
  <c r="F60" i="26"/>
  <c r="D54" i="26"/>
  <c r="D49" i="28" l="1"/>
  <c r="H49" i="28"/>
  <c r="E49" i="28"/>
  <c r="G49" i="28"/>
  <c r="F49" i="28"/>
  <c r="E68" i="26"/>
  <c r="H68" i="26"/>
  <c r="F68" i="26"/>
  <c r="G68" i="26"/>
  <c r="D68" i="26"/>
  <c r="H48" i="19" l="1"/>
  <c r="G48" i="19"/>
  <c r="F48" i="19"/>
  <c r="E48" i="19"/>
  <c r="D48" i="19"/>
  <c r="F49" i="18" l="1"/>
  <c r="N42" i="19" l="1"/>
  <c r="O42" i="19"/>
  <c r="Q40" i="19"/>
  <c r="R37" i="19"/>
  <c r="P43" i="19"/>
  <c r="R46" i="19"/>
  <c r="P35" i="19"/>
  <c r="N39" i="19"/>
  <c r="Q46" i="19"/>
  <c r="Q39" i="19"/>
  <c r="N41" i="19"/>
  <c r="P41" i="19"/>
  <c r="Q37" i="19"/>
  <c r="R40" i="19"/>
  <c r="O43" i="19"/>
  <c r="Q43" i="19"/>
  <c r="Q45" i="19"/>
  <c r="P47" i="19"/>
  <c r="R43" i="19"/>
  <c r="N37" i="19"/>
  <c r="P37" i="19"/>
  <c r="E49" i="18"/>
  <c r="Q34" i="19"/>
  <c r="O34" i="19"/>
  <c r="H49" i="18"/>
  <c r="P34" i="19"/>
  <c r="R34" i="19"/>
  <c r="R39" i="19"/>
  <c r="N44" i="19"/>
  <c r="O37" i="19"/>
  <c r="R38" i="19"/>
  <c r="R45" i="19"/>
  <c r="P39" i="19"/>
  <c r="Q36" i="19"/>
  <c r="O38" i="19"/>
  <c r="R36" i="19"/>
  <c r="O46" i="19"/>
  <c r="N47" i="19"/>
  <c r="O36" i="19"/>
  <c r="N34" i="19"/>
  <c r="O41" i="19"/>
  <c r="Q41" i="19"/>
  <c r="R47" i="19"/>
  <c r="P46" i="19"/>
  <c r="N40" i="19"/>
  <c r="P40" i="19"/>
  <c r="O40" i="19"/>
  <c r="Q44" i="19"/>
  <c r="R44" i="19"/>
  <c r="P36" i="19"/>
  <c r="Q42" i="19"/>
  <c r="N38" i="19"/>
  <c r="P44" i="19"/>
  <c r="P45" i="19"/>
  <c r="N46" i="19"/>
  <c r="P38" i="19"/>
  <c r="Q35" i="19"/>
  <c r="N45" i="19"/>
  <c r="O47" i="19"/>
  <c r="R35" i="19"/>
  <c r="O35" i="19"/>
  <c r="R42" i="19"/>
  <c r="R41" i="19"/>
  <c r="N36" i="19"/>
  <c r="O44" i="19"/>
  <c r="O39" i="19"/>
  <c r="O45" i="19"/>
  <c r="N43" i="19"/>
  <c r="N35" i="19"/>
  <c r="Q38" i="19"/>
  <c r="P42" i="19"/>
  <c r="Q47" i="19"/>
  <c r="G49" i="18"/>
  <c r="J48" i="19" l="1"/>
  <c r="O48" i="19" s="1"/>
  <c r="L48" i="19"/>
  <c r="Q48" i="19" s="1"/>
  <c r="K48" i="19"/>
  <c r="P48" i="19" s="1"/>
  <c r="M48" i="19"/>
  <c r="I48" i="19"/>
  <c r="N48" i="19" s="1"/>
  <c r="R48" i="19" l="1"/>
  <c r="D49" i="18"/>
</calcChain>
</file>

<file path=xl/sharedStrings.xml><?xml version="1.0" encoding="utf-8"?>
<sst xmlns="http://schemas.openxmlformats.org/spreadsheetml/2006/main" count="694" uniqueCount="147">
  <si>
    <t>Energex</t>
  </si>
  <si>
    <t>CBD</t>
  </si>
  <si>
    <t>Urban</t>
  </si>
  <si>
    <t>MWh</t>
  </si>
  <si>
    <t>Jemena</t>
  </si>
  <si>
    <t>TasNetworks</t>
  </si>
  <si>
    <t>CitiPower</t>
  </si>
  <si>
    <t>Powercor</t>
  </si>
  <si>
    <t>kVA</t>
  </si>
  <si>
    <t>Customers with measured voltage data</t>
  </si>
  <si>
    <t>Customers measured as experiencing overvoltage</t>
  </si>
  <si>
    <t>Model standing offer or equivalent</t>
  </si>
  <si>
    <t>Low voltage connections outside model standing offers</t>
  </si>
  <si>
    <t>Ausgrid</t>
  </si>
  <si>
    <t>Evoenergy</t>
  </si>
  <si>
    <t>Endeavour Energy</t>
  </si>
  <si>
    <t>Essential Energy</t>
  </si>
  <si>
    <t>Ergon Energy</t>
  </si>
  <si>
    <t>SA Power Networks</t>
  </si>
  <si>
    <t>AusNet Services</t>
  </si>
  <si>
    <t>United Energy</t>
  </si>
  <si>
    <t>Power and Water Corporation</t>
  </si>
  <si>
    <t>Jurisdiction</t>
  </si>
  <si>
    <t>NSW</t>
  </si>
  <si>
    <t>VIC</t>
  </si>
  <si>
    <t>QLD</t>
  </si>
  <si>
    <t>ACT</t>
  </si>
  <si>
    <t>SA</t>
  </si>
  <si>
    <t>TAS</t>
  </si>
  <si>
    <t>NT</t>
  </si>
  <si>
    <t>DNSP</t>
  </si>
  <si>
    <t>All DNSPs</t>
  </si>
  <si>
    <t>Source:</t>
  </si>
  <si>
    <t>Export service customers</t>
  </si>
  <si>
    <t>Export service customer numbers</t>
  </si>
  <si>
    <t>Customers using export services (%)</t>
  </si>
  <si>
    <t>Export service customers (No.)</t>
  </si>
  <si>
    <t>Customer numbers (No.)</t>
  </si>
  <si>
    <r>
      <rPr>
        <b/>
        <sz val="12"/>
        <color theme="1"/>
        <rFont val="Arial"/>
        <family val="2"/>
      </rPr>
      <t>Export service customers</t>
    </r>
    <r>
      <rPr>
        <sz val="12"/>
        <color theme="1"/>
        <rFont val="Arial"/>
        <family val="2"/>
      </rPr>
      <t xml:space="preserve"> represents the number of customers that receive export services from the distribution network </t>
    </r>
  </si>
  <si>
    <t>Export service customers with smart meter (No.)</t>
  </si>
  <si>
    <t>Export service customers with smart meters (%)</t>
  </si>
  <si>
    <t>Export service customers with smart meters</t>
  </si>
  <si>
    <t>Export service customers with smart meter</t>
  </si>
  <si>
    <t>Rural</t>
  </si>
  <si>
    <t>Export customers by feeder classification</t>
  </si>
  <si>
    <t>Overall</t>
  </si>
  <si>
    <t>Proportion of export service customers by feeder classification - 2025</t>
  </si>
  <si>
    <t>Export capacity</t>
  </si>
  <si>
    <t>Export service customers with solar PV only</t>
  </si>
  <si>
    <t>Battery penetration</t>
  </si>
  <si>
    <t>Export service customers with both solar PV and batteries</t>
  </si>
  <si>
    <r>
      <rPr>
        <b/>
        <sz val="11"/>
        <color theme="1"/>
        <rFont val="Arial"/>
        <family val="2"/>
      </rPr>
      <t>Battery penetration</t>
    </r>
    <r>
      <rPr>
        <sz val="11"/>
        <color theme="1"/>
        <rFont val="Arial"/>
        <family val="2"/>
      </rPr>
      <t xml:space="preserve"> is the proportion of export service customers with a battery.</t>
    </r>
  </si>
  <si>
    <t>Export volume as a proportion of total energy delivered (%)</t>
  </si>
  <si>
    <t>Export volume from customers with smart meters</t>
  </si>
  <si>
    <t>Static export limits</t>
  </si>
  <si>
    <t>DNSP average</t>
  </si>
  <si>
    <r>
      <rPr>
        <b/>
        <sz val="11"/>
        <color theme="1"/>
        <rFont val="Arial"/>
        <family val="2"/>
      </rPr>
      <t>Export volumes from customers</t>
    </r>
    <r>
      <rPr>
        <sz val="11"/>
        <color theme="1"/>
        <rFont val="Arial"/>
        <family val="2"/>
      </rPr>
      <t xml:space="preserve"> with smart meters is the net metered volumes of energy exported from export service customers with a smart meter.</t>
    </r>
  </si>
  <si>
    <r>
      <t>Static export limits</t>
    </r>
    <r>
      <rPr>
        <sz val="11"/>
        <color theme="1"/>
        <rFont val="Arial"/>
        <family val="2"/>
      </rPr>
      <t xml:space="preserve"> is the average non-zero static export limit for export service customers during the regulatory year.</t>
    </r>
  </si>
  <si>
    <t>Duration of full export access against the agreed limit</t>
  </si>
  <si>
    <t>Export customers on a static zero export limit (%)</t>
  </si>
  <si>
    <t>Average upper limit for export service customers with flexible export limits (kVA)</t>
  </si>
  <si>
    <t>Overvoltage</t>
  </si>
  <si>
    <t>Inverter standards and compliance</t>
  </si>
  <si>
    <r>
      <rPr>
        <b/>
        <sz val="11"/>
        <color theme="1"/>
        <rFont val="Arial"/>
        <family val="2"/>
      </rPr>
      <t>Inverter standards and compliance</t>
    </r>
    <r>
      <rPr>
        <sz val="11"/>
        <color theme="1"/>
        <rFont val="Arial"/>
        <family val="2"/>
      </rPr>
      <t xml:space="preserve"> provides the export service customers that are required to have AS 4777.2 (2020) compliant inverters and proportion of export service customers that are non-compliant.</t>
    </r>
  </si>
  <si>
    <t>Estimated export service customers required to be compliant with AS 4777.2 (2020) that are non-compliant (%)</t>
  </si>
  <si>
    <t>Time to provide an offer</t>
  </si>
  <si>
    <t>Expenditure incurred to provide export services</t>
  </si>
  <si>
    <t>Opex incurred to provide export services</t>
  </si>
  <si>
    <t>Capex incurred to provide export services</t>
  </si>
  <si>
    <r>
      <rPr>
        <b/>
        <sz val="11"/>
        <rFont val="Arial"/>
        <family val="2"/>
      </rPr>
      <t>Expenditure incurred to provide export services</t>
    </r>
    <r>
      <rPr>
        <sz val="11"/>
        <rFont val="Arial"/>
        <family val="2"/>
      </rPr>
      <t xml:space="preserve"> is the operating expenditure (opex) and capital expenditure (capex) incurred by the DNSP to provide export services.</t>
    </r>
  </si>
  <si>
    <t>DNSP Total</t>
  </si>
  <si>
    <t>$m 2025</t>
  </si>
  <si>
    <t>Export capacity of export service customers with solar PV and battery</t>
  </si>
  <si>
    <t>Export capacity of export service customers with batteries only</t>
  </si>
  <si>
    <t>Total capacity of export service customers</t>
  </si>
  <si>
    <t>Average export capacity per export service customer</t>
  </si>
  <si>
    <r>
      <t xml:space="preserve">Export capacity </t>
    </r>
    <r>
      <rPr>
        <sz val="12"/>
        <color theme="1"/>
        <rFont val="Arial"/>
        <family val="2"/>
      </rPr>
      <t>is the sum of the export capacity of export service customer's batteries and solar PV.</t>
    </r>
  </si>
  <si>
    <t>Proportion of export service customers with a battery (%)</t>
  </si>
  <si>
    <t>No</t>
  </si>
  <si>
    <t>Export service customers with batteries only</t>
  </si>
  <si>
    <t>Net metered volume of energy exported</t>
  </si>
  <si>
    <t>Total energy delivered</t>
  </si>
  <si>
    <r>
      <rPr>
        <b/>
        <sz val="11"/>
        <color theme="1"/>
        <rFont val="Arial"/>
        <family val="2"/>
      </rPr>
      <t xml:space="preserve">Duration of full export access against the agreed limit </t>
    </r>
    <r>
      <rPr>
        <sz val="11"/>
        <color theme="1"/>
        <rFont val="Arial"/>
        <family val="2"/>
      </rPr>
      <t>is the duration of residential export service customers against the DNSPs agreed export limit.</t>
    </r>
  </si>
  <si>
    <t>Average non-zero static export limit - residential customers</t>
  </si>
  <si>
    <t>Export limits</t>
  </si>
  <si>
    <r>
      <rPr>
        <b/>
        <sz val="11"/>
        <color theme="1"/>
        <rFont val="Arial"/>
        <family val="2"/>
      </rPr>
      <t>Export limits</t>
    </r>
    <r>
      <rPr>
        <sz val="11"/>
        <color theme="1"/>
        <rFont val="Arial"/>
        <family val="2"/>
      </rPr>
      <t xml:space="preserve"> includes the export service customers with static zero export limits and flexible export limits.</t>
    </r>
  </si>
  <si>
    <t>Export service customers with flexible export limits (No.)</t>
  </si>
  <si>
    <t>Export customers on a static zero export limit (No.)</t>
  </si>
  <si>
    <t>No.</t>
  </si>
  <si>
    <t>Export service customers required to have AS 4777.2 (2020) compliant inverters</t>
  </si>
  <si>
    <t>Days</t>
  </si>
  <si>
    <r>
      <rPr>
        <b/>
        <sz val="12"/>
        <color theme="1"/>
        <rFont val="Arial"/>
        <family val="2"/>
      </rPr>
      <t>Export service customers with smart meter</t>
    </r>
    <r>
      <rPr>
        <sz val="12"/>
        <color theme="1"/>
        <rFont val="Arial"/>
        <family val="2"/>
      </rPr>
      <t xml:space="preserve"> represents the number of customers that receive export services from the distribution network who have a smart meter installed.</t>
    </r>
  </si>
  <si>
    <t>Export capacity of export service customers with solar PV only</t>
  </si>
  <si>
    <r>
      <rPr>
        <b/>
        <sz val="11"/>
        <rFont val="Arial"/>
        <family val="2"/>
      </rPr>
      <t>Overvoltage</t>
    </r>
    <r>
      <rPr>
        <sz val="11"/>
        <rFont val="Arial"/>
        <family val="2"/>
      </rPr>
      <t xml:space="preserve"> is the number of export service customers measured to be experiencing overvoltage during the regulatory year</t>
    </r>
  </si>
  <si>
    <t>Electricity DNSP</t>
  </si>
  <si>
    <t>Introduction</t>
  </si>
  <si>
    <t>Sources</t>
  </si>
  <si>
    <t>VERSION RECORD</t>
  </si>
  <si>
    <t>Version</t>
  </si>
  <si>
    <t>Publication date</t>
  </si>
  <si>
    <t>Data range/updates</t>
  </si>
  <si>
    <t>December 2024</t>
  </si>
  <si>
    <t>Financial years</t>
  </si>
  <si>
    <t>Export services network performance data</t>
  </si>
  <si>
    <t>2021 to 2025</t>
  </si>
  <si>
    <t>2021 to 2024</t>
  </si>
  <si>
    <t>2021 to 2023</t>
  </si>
  <si>
    <t xml:space="preserve">This workbook contains export services network performance data provided to the AER by the electricity distribution network service providers (DNSPs) regulated by the AER. </t>
  </si>
  <si>
    <t>January 2024</t>
  </si>
  <si>
    <t>Proportion of customers receiving overvoltage</t>
  </si>
  <si>
    <t>Measured as experiencing overvoltage</t>
  </si>
  <si>
    <t xml:space="preserve">With measured voltage data </t>
  </si>
  <si>
    <t>Receiving overvoltage (%)</t>
  </si>
  <si>
    <t>All DNSP customers</t>
  </si>
  <si>
    <t>Contents</t>
  </si>
  <si>
    <t>1. Export customers</t>
  </si>
  <si>
    <t>4. Export capacity</t>
  </si>
  <si>
    <t>5. Battery penetration</t>
  </si>
  <si>
    <t>7. Static export limits</t>
  </si>
  <si>
    <t>8. Duration of export access</t>
  </si>
  <si>
    <t>2. Smart meters</t>
  </si>
  <si>
    <t>3. Feeder classification</t>
  </si>
  <si>
    <t>6. Export volume</t>
  </si>
  <si>
    <t>9. Export limits</t>
  </si>
  <si>
    <t>10. Overvoltage</t>
  </si>
  <si>
    <t>11. Inverter standards</t>
  </si>
  <si>
    <t>12. Time to provide an offer</t>
  </si>
  <si>
    <t>13. Expenditure</t>
  </si>
  <si>
    <t>Customer numbers sourced from Economic Benchmarking RIN responses (2021 to 2024) and AIOs (2025)
Export service customer numbers sourced from DNSP responses to the AER's information requests for the Export services network performance report (2021 to 2024) and AIOs (2025).</t>
  </si>
  <si>
    <t>Customer numbers sourced from Economic Benchmarking RIN responses (2021 to 2024) and AIOs (2025)
Export customers with smart meters sourced from DNSP responses to the AER's information requests for the Export services network performance report (2021 to 2024) and AIOs (2025).</t>
  </si>
  <si>
    <t>Customer number on each feeder classification sourced from Economic Benchmarking RIN responses (2021 to 2024) and AIOs (2025)
Export customers on each feeder classification sourced from DNSP responses to the AER's information requests for the Export services network performance report (2021 to 2024) and AIOs (2025).</t>
  </si>
  <si>
    <t>DNSP responses to the AER's information requests for the Export services network performance report (2021 to 2024) and AIOs (2025).</t>
  </si>
  <si>
    <t>Total energy delivered sourced from Economic Benchmarking RIN responses (2021 to 2024) and AIOs (2025)
Net metered volume of energy exported sourced from DNSP responses to the AER's information requests for the Export services network performance report (2021 to 2024) and AIOs (2025).</t>
  </si>
  <si>
    <t>DNSP responses to the AER's information requests for the Export services network performance report (2021 to 2024) and AIOs (2025).
Data for the 2025 regulatory year provides overvoltage data for export service customers. Data for the 2021 to 2024 regulatory year provides overvoltage data for all DNSP customers.</t>
  </si>
  <si>
    <t>DNSP responses to the AER's information requests for the Export services network performance report (2021 to 2024) and AIOs (2025).
Values have been converted to June 2025 dollars</t>
  </si>
  <si>
    <t>July 2026</t>
  </si>
  <si>
    <t>Queensland</t>
  </si>
  <si>
    <t>South Australia</t>
  </si>
  <si>
    <t>Tasmania</t>
  </si>
  <si>
    <t>Victoria</t>
  </si>
  <si>
    <t>Northern Territory</t>
  </si>
  <si>
    <r>
      <rPr>
        <b/>
        <sz val="12"/>
        <color theme="1"/>
        <rFont val="Arial"/>
        <family val="2"/>
      </rPr>
      <t>Export service customers by feeder classification</t>
    </r>
    <r>
      <rPr>
        <sz val="12"/>
        <color theme="1"/>
        <rFont val="Arial"/>
        <family val="2"/>
      </rPr>
      <t xml:space="preserve"> represents the proportion of export service customers on each feeder classification.</t>
    </r>
  </si>
  <si>
    <t>Duration of full export access against the agreed export limit - Residential export service customers</t>
  </si>
  <si>
    <t>Export service customers required to have AS 4777.2 (2020) compliant inverters (%)</t>
  </si>
  <si>
    <t>DNSP responses to the AER's information requests for the Export services network performance report (2021 to 2024) and AIOs (2025).
Ausgrid provided the Proportion of export customers required to have AS 4777.2 (2020) compliant inverters directly, without providing the Total export customers required to have AS 4777.2 (2020) compliant inverters.</t>
  </si>
  <si>
    <r>
      <rPr>
        <b/>
        <sz val="11"/>
        <color theme="1"/>
        <rFont val="Arial"/>
        <family val="2"/>
      </rPr>
      <t xml:space="preserve">Time to provide an offer </t>
    </r>
    <r>
      <rPr>
        <sz val="11"/>
        <color theme="1"/>
        <rFont val="Arial"/>
        <family val="2"/>
      </rPr>
      <t>provides the time taken by the DNSP to provide a model (or equivalent) standing offer and the time taken to make a low voltage connection offer (outside model standing offers).</t>
    </r>
  </si>
  <si>
    <t>Data from 2021 to 2024 is primarily sourced from responses to information request, with data for 2025 sourced from the Annual Information Order (AIO) responses. Some data from 2021 to 2024 is also sourced from Regulatory Information Notices (RINs). Data sources are listed in each of the worksheets.
The data covers the regulatory years from 2021 to 2025. It is reported on an end of year basis. 
Beginning in 2021, Victorian DNSPs transitioned to reporting on a financial year basis. From that point onward, year labels reflect the financial year ending 30 June (e.g. 2022 refers to the year ending 30 June 2022). All other DNSPs report on a financial year basis, and for these businesses the year label, e.g. 2023 refers to data collected for the financial year ending 30 June 2023. 
All financial values have been calculated to June 2025 dollars. 
A "-" symbol denotes where a DNSP did not submit data (e.g. due to lack of availability).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</si>
</sst>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00_);_(* \(#,##0.00\);_(* \-??_);_(@_)"/>
    <numFmt numFmtId="166" formatCode="###,000"/>
    <numFmt numFmtId="167" formatCode="_(* #,##0_);_(* \(#,##0\);_(* &quot;-&quot;??_);_(@_)"/>
    <numFmt numFmtId="168" formatCode="0.0%"/>
    <numFmt numFmtId="169" formatCode="_-* #,##0_-;\-* #,##0_-;_-* &quot;-&quot;??_-;_-@_-"/>
  </numFmts>
  <fonts count="38" x14ac:knownFonts="1">
    <font>
      <sz val="11"/>
      <color theme="1"/>
      <name val="Calibri"/>
      <family val="2"/>
      <scheme val="minor"/>
    </font>
    <font>
      <sz val="10"/>
      <color theme="1"/>
      <name val="Arial"/>
      <family val="2"/>
    </font>
    <font>
      <sz val="11"/>
      <color theme="1"/>
      <name val="Calibri"/>
      <family val="2"/>
      <scheme val="minor"/>
    </font>
    <font>
      <sz val="11"/>
      <color rgb="FF000000"/>
      <name val="Calibri"/>
      <family val="2"/>
    </font>
    <font>
      <b/>
      <sz val="16"/>
      <color indexed="9"/>
      <name val="Arial"/>
      <family val="2"/>
    </font>
    <font>
      <b/>
      <sz val="12"/>
      <color theme="0"/>
      <name val="Arial"/>
      <family val="2"/>
    </font>
    <font>
      <sz val="11"/>
      <color rgb="FF404040"/>
      <name val="Calibri"/>
      <family val="2"/>
      <charset val="1"/>
    </font>
    <font>
      <b/>
      <sz val="16"/>
      <color rgb="FFFFFFFF"/>
      <name val="Arial"/>
      <family val="2"/>
      <charset val="1"/>
    </font>
    <font>
      <sz val="11"/>
      <color rgb="FF000000"/>
      <name val="Calibri"/>
      <family val="2"/>
      <charset val="1"/>
    </font>
    <font>
      <sz val="11"/>
      <color rgb="FF006100"/>
      <name val="Calibri"/>
      <family val="2"/>
      <charset val="1"/>
    </font>
    <font>
      <sz val="11"/>
      <color theme="1"/>
      <name val="Arial"/>
      <family val="2"/>
    </font>
    <font>
      <b/>
      <sz val="8"/>
      <color rgb="FF1F497D"/>
      <name val="Verdana"/>
      <family val="2"/>
    </font>
    <font>
      <sz val="8"/>
      <color rgb="FF1F497D"/>
      <name val="Verdana"/>
      <family val="2"/>
    </font>
    <font>
      <sz val="10"/>
      <name val="Arial"/>
      <family val="2"/>
    </font>
    <font>
      <b/>
      <sz val="22"/>
      <color theme="0"/>
      <name val="Arial"/>
      <family val="2"/>
    </font>
    <font>
      <b/>
      <sz val="12"/>
      <name val="Arial"/>
      <family val="2"/>
    </font>
    <font>
      <sz val="12"/>
      <name val="Arial"/>
      <family val="2"/>
    </font>
    <font>
      <b/>
      <sz val="13"/>
      <color theme="1"/>
      <name val="Arial"/>
      <family val="2"/>
    </font>
    <font>
      <b/>
      <sz val="12"/>
      <color theme="1"/>
      <name val="Arial"/>
      <family val="2"/>
    </font>
    <font>
      <sz val="13"/>
      <color theme="1"/>
      <name val="Arial"/>
      <family val="2"/>
    </font>
    <font>
      <sz val="12"/>
      <color theme="1"/>
      <name val="Arial"/>
      <family val="2"/>
    </font>
    <font>
      <b/>
      <sz val="11"/>
      <color theme="1"/>
      <name val="Arial"/>
      <family val="2"/>
    </font>
    <font>
      <b/>
      <sz val="13"/>
      <color theme="1"/>
      <name val="Calibri"/>
      <family val="2"/>
      <scheme val="minor"/>
    </font>
    <font>
      <b/>
      <sz val="11"/>
      <name val="Arial"/>
      <family val="2"/>
    </font>
    <font>
      <sz val="11"/>
      <name val="Arial"/>
      <family val="2"/>
    </font>
    <font>
      <sz val="11"/>
      <color rgb="FFFF0000"/>
      <name val="Arial"/>
      <family val="2"/>
    </font>
    <font>
      <sz val="26"/>
      <name val="Arial"/>
      <family val="2"/>
    </font>
    <font>
      <b/>
      <sz val="24"/>
      <name val="Arial"/>
      <family val="2"/>
    </font>
    <font>
      <b/>
      <sz val="26"/>
      <color theme="0"/>
      <name val="Arial"/>
      <family val="2"/>
    </font>
    <font>
      <b/>
      <sz val="42"/>
      <name val="Arial"/>
      <family val="2"/>
    </font>
    <font>
      <b/>
      <sz val="36"/>
      <color theme="0"/>
      <name val="Arial"/>
      <family val="2"/>
    </font>
    <font>
      <b/>
      <sz val="10"/>
      <name val="Arial"/>
      <family val="2"/>
    </font>
    <font>
      <sz val="11"/>
      <color rgb="FF3F3F76"/>
      <name val="Calibri"/>
      <family val="2"/>
      <scheme val="minor"/>
    </font>
    <font>
      <u/>
      <sz val="11"/>
      <color theme="10"/>
      <name val="Calibri"/>
      <family val="2"/>
      <scheme val="minor"/>
    </font>
    <font>
      <sz val="20"/>
      <color theme="0"/>
      <name val="Arial"/>
      <family val="2"/>
    </font>
    <font>
      <sz val="18"/>
      <color theme="0"/>
      <name val="Arial"/>
      <family val="2"/>
    </font>
    <font>
      <b/>
      <sz val="15"/>
      <name val="Arial"/>
      <family val="2"/>
    </font>
    <font>
      <b/>
      <sz val="18"/>
      <name val="Arial"/>
      <family val="2"/>
    </font>
  </fonts>
  <fills count="17">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rgb="FF808080"/>
        <bgColor rgb="FF6E8BAB"/>
      </patternFill>
    </fill>
    <fill>
      <patternFill patternType="solid">
        <fgColor rgb="FFC6EFCE"/>
        <bgColor rgb="FFCFD8E3"/>
      </patternFill>
    </fill>
    <fill>
      <patternFill patternType="solid">
        <fgColor rgb="FFDBE5F1"/>
        <bgColor rgb="FF000000"/>
      </patternFill>
    </fill>
    <fill>
      <patternFill patternType="solid">
        <fgColor rgb="FFDBE5F1"/>
        <bgColor rgb="FFFFFFFF"/>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indexed="9"/>
        <bgColor indexed="64"/>
      </patternFill>
    </fill>
    <fill>
      <patternFill patternType="solid">
        <fgColor theme="2" tint="-9.9948118533890809E-2"/>
        <bgColor indexed="64"/>
      </patternFill>
    </fill>
    <fill>
      <patternFill patternType="solid">
        <fgColor rgb="FFFFCC99"/>
      </patternFill>
    </fill>
    <fill>
      <patternFill patternType="solid">
        <fgColor rgb="FF3886A8"/>
        <bgColor indexed="64"/>
      </patternFill>
    </fill>
  </fills>
  <borders count="31">
    <border>
      <left/>
      <right/>
      <top/>
      <bottom/>
      <diagonal/>
    </border>
    <border>
      <left style="medium">
        <color indexed="64"/>
      </left>
      <right/>
      <top style="medium">
        <color indexed="64"/>
      </top>
      <bottom style="medium">
        <color indexed="64"/>
      </bottom>
      <diagonal/>
    </border>
    <border>
      <left style="thin">
        <color rgb="FF333F4F"/>
      </left>
      <right style="thin">
        <color rgb="FF333F4F"/>
      </right>
      <top style="thin">
        <color rgb="FF333F4F"/>
      </top>
      <bottom style="thin">
        <color rgb="FF333F4F"/>
      </bottom>
      <diagonal/>
    </border>
    <border>
      <left style="thin">
        <color rgb="FFACB9CA"/>
      </left>
      <right style="thin">
        <color rgb="FFACB9CA"/>
      </right>
      <top style="thin">
        <color rgb="FFACB9CA"/>
      </top>
      <bottom style="thin">
        <color rgb="FFACB9CA"/>
      </bottom>
      <diagonal/>
    </border>
    <border>
      <left/>
      <right/>
      <top style="thin">
        <color auto="1"/>
      </top>
      <bottom style="medium">
        <color auto="1"/>
      </bottom>
      <diagonal/>
    </border>
    <border>
      <left/>
      <right/>
      <top style="medium">
        <color auto="1"/>
      </top>
      <bottom style="medium">
        <color indexed="64"/>
      </bottom>
      <diagonal/>
    </border>
    <border>
      <left style="thin">
        <color theme="0" tint="-0.24994659260841701"/>
      </left>
      <right/>
      <top style="medium">
        <color auto="1"/>
      </top>
      <bottom style="medium">
        <color indexed="64"/>
      </bottom>
      <diagonal/>
    </border>
    <border>
      <left/>
      <right style="thin">
        <color theme="0" tint="-0.24994659260841701"/>
      </right>
      <top style="medium">
        <color auto="1"/>
      </top>
      <bottom style="medium">
        <color indexed="64"/>
      </bottom>
      <diagonal/>
    </border>
    <border>
      <left/>
      <right/>
      <top style="thin">
        <color indexed="64"/>
      </top>
      <bottom style="thin">
        <color indexed="64"/>
      </bottom>
      <diagonal/>
    </border>
    <border>
      <left/>
      <right/>
      <top style="medium">
        <color indexed="64"/>
      </top>
      <bottom/>
      <diagonal/>
    </border>
    <border>
      <left/>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theme="1"/>
      </left>
      <right/>
      <top/>
      <bottom/>
      <diagonal/>
    </border>
    <border>
      <left/>
      <right style="thin">
        <color theme="1"/>
      </right>
      <top/>
      <bottom/>
      <diagonal/>
    </border>
    <border>
      <left style="thin">
        <color theme="1"/>
      </left>
      <right/>
      <top style="thin">
        <color auto="1"/>
      </top>
      <bottom style="medium">
        <color auto="1"/>
      </bottom>
      <diagonal/>
    </border>
    <border>
      <left/>
      <right style="thin">
        <color theme="1"/>
      </right>
      <top style="thin">
        <color auto="1"/>
      </top>
      <bottom style="medium">
        <color auto="1"/>
      </bottom>
      <diagonal/>
    </border>
    <border>
      <left style="thin">
        <color auto="1"/>
      </left>
      <right/>
      <top style="medium">
        <color auto="1"/>
      </top>
      <bottom style="medium">
        <color indexed="64"/>
      </bottom>
      <diagonal/>
    </border>
    <border>
      <left/>
      <right style="thin">
        <color auto="1"/>
      </right>
      <top style="medium">
        <color auto="1"/>
      </top>
      <bottom style="medium">
        <color indexed="64"/>
      </bottom>
      <diagonal/>
    </border>
    <border>
      <left style="thin">
        <color auto="1"/>
      </left>
      <right/>
      <top/>
      <bottom/>
      <diagonal/>
    </border>
    <border>
      <left/>
      <right style="thin">
        <color auto="1"/>
      </right>
      <top/>
      <bottom/>
      <diagonal/>
    </border>
    <border>
      <left/>
      <right/>
      <top/>
      <bottom style="medium">
        <color auto="1"/>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bottom/>
      <diagonal/>
    </border>
    <border>
      <left style="thin">
        <color auto="1"/>
      </left>
      <right/>
      <top style="medium">
        <color indexed="64"/>
      </top>
      <bottom/>
      <diagonal/>
    </border>
    <border>
      <left style="thin">
        <color auto="1"/>
      </left>
      <right/>
      <top/>
      <bottom style="thin">
        <color auto="1"/>
      </bottom>
      <diagonal/>
    </border>
    <border>
      <left/>
      <right style="thin">
        <color auto="1"/>
      </right>
      <top style="medium">
        <color indexed="64"/>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s>
  <cellStyleXfs count="27">
    <xf numFmtId="0" fontId="0" fillId="0" borderId="0"/>
    <xf numFmtId="0" fontId="4" fillId="3" borderId="0">
      <alignment horizontal="left" vertical="center"/>
      <protection locked="0"/>
    </xf>
    <xf numFmtId="0" fontId="5" fillId="2" borderId="1">
      <alignment vertical="center"/>
    </xf>
    <xf numFmtId="43" fontId="2" fillId="0" borderId="0" applyFont="0" applyFill="0" applyBorder="0" applyAlignment="0" applyProtection="0"/>
    <xf numFmtId="0" fontId="3" fillId="0" borderId="0"/>
    <xf numFmtId="0" fontId="3" fillId="0" borderId="0"/>
    <xf numFmtId="0" fontId="6" fillId="0" borderId="0"/>
    <xf numFmtId="165" fontId="6" fillId="0" borderId="0" applyBorder="0" applyProtection="0"/>
    <xf numFmtId="165" fontId="6" fillId="0" borderId="0" applyBorder="0" applyProtection="0"/>
    <xf numFmtId="0" fontId="8" fillId="0" borderId="0"/>
    <xf numFmtId="0" fontId="7" fillId="4" borderId="0">
      <alignment horizontal="left" vertical="center"/>
      <protection locked="0"/>
    </xf>
    <xf numFmtId="0" fontId="9" fillId="5" borderId="0" applyBorder="0" applyProtection="0"/>
    <xf numFmtId="0" fontId="11" fillId="6" borderId="2" applyNumberFormat="0" applyAlignment="0" applyProtection="0">
      <alignment horizontal="left" vertical="center" indent="1"/>
    </xf>
    <xf numFmtId="166" fontId="12" fillId="7" borderId="2" applyNumberFormat="0" applyAlignment="0" applyProtection="0">
      <alignment horizontal="left" vertical="center" indent="1"/>
    </xf>
    <xf numFmtId="166" fontId="12" fillId="0" borderId="3" applyNumberFormat="0" applyProtection="0">
      <alignment horizontal="right" vertical="center"/>
    </xf>
    <xf numFmtId="0" fontId="2" fillId="0" borderId="0"/>
    <xf numFmtId="9" fontId="2" fillId="0" borderId="0" applyFont="0" applyFill="0" applyBorder="0" applyAlignment="0" applyProtection="0"/>
    <xf numFmtId="0" fontId="13" fillId="0" borderId="0"/>
    <xf numFmtId="164" fontId="2" fillId="0" borderId="0" applyFont="0" applyFill="0" applyBorder="0" applyAlignment="0" applyProtection="0"/>
    <xf numFmtId="43" fontId="2" fillId="0" borderId="0" applyFont="0" applyFill="0" applyBorder="0" applyAlignment="0" applyProtection="0"/>
    <xf numFmtId="0" fontId="1" fillId="0" borderId="0"/>
    <xf numFmtId="164" fontId="2" fillId="0" borderId="0" applyFont="0" applyFill="0" applyBorder="0" applyAlignment="0" applyProtection="0"/>
    <xf numFmtId="0" fontId="13" fillId="0" borderId="0"/>
    <xf numFmtId="0" fontId="13" fillId="0" borderId="0"/>
    <xf numFmtId="0" fontId="32" fillId="15" borderId="30" applyNumberFormat="0" applyAlignment="0" applyProtection="0"/>
    <xf numFmtId="0" fontId="33" fillId="0" borderId="0" applyNumberFormat="0" applyFill="0" applyBorder="0" applyAlignment="0" applyProtection="0"/>
    <xf numFmtId="0" fontId="13" fillId="0" borderId="0"/>
  </cellStyleXfs>
  <cellXfs count="245">
    <xf numFmtId="0" fontId="0" fillId="0" borderId="0" xfId="0"/>
    <xf numFmtId="0" fontId="10" fillId="0" borderId="0" xfId="0" applyFont="1"/>
    <xf numFmtId="0" fontId="10" fillId="0" borderId="0" xfId="0" applyFont="1" applyAlignment="1">
      <alignment wrapText="1"/>
    </xf>
    <xf numFmtId="167" fontId="10" fillId="0" borderId="0" xfId="18" applyNumberFormat="1" applyFont="1" applyBorder="1" applyAlignment="1">
      <alignment horizontal="right"/>
    </xf>
    <xf numFmtId="167" fontId="10" fillId="0" borderId="0" xfId="18" applyNumberFormat="1" applyFont="1" applyBorder="1"/>
    <xf numFmtId="9" fontId="10" fillId="0" borderId="0" xfId="16" applyFont="1" applyBorder="1" applyAlignment="1">
      <alignment horizontal="right"/>
    </xf>
    <xf numFmtId="0" fontId="10" fillId="0" borderId="4" xfId="0" applyFont="1" applyBorder="1"/>
    <xf numFmtId="167" fontId="10" fillId="0" borderId="4" xfId="18" applyNumberFormat="1" applyFont="1" applyBorder="1" applyAlignment="1">
      <alignment horizontal="right"/>
    </xf>
    <xf numFmtId="9" fontId="10" fillId="0" borderId="4" xfId="16" applyFont="1" applyBorder="1" applyAlignment="1">
      <alignment horizontal="right"/>
    </xf>
    <xf numFmtId="0" fontId="10" fillId="0" borderId="0" xfId="0" applyFont="1" applyAlignment="1">
      <alignment horizontal="center" wrapText="1"/>
    </xf>
    <xf numFmtId="0" fontId="10" fillId="0" borderId="0" xfId="0" applyFont="1" applyAlignment="1">
      <alignment horizontal="right"/>
    </xf>
    <xf numFmtId="0" fontId="19" fillId="0" borderId="0" xfId="0" applyFont="1"/>
    <xf numFmtId="0" fontId="20" fillId="0" borderId="0" xfId="0" applyFont="1" applyAlignment="1">
      <alignment wrapText="1"/>
    </xf>
    <xf numFmtId="168" fontId="10" fillId="0" borderId="0" xfId="16" applyNumberFormat="1" applyFont="1" applyBorder="1" applyAlignment="1">
      <alignment horizontal="right"/>
    </xf>
    <xf numFmtId="43" fontId="10" fillId="0" borderId="0" xfId="0" applyNumberFormat="1" applyFont="1"/>
    <xf numFmtId="168" fontId="10" fillId="0" borderId="4" xfId="16" applyNumberFormat="1" applyFont="1" applyBorder="1" applyAlignment="1">
      <alignment horizontal="right"/>
    </xf>
    <xf numFmtId="0" fontId="20" fillId="0" borderId="0" xfId="0" applyFont="1"/>
    <xf numFmtId="0" fontId="20" fillId="0" borderId="0" xfId="0" applyFont="1" applyAlignment="1">
      <alignment horizontal="right"/>
    </xf>
    <xf numFmtId="0" fontId="10" fillId="0" borderId="0" xfId="0" applyFont="1" applyAlignment="1">
      <alignment horizontal="right" wrapText="1"/>
    </xf>
    <xf numFmtId="167" fontId="10" fillId="0" borderId="9" xfId="18" applyNumberFormat="1" applyFont="1" applyBorder="1" applyAlignment="1">
      <alignment horizontal="right"/>
    </xf>
    <xf numFmtId="167" fontId="10" fillId="0" borderId="10" xfId="18" applyNumberFormat="1" applyFont="1" applyBorder="1" applyAlignment="1">
      <alignment horizontal="right"/>
    </xf>
    <xf numFmtId="0" fontId="14" fillId="10" borderId="0" xfId="17" applyFont="1" applyFill="1" applyAlignment="1">
      <alignment wrapText="1"/>
    </xf>
    <xf numFmtId="0" fontId="21" fillId="0" borderId="0" xfId="0" applyFont="1"/>
    <xf numFmtId="0" fontId="20" fillId="9" borderId="0" xfId="0" applyFont="1" applyFill="1" applyAlignment="1">
      <alignment vertical="center"/>
    </xf>
    <xf numFmtId="0" fontId="20" fillId="9" borderId="0" xfId="0" applyFont="1" applyFill="1"/>
    <xf numFmtId="0" fontId="20" fillId="9" borderId="0" xfId="0" applyFont="1" applyFill="1" applyAlignment="1">
      <alignment horizontal="right"/>
    </xf>
    <xf numFmtId="167" fontId="10" fillId="0" borderId="15" xfId="18" applyNumberFormat="1" applyFont="1" applyBorder="1"/>
    <xf numFmtId="167" fontId="10" fillId="0" borderId="17" xfId="18" applyNumberFormat="1" applyFont="1" applyBorder="1" applyAlignment="1">
      <alignment horizontal="right"/>
    </xf>
    <xf numFmtId="9" fontId="10" fillId="0" borderId="14" xfId="16" applyFont="1" applyBorder="1" applyAlignment="1">
      <alignment horizontal="right"/>
    </xf>
    <xf numFmtId="9" fontId="10" fillId="0" borderId="16" xfId="16" applyFont="1" applyBorder="1" applyAlignment="1">
      <alignment horizontal="right"/>
    </xf>
    <xf numFmtId="167" fontId="10" fillId="0" borderId="12" xfId="18" applyNumberFormat="1" applyFont="1" applyBorder="1" applyAlignment="1">
      <alignment horizontal="right"/>
    </xf>
    <xf numFmtId="0" fontId="20" fillId="10" borderId="0" xfId="0" applyFont="1" applyFill="1" applyAlignment="1">
      <alignment horizontal="right"/>
    </xf>
    <xf numFmtId="0" fontId="23" fillId="0" borderId="0" xfId="17" applyFont="1"/>
    <xf numFmtId="0" fontId="24" fillId="0" borderId="0" xfId="17" applyFont="1" applyAlignment="1">
      <alignment vertical="center" wrapText="1"/>
    </xf>
    <xf numFmtId="0" fontId="23" fillId="9" borderId="0" xfId="17" applyFont="1" applyFill="1"/>
    <xf numFmtId="168" fontId="10" fillId="0" borderId="4" xfId="0" applyNumberFormat="1" applyFont="1" applyBorder="1"/>
    <xf numFmtId="0" fontId="18" fillId="8" borderId="5" xfId="0" applyFont="1" applyFill="1" applyBorder="1"/>
    <xf numFmtId="0" fontId="18" fillId="0" borderId="0" xfId="0" applyFont="1"/>
    <xf numFmtId="167" fontId="10" fillId="0" borderId="0" xfId="18" applyNumberFormat="1" applyFont="1" applyFill="1" applyBorder="1"/>
    <xf numFmtId="167" fontId="10" fillId="0" borderId="4" xfId="18" applyNumberFormat="1" applyFont="1" applyFill="1" applyBorder="1"/>
    <xf numFmtId="0" fontId="10" fillId="8" borderId="5" xfId="0" applyFont="1" applyFill="1" applyBorder="1"/>
    <xf numFmtId="164" fontId="10" fillId="0" borderId="0" xfId="18" applyFont="1" applyFill="1" applyBorder="1" applyAlignment="1">
      <alignment horizontal="right"/>
    </xf>
    <xf numFmtId="164" fontId="10" fillId="0" borderId="4" xfId="18" applyFont="1" applyFill="1" applyBorder="1" applyAlignment="1">
      <alignment horizontal="right"/>
    </xf>
    <xf numFmtId="0" fontId="21" fillId="8" borderId="4" xfId="0" applyFont="1" applyFill="1" applyBorder="1"/>
    <xf numFmtId="0" fontId="21" fillId="8" borderId="4" xfId="0" applyFont="1" applyFill="1" applyBorder="1" applyAlignment="1">
      <alignment horizontal="center" vertical="center"/>
    </xf>
    <xf numFmtId="0" fontId="21" fillId="11" borderId="5" xfId="0" applyFont="1" applyFill="1" applyBorder="1" applyAlignment="1">
      <alignment wrapText="1"/>
    </xf>
    <xf numFmtId="0" fontId="21" fillId="11" borderId="6" xfId="0" applyFont="1" applyFill="1" applyBorder="1" applyAlignment="1">
      <alignment horizontal="right" wrapText="1"/>
    </xf>
    <xf numFmtId="0" fontId="21" fillId="11" borderId="5" xfId="0" applyFont="1" applyFill="1" applyBorder="1" applyAlignment="1">
      <alignment horizontal="right" wrapText="1"/>
    </xf>
    <xf numFmtId="0" fontId="21" fillId="8" borderId="4" xfId="0" applyFont="1" applyFill="1" applyBorder="1" applyAlignment="1">
      <alignment wrapText="1"/>
    </xf>
    <xf numFmtId="0" fontId="21" fillId="8" borderId="11" xfId="0" applyFont="1" applyFill="1" applyBorder="1" applyAlignment="1">
      <alignment horizontal="center" vertical="center" wrapText="1"/>
    </xf>
    <xf numFmtId="0" fontId="21" fillId="11" borderId="18" xfId="0" applyFont="1" applyFill="1" applyBorder="1" applyAlignment="1">
      <alignment horizontal="right" wrapText="1"/>
    </xf>
    <xf numFmtId="0" fontId="21" fillId="11" borderId="19" xfId="0" applyFont="1" applyFill="1" applyBorder="1" applyAlignment="1">
      <alignment horizontal="right" wrapText="1"/>
    </xf>
    <xf numFmtId="0" fontId="10" fillId="0" borderId="0" xfId="0" applyFont="1" applyAlignment="1">
      <alignment horizontal="center"/>
    </xf>
    <xf numFmtId="168" fontId="10" fillId="0" borderId="4" xfId="16" applyNumberFormat="1" applyFont="1" applyBorder="1"/>
    <xf numFmtId="0" fontId="22" fillId="0" borderId="0" xfId="0" applyFont="1"/>
    <xf numFmtId="0" fontId="17" fillId="0" borderId="0" xfId="0" applyFont="1"/>
    <xf numFmtId="168" fontId="10" fillId="0" borderId="4" xfId="16" applyNumberFormat="1" applyFont="1" applyFill="1" applyBorder="1"/>
    <xf numFmtId="0" fontId="21" fillId="8" borderId="5" xfId="0" applyFont="1" applyFill="1" applyBorder="1"/>
    <xf numFmtId="0" fontId="10" fillId="9" borderId="0" xfId="0" applyFont="1" applyFill="1"/>
    <xf numFmtId="0" fontId="10" fillId="9" borderId="0" xfId="0" applyFont="1" applyFill="1" applyAlignment="1">
      <alignment vertical="center"/>
    </xf>
    <xf numFmtId="168" fontId="10" fillId="0" borderId="0" xfId="16" applyNumberFormat="1" applyFont="1" applyFill="1" applyBorder="1" applyAlignment="1">
      <alignment horizontal="right"/>
    </xf>
    <xf numFmtId="9" fontId="10" fillId="0" borderId="0" xfId="16" applyFont="1" applyBorder="1"/>
    <xf numFmtId="0" fontId="14" fillId="0" borderId="0" xfId="17" applyFont="1" applyAlignment="1">
      <alignment wrapText="1"/>
    </xf>
    <xf numFmtId="167" fontId="10" fillId="0" borderId="0" xfId="18" applyNumberFormat="1" applyFont="1" applyAlignment="1">
      <alignment horizontal="right"/>
    </xf>
    <xf numFmtId="164" fontId="10" fillId="0" borderId="0" xfId="18" applyFont="1" applyBorder="1"/>
    <xf numFmtId="164" fontId="10" fillId="0" borderId="0" xfId="18" applyFont="1" applyBorder="1" applyAlignment="1">
      <alignment horizontal="right"/>
    </xf>
    <xf numFmtId="0" fontId="21" fillId="9" borderId="0" xfId="0" applyFont="1" applyFill="1" applyAlignment="1">
      <alignment vertical="center"/>
    </xf>
    <xf numFmtId="9" fontId="10" fillId="0" borderId="9" xfId="16" applyFont="1" applyBorder="1" applyAlignment="1">
      <alignment horizontal="right"/>
    </xf>
    <xf numFmtId="0" fontId="10" fillId="0" borderId="9" xfId="0" applyFont="1" applyBorder="1"/>
    <xf numFmtId="0" fontId="10" fillId="0" borderId="9" xfId="0" applyFont="1" applyBorder="1" applyAlignment="1">
      <alignment horizontal="center"/>
    </xf>
    <xf numFmtId="0" fontId="10" fillId="0" borderId="0" xfId="0" applyFont="1" applyAlignment="1">
      <alignment horizontal="center" vertical="center" wrapText="1"/>
    </xf>
    <xf numFmtId="167" fontId="10" fillId="0" borderId="4" xfId="0" applyNumberFormat="1" applyFont="1" applyBorder="1"/>
    <xf numFmtId="0" fontId="21" fillId="8" borderId="4" xfId="0" applyFont="1" applyFill="1" applyBorder="1" applyAlignment="1">
      <alignment horizontal="center" vertical="center" wrapText="1"/>
    </xf>
    <xf numFmtId="0" fontId="10" fillId="8" borderId="8" xfId="0" applyFont="1" applyFill="1" applyBorder="1" applyAlignment="1">
      <alignment wrapText="1"/>
    </xf>
    <xf numFmtId="1" fontId="10" fillId="0" borderId="0" xfId="0" applyNumberFormat="1" applyFont="1"/>
    <xf numFmtId="0" fontId="10" fillId="8" borderId="24" xfId="0" applyFont="1" applyFill="1" applyBorder="1" applyAlignment="1">
      <alignment wrapText="1"/>
    </xf>
    <xf numFmtId="9" fontId="10" fillId="0" borderId="4" xfId="16" applyFont="1" applyBorder="1"/>
    <xf numFmtId="0" fontId="17" fillId="8" borderId="4" xfId="0" applyFont="1" applyFill="1" applyBorder="1" applyAlignment="1">
      <alignment horizontal="center" vertical="center"/>
    </xf>
    <xf numFmtId="0" fontId="10" fillId="0" borderId="0" xfId="0" applyFont="1" applyAlignment="1">
      <alignment horizontal="center" vertical="center"/>
    </xf>
    <xf numFmtId="0" fontId="25" fillId="0" borderId="0" xfId="0" applyFont="1"/>
    <xf numFmtId="43" fontId="10" fillId="0" borderId="0" xfId="19" applyFont="1" applyBorder="1" applyAlignment="1">
      <alignment horizontal="right"/>
    </xf>
    <xf numFmtId="43" fontId="10" fillId="0" borderId="9" xfId="19" applyFont="1" applyBorder="1" applyAlignment="1">
      <alignment horizontal="right"/>
    </xf>
    <xf numFmtId="0" fontId="10" fillId="0" borderId="0" xfId="0" applyFont="1" applyAlignment="1">
      <alignment vertical="center"/>
    </xf>
    <xf numFmtId="167" fontId="10" fillId="0" borderId="9" xfId="18" applyNumberFormat="1" applyFont="1" applyBorder="1"/>
    <xf numFmtId="43" fontId="10" fillId="0" borderId="9" xfId="19" applyFont="1" applyBorder="1"/>
    <xf numFmtId="43" fontId="10" fillId="0" borderId="0" xfId="19" applyFont="1" applyBorder="1"/>
    <xf numFmtId="0" fontId="21" fillId="0" borderId="22" xfId="0" applyFont="1" applyBorder="1" applyAlignment="1">
      <alignment horizontal="left" vertical="center"/>
    </xf>
    <xf numFmtId="0" fontId="21" fillId="0" borderId="22" xfId="0" applyFont="1" applyBorder="1" applyAlignment="1">
      <alignment horizontal="center" vertical="center"/>
    </xf>
    <xf numFmtId="0" fontId="21" fillId="0" borderId="22" xfId="0" applyFont="1" applyBorder="1" applyAlignment="1">
      <alignment vertical="center" wrapText="1"/>
    </xf>
    <xf numFmtId="0" fontId="23" fillId="12" borderId="4" xfId="17" applyFont="1" applyFill="1" applyBorder="1" applyAlignment="1">
      <alignment horizontal="left" vertical="center"/>
    </xf>
    <xf numFmtId="0" fontId="23" fillId="12" borderId="4" xfId="17" applyFont="1" applyFill="1" applyBorder="1" applyAlignment="1">
      <alignment horizontal="right" vertical="center"/>
    </xf>
    <xf numFmtId="0" fontId="24" fillId="0" borderId="0" xfId="17" applyFont="1" applyAlignment="1">
      <alignment horizontal="left" vertical="center"/>
    </xf>
    <xf numFmtId="169" fontId="24" fillId="0" borderId="0" xfId="21" applyNumberFormat="1" applyFont="1" applyBorder="1" applyAlignment="1">
      <alignment horizontal="right" vertical="center"/>
    </xf>
    <xf numFmtId="0" fontId="24" fillId="0" borderId="4" xfId="17" applyFont="1" applyBorder="1" applyAlignment="1">
      <alignment horizontal="left" vertical="center"/>
    </xf>
    <xf numFmtId="0" fontId="24" fillId="0" borderId="4" xfId="17" applyFont="1" applyBorder="1" applyAlignment="1">
      <alignment horizontal="right" vertical="center"/>
    </xf>
    <xf numFmtId="169" fontId="24" fillId="0" borderId="4" xfId="21" applyNumberFormat="1" applyFont="1" applyBorder="1" applyAlignment="1">
      <alignment horizontal="right" vertical="center"/>
    </xf>
    <xf numFmtId="0" fontId="24" fillId="0" borderId="0" xfId="17" applyFont="1" applyAlignment="1">
      <alignment horizontal="center" vertical="center"/>
    </xf>
    <xf numFmtId="49" fontId="23" fillId="12" borderId="4" xfId="17" applyNumberFormat="1" applyFont="1" applyFill="1" applyBorder="1" applyAlignment="1">
      <alignment horizontal="right" vertical="center"/>
    </xf>
    <xf numFmtId="9" fontId="24" fillId="0" borderId="0" xfId="16" applyFont="1" applyBorder="1" applyAlignment="1">
      <alignment horizontal="right" vertical="center"/>
    </xf>
    <xf numFmtId="9" fontId="24" fillId="0" borderId="4" xfId="16" applyFont="1" applyBorder="1" applyAlignment="1">
      <alignment horizontal="right" vertical="center"/>
    </xf>
    <xf numFmtId="0" fontId="23" fillId="12" borderId="18" xfId="17" applyFont="1" applyFill="1" applyBorder="1" applyAlignment="1">
      <alignment horizontal="right" vertical="center"/>
    </xf>
    <xf numFmtId="0" fontId="23" fillId="12" borderId="5" xfId="17" applyFont="1" applyFill="1" applyBorder="1" applyAlignment="1">
      <alignment horizontal="right" vertical="center"/>
    </xf>
    <xf numFmtId="0" fontId="23" fillId="12" borderId="19" xfId="17" applyFont="1" applyFill="1" applyBorder="1" applyAlignment="1">
      <alignment horizontal="right" vertical="center"/>
    </xf>
    <xf numFmtId="169" fontId="24" fillId="0" borderId="20" xfId="21" applyNumberFormat="1" applyFont="1" applyBorder="1" applyAlignment="1">
      <alignment horizontal="right" vertical="center"/>
    </xf>
    <xf numFmtId="169" fontId="24" fillId="0" borderId="21" xfId="21" applyNumberFormat="1" applyFont="1" applyBorder="1" applyAlignment="1">
      <alignment horizontal="right" vertical="center"/>
    </xf>
    <xf numFmtId="169" fontId="24" fillId="0" borderId="12" xfId="21" applyNumberFormat="1" applyFont="1" applyBorder="1" applyAlignment="1">
      <alignment horizontal="right" vertical="center"/>
    </xf>
    <xf numFmtId="169" fontId="24" fillId="0" borderId="13" xfId="21" applyNumberFormat="1" applyFont="1" applyBorder="1" applyAlignment="1">
      <alignment horizontal="right" vertical="center"/>
    </xf>
    <xf numFmtId="167" fontId="10" fillId="0" borderId="20" xfId="18" applyNumberFormat="1" applyFont="1" applyFill="1" applyBorder="1"/>
    <xf numFmtId="167" fontId="10" fillId="0" borderId="21" xfId="18" applyNumberFormat="1" applyFont="1" applyFill="1" applyBorder="1"/>
    <xf numFmtId="167" fontId="10" fillId="0" borderId="12" xfId="18" applyNumberFormat="1" applyFont="1" applyFill="1" applyBorder="1"/>
    <xf numFmtId="167" fontId="10" fillId="0" borderId="13" xfId="18" applyNumberFormat="1" applyFont="1" applyFill="1" applyBorder="1"/>
    <xf numFmtId="167" fontId="10" fillId="0" borderId="21" xfId="18" applyNumberFormat="1" applyFont="1" applyBorder="1" applyAlignment="1">
      <alignment horizontal="right"/>
    </xf>
    <xf numFmtId="164" fontId="10" fillId="0" borderId="20" xfId="18" applyFont="1" applyFill="1" applyBorder="1" applyAlignment="1">
      <alignment horizontal="right"/>
    </xf>
    <xf numFmtId="164" fontId="10" fillId="0" borderId="12" xfId="18" applyFont="1" applyFill="1" applyBorder="1" applyAlignment="1">
      <alignment horizontal="right"/>
    </xf>
    <xf numFmtId="164" fontId="10" fillId="0" borderId="4" xfId="18" applyFont="1" applyBorder="1" applyAlignment="1">
      <alignment horizontal="right"/>
    </xf>
    <xf numFmtId="168" fontId="10" fillId="0" borderId="20" xfId="16" applyNumberFormat="1" applyFont="1" applyFill="1" applyBorder="1" applyAlignment="1">
      <alignment horizontal="right"/>
    </xf>
    <xf numFmtId="168" fontId="10" fillId="0" borderId="12" xfId="16" applyNumberFormat="1" applyFont="1" applyFill="1" applyBorder="1"/>
    <xf numFmtId="167" fontId="24" fillId="0" borderId="0" xfId="18" applyNumberFormat="1" applyFont="1" applyBorder="1" applyAlignment="1">
      <alignment horizontal="right"/>
    </xf>
    <xf numFmtId="167" fontId="10" fillId="0" borderId="20" xfId="18" applyNumberFormat="1" applyFont="1" applyBorder="1" applyAlignment="1">
      <alignment horizontal="right"/>
    </xf>
    <xf numFmtId="167" fontId="24" fillId="0" borderId="21" xfId="18" applyNumberFormat="1" applyFont="1" applyBorder="1" applyAlignment="1">
      <alignment horizontal="right"/>
    </xf>
    <xf numFmtId="167" fontId="10" fillId="0" borderId="13" xfId="18" applyNumberFormat="1" applyFont="1" applyBorder="1" applyAlignment="1">
      <alignment horizontal="right"/>
    </xf>
    <xf numFmtId="168" fontId="10" fillId="0" borderId="20" xfId="16" applyNumberFormat="1" applyFont="1" applyBorder="1" applyAlignment="1">
      <alignment horizontal="right"/>
    </xf>
    <xf numFmtId="168" fontId="10" fillId="0" borderId="12" xfId="16" applyNumberFormat="1" applyFont="1" applyBorder="1" applyAlignment="1">
      <alignment horizontal="right"/>
    </xf>
    <xf numFmtId="0" fontId="21" fillId="11" borderId="5" xfId="0" applyFont="1" applyFill="1" applyBorder="1"/>
    <xf numFmtId="0" fontId="21" fillId="11" borderId="4" xfId="0" applyFont="1" applyFill="1" applyBorder="1"/>
    <xf numFmtId="168" fontId="10" fillId="0" borderId="12" xfId="16" applyNumberFormat="1" applyFont="1" applyBorder="1"/>
    <xf numFmtId="167" fontId="10" fillId="0" borderId="26" xfId="18" applyNumberFormat="1" applyFont="1" applyBorder="1" applyAlignment="1">
      <alignment horizontal="right"/>
    </xf>
    <xf numFmtId="0" fontId="10" fillId="0" borderId="20" xfId="0" applyFont="1" applyBorder="1"/>
    <xf numFmtId="1" fontId="10" fillId="0" borderId="20" xfId="0" applyNumberFormat="1" applyFont="1" applyBorder="1"/>
    <xf numFmtId="0" fontId="10" fillId="0" borderId="10" xfId="0" applyFont="1" applyBorder="1"/>
    <xf numFmtId="0" fontId="10" fillId="0" borderId="10" xfId="0" applyFont="1" applyBorder="1" applyAlignment="1">
      <alignment horizontal="center"/>
    </xf>
    <xf numFmtId="167" fontId="10" fillId="0" borderId="27" xfId="18" applyNumberFormat="1" applyFont="1" applyBorder="1" applyAlignment="1">
      <alignment horizontal="right"/>
    </xf>
    <xf numFmtId="167" fontId="10" fillId="0" borderId="25" xfId="18" applyNumberFormat="1" applyFont="1" applyBorder="1" applyAlignment="1">
      <alignment horizontal="right"/>
    </xf>
    <xf numFmtId="167" fontId="10" fillId="0" borderId="11" xfId="0" applyNumberFormat="1" applyFont="1" applyBorder="1"/>
    <xf numFmtId="0" fontId="21" fillId="11" borderId="5" xfId="0" applyFont="1" applyFill="1" applyBorder="1" applyAlignment="1">
      <alignment horizontal="center"/>
    </xf>
    <xf numFmtId="167" fontId="10" fillId="0" borderId="13" xfId="0" applyNumberFormat="1" applyFont="1" applyBorder="1"/>
    <xf numFmtId="0" fontId="18" fillId="11" borderId="5" xfId="0" applyFont="1" applyFill="1" applyBorder="1" applyAlignment="1">
      <alignment horizontal="right" wrapText="1"/>
    </xf>
    <xf numFmtId="0" fontId="18" fillId="11" borderId="6" xfId="0" applyFont="1" applyFill="1" applyBorder="1" applyAlignment="1">
      <alignment horizontal="right" wrapText="1"/>
    </xf>
    <xf numFmtId="1" fontId="10" fillId="0" borderId="0" xfId="16" applyNumberFormat="1" applyFont="1" applyBorder="1" applyAlignment="1">
      <alignment horizontal="right"/>
    </xf>
    <xf numFmtId="1" fontId="10" fillId="0" borderId="9" xfId="16" applyNumberFormat="1" applyFont="1" applyBorder="1" applyAlignment="1">
      <alignment horizontal="right"/>
    </xf>
    <xf numFmtId="1" fontId="10" fillId="0" borderId="10" xfId="16" applyNumberFormat="1" applyFont="1" applyBorder="1" applyAlignment="1">
      <alignment horizontal="right"/>
    </xf>
    <xf numFmtId="167" fontId="10" fillId="0" borderId="28" xfId="18" applyNumberFormat="1" applyFont="1" applyBorder="1" applyAlignment="1">
      <alignment horizontal="right"/>
    </xf>
    <xf numFmtId="167" fontId="10" fillId="0" borderId="29" xfId="18" applyNumberFormat="1" applyFont="1" applyBorder="1" applyAlignment="1">
      <alignment horizontal="right"/>
    </xf>
    <xf numFmtId="167" fontId="10" fillId="0" borderId="10" xfId="18" applyNumberFormat="1" applyFont="1" applyBorder="1"/>
    <xf numFmtId="1" fontId="10" fillId="0" borderId="26" xfId="18" applyNumberFormat="1" applyFont="1" applyBorder="1"/>
    <xf numFmtId="1" fontId="10" fillId="0" borderId="20" xfId="18" applyNumberFormat="1" applyFont="1" applyBorder="1"/>
    <xf numFmtId="1" fontId="10" fillId="0" borderId="20" xfId="16" applyNumberFormat="1" applyFont="1" applyBorder="1"/>
    <xf numFmtId="1" fontId="10" fillId="0" borderId="27" xfId="18" applyNumberFormat="1" applyFont="1" applyBorder="1"/>
    <xf numFmtId="0" fontId="15" fillId="10" borderId="0" xfId="17" applyFont="1" applyFill="1"/>
    <xf numFmtId="0" fontId="16" fillId="10" borderId="0" xfId="17" applyFont="1" applyFill="1" applyAlignment="1">
      <alignment vertical="center" wrapText="1"/>
    </xf>
    <xf numFmtId="43" fontId="10" fillId="0" borderId="10" xfId="19" applyFont="1" applyBorder="1"/>
    <xf numFmtId="43" fontId="10" fillId="0" borderId="10" xfId="19" applyFont="1" applyBorder="1" applyAlignment="1">
      <alignment horizontal="right"/>
    </xf>
    <xf numFmtId="9" fontId="10" fillId="0" borderId="10" xfId="16" applyFont="1" applyBorder="1" applyAlignment="1">
      <alignment horizontal="right"/>
    </xf>
    <xf numFmtId="168" fontId="10" fillId="0" borderId="0" xfId="0" applyNumberFormat="1" applyFont="1"/>
    <xf numFmtId="0" fontId="13" fillId="13" borderId="0" xfId="22" applyFill="1"/>
    <xf numFmtId="0" fontId="13" fillId="0" borderId="0" xfId="22"/>
    <xf numFmtId="0" fontId="26" fillId="13" borderId="0" xfId="22" applyFont="1" applyFill="1" applyAlignment="1">
      <alignment vertical="center"/>
    </xf>
    <xf numFmtId="0" fontId="27" fillId="13" borderId="0" xfId="22" applyFont="1" applyFill="1"/>
    <xf numFmtId="0" fontId="26" fillId="10" borderId="0" xfId="22" applyFont="1" applyFill="1" applyAlignment="1">
      <alignment vertical="center"/>
    </xf>
    <xf numFmtId="0" fontId="29" fillId="10" borderId="0" xfId="22" applyFont="1" applyFill="1" applyAlignment="1">
      <alignment vertical="center"/>
    </xf>
    <xf numFmtId="0" fontId="14" fillId="0" borderId="0" xfId="17" applyFont="1" applyAlignment="1">
      <alignment horizontal="center" wrapText="1"/>
    </xf>
    <xf numFmtId="0" fontId="16" fillId="10" borderId="0" xfId="23" applyFont="1" applyFill="1" applyAlignment="1">
      <alignment vertical="center" wrapText="1"/>
    </xf>
    <xf numFmtId="0" fontId="16" fillId="0" borderId="0" xfId="23" applyFont="1" applyAlignment="1">
      <alignment horizontal="left" vertical="center" wrapText="1"/>
    </xf>
    <xf numFmtId="0" fontId="15" fillId="9" borderId="0" xfId="23" applyFont="1" applyFill="1"/>
    <xf numFmtId="0" fontId="13" fillId="9" borderId="0" xfId="23" applyFill="1"/>
    <xf numFmtId="0" fontId="16" fillId="9" borderId="0" xfId="23" applyFont="1" applyFill="1"/>
    <xf numFmtId="0" fontId="13" fillId="10" borderId="0" xfId="23" applyFill="1"/>
    <xf numFmtId="0" fontId="16" fillId="10" borderId="0" xfId="23" applyFont="1" applyFill="1" applyAlignment="1">
      <alignment vertical="top" wrapText="1"/>
    </xf>
    <xf numFmtId="0" fontId="31" fillId="10" borderId="0" xfId="22" applyFont="1" applyFill="1"/>
    <xf numFmtId="0" fontId="13" fillId="10" borderId="0" xfId="22" applyFill="1"/>
    <xf numFmtId="0" fontId="16" fillId="10" borderId="0" xfId="22" applyFont="1" applyFill="1"/>
    <xf numFmtId="0" fontId="15" fillId="12" borderId="0" xfId="23" applyFont="1" applyFill="1"/>
    <xf numFmtId="0" fontId="16" fillId="12" borderId="0" xfId="23" applyFont="1" applyFill="1"/>
    <xf numFmtId="0" fontId="13" fillId="12" borderId="0" xfId="23" applyFill="1"/>
    <xf numFmtId="0" fontId="13" fillId="12" borderId="10" xfId="23" applyFill="1" applyBorder="1"/>
    <xf numFmtId="0" fontId="13" fillId="10" borderId="0" xfId="22" applyFill="1" applyAlignment="1">
      <alignment horizontal="left"/>
    </xf>
    <xf numFmtId="0" fontId="13" fillId="13" borderId="0" xfId="22" applyFill="1" applyAlignment="1">
      <alignment wrapText="1"/>
    </xf>
    <xf numFmtId="0" fontId="13" fillId="12" borderId="0" xfId="23" applyFill="1" applyAlignment="1">
      <alignment horizontal="center" vertical="center"/>
    </xf>
    <xf numFmtId="167" fontId="10" fillId="0" borderId="20" xfId="18" applyNumberFormat="1" applyFont="1" applyBorder="1"/>
    <xf numFmtId="167" fontId="10" fillId="0" borderId="12" xfId="0" applyNumberFormat="1" applyFont="1" applyBorder="1"/>
    <xf numFmtId="0" fontId="21" fillId="8" borderId="22" xfId="0" applyFont="1" applyFill="1" applyBorder="1"/>
    <xf numFmtId="0" fontId="10" fillId="14" borderId="8" xfId="0" applyFont="1" applyFill="1" applyBorder="1"/>
    <xf numFmtId="0" fontId="10" fillId="8" borderId="4" xfId="0" applyFont="1" applyFill="1" applyBorder="1"/>
    <xf numFmtId="9" fontId="10" fillId="0" borderId="0" xfId="16" applyFont="1"/>
    <xf numFmtId="0" fontId="10" fillId="8" borderId="8" xfId="0" applyFont="1" applyFill="1" applyBorder="1"/>
    <xf numFmtId="43" fontId="24" fillId="0" borderId="4" xfId="21" applyNumberFormat="1" applyFont="1" applyBorder="1" applyAlignment="1">
      <alignment horizontal="right" vertical="center"/>
    </xf>
    <xf numFmtId="17" fontId="13" fillId="12" borderId="0" xfId="23" quotePrefix="1" applyNumberFormat="1" applyFill="1" applyAlignment="1">
      <alignment horizontal="left" vertical="center"/>
    </xf>
    <xf numFmtId="0" fontId="13" fillId="12" borderId="0" xfId="23" applyFill="1" applyAlignment="1">
      <alignment horizontal="left" vertical="center"/>
    </xf>
    <xf numFmtId="0" fontId="34" fillId="9" borderId="0" xfId="26" applyFont="1" applyFill="1"/>
    <xf numFmtId="0" fontId="35" fillId="9" borderId="0" xfId="26" applyFont="1" applyFill="1"/>
    <xf numFmtId="0" fontId="13" fillId="0" borderId="0" xfId="26"/>
    <xf numFmtId="0" fontId="10" fillId="10" borderId="0" xfId="0" applyFont="1" applyFill="1"/>
    <xf numFmtId="0" fontId="21" fillId="11" borderId="5" xfId="0" applyFont="1" applyFill="1" applyBorder="1" applyAlignment="1">
      <alignment horizontal="right" vertical="center" wrapText="1"/>
    </xf>
    <xf numFmtId="0" fontId="21" fillId="11" borderId="18" xfId="0" applyFont="1" applyFill="1" applyBorder="1" applyAlignment="1">
      <alignment horizontal="right" vertical="center" wrapText="1"/>
    </xf>
    <xf numFmtId="0" fontId="21" fillId="11" borderId="19" xfId="0" applyFont="1" applyFill="1" applyBorder="1" applyAlignment="1">
      <alignment horizontal="right" vertical="center" wrapText="1"/>
    </xf>
    <xf numFmtId="0" fontId="21" fillId="11" borderId="23" xfId="0" applyFont="1" applyFill="1" applyBorder="1" applyAlignment="1">
      <alignment horizontal="right" vertical="center" wrapText="1"/>
    </xf>
    <xf numFmtId="0" fontId="21" fillId="11" borderId="7" xfId="0" applyFont="1" applyFill="1" applyBorder="1" applyAlignment="1">
      <alignment horizontal="right" vertical="center" wrapText="1"/>
    </xf>
    <xf numFmtId="0" fontId="21" fillId="11" borderId="6" xfId="0" applyFont="1" applyFill="1" applyBorder="1" applyAlignment="1">
      <alignment horizontal="right" vertical="center" wrapText="1"/>
    </xf>
    <xf numFmtId="0" fontId="21" fillId="11" borderId="5" xfId="0" applyFont="1" applyFill="1" applyBorder="1" applyAlignment="1">
      <alignment vertical="center" wrapText="1"/>
    </xf>
    <xf numFmtId="0" fontId="18" fillId="11" borderId="22" xfId="0" applyFont="1" applyFill="1" applyBorder="1" applyAlignment="1">
      <alignment vertical="center"/>
    </xf>
    <xf numFmtId="0" fontId="21" fillId="11" borderId="22" xfId="0" applyFont="1" applyFill="1" applyBorder="1" applyAlignment="1">
      <alignment vertical="center"/>
    </xf>
    <xf numFmtId="0" fontId="21" fillId="11" borderId="5" xfId="0" applyFont="1" applyFill="1" applyBorder="1" applyAlignment="1">
      <alignment vertical="center"/>
    </xf>
    <xf numFmtId="0" fontId="21" fillId="11" borderId="4" xfId="0" applyFont="1" applyFill="1" applyBorder="1" applyAlignment="1">
      <alignment horizontal="right" vertical="center" wrapText="1"/>
    </xf>
    <xf numFmtId="0" fontId="36" fillId="9" borderId="0" xfId="24" applyFont="1" applyFill="1" applyBorder="1" applyAlignment="1">
      <alignment horizontal="left" vertical="center"/>
    </xf>
    <xf numFmtId="0" fontId="37" fillId="9" borderId="0" xfId="24" applyFont="1" applyFill="1" applyBorder="1" applyAlignment="1">
      <alignment horizontal="left" vertical="center"/>
    </xf>
    <xf numFmtId="0" fontId="37" fillId="9" borderId="0" xfId="25" applyFont="1" applyFill="1" applyBorder="1" applyAlignment="1">
      <alignment horizontal="left" vertical="center"/>
    </xf>
    <xf numFmtId="0" fontId="37" fillId="9" borderId="0" xfId="25" applyFont="1" applyFill="1" applyAlignment="1">
      <alignment horizontal="left" vertical="center"/>
    </xf>
    <xf numFmtId="0" fontId="10" fillId="16" borderId="0" xfId="0" applyFont="1" applyFill="1"/>
    <xf numFmtId="0" fontId="21" fillId="11" borderId="4" xfId="0" applyFont="1" applyFill="1" applyBorder="1" applyAlignment="1">
      <alignment vertical="center"/>
    </xf>
    <xf numFmtId="0" fontId="14" fillId="16" borderId="0" xfId="17" applyFont="1" applyFill="1" applyAlignment="1">
      <alignment horizontal="left" wrapText="1"/>
    </xf>
    <xf numFmtId="0" fontId="18" fillId="9" borderId="0" xfId="0" applyFont="1" applyFill="1" applyAlignment="1">
      <alignment horizontal="left" vertical="center"/>
    </xf>
    <xf numFmtId="0" fontId="23" fillId="9" borderId="0" xfId="17" applyFont="1" applyFill="1" applyAlignment="1">
      <alignment horizontal="left"/>
    </xf>
    <xf numFmtId="0" fontId="24" fillId="9" borderId="0" xfId="17" applyFont="1" applyFill="1" applyAlignment="1">
      <alignment horizontal="left" vertical="center" wrapText="1"/>
    </xf>
    <xf numFmtId="0" fontId="21" fillId="8" borderId="5" xfId="0" applyFont="1" applyFill="1" applyBorder="1" applyAlignment="1">
      <alignment horizontal="center"/>
    </xf>
    <xf numFmtId="0" fontId="21" fillId="8" borderId="18" xfId="0" applyFont="1" applyFill="1" applyBorder="1" applyAlignment="1">
      <alignment horizontal="center"/>
    </xf>
    <xf numFmtId="0" fontId="21" fillId="8" borderId="5" xfId="0" applyFont="1" applyFill="1" applyBorder="1" applyAlignment="1">
      <alignment horizontal="center" vertical="center" wrapText="1"/>
    </xf>
    <xf numFmtId="0" fontId="21" fillId="8" borderId="18" xfId="0" applyFont="1" applyFill="1" applyBorder="1" applyAlignment="1">
      <alignment horizontal="center" vertical="center" wrapText="1"/>
    </xf>
    <xf numFmtId="0" fontId="21" fillId="8" borderId="19" xfId="0" applyFont="1" applyFill="1" applyBorder="1" applyAlignment="1">
      <alignment horizontal="center" vertical="center" wrapText="1"/>
    </xf>
    <xf numFmtId="0" fontId="21" fillId="8" borderId="5" xfId="0" applyFont="1" applyFill="1" applyBorder="1" applyAlignment="1">
      <alignment horizontal="center" vertical="center"/>
    </xf>
    <xf numFmtId="0" fontId="30" fillId="16" borderId="0" xfId="22" applyFont="1" applyFill="1" applyAlignment="1">
      <alignment horizontal="center" vertical="center"/>
    </xf>
    <xf numFmtId="0" fontId="14" fillId="16" borderId="0" xfId="17" applyFont="1" applyFill="1" applyAlignment="1">
      <alignment horizontal="center" wrapText="1"/>
    </xf>
    <xf numFmtId="0" fontId="24" fillId="9" borderId="0" xfId="23" applyFont="1" applyFill="1" applyAlignment="1">
      <alignment horizontal="left" vertical="center" wrapText="1"/>
    </xf>
    <xf numFmtId="0" fontId="28" fillId="16" borderId="0" xfId="22" applyFont="1" applyFill="1" applyAlignment="1">
      <alignment horizontal="center" vertical="center"/>
    </xf>
    <xf numFmtId="0" fontId="21" fillId="8" borderId="12" xfId="0" applyFont="1" applyFill="1" applyBorder="1" applyAlignment="1">
      <alignment horizontal="center" vertical="center"/>
    </xf>
    <xf numFmtId="0" fontId="21" fillId="8" borderId="4" xfId="0" applyFont="1" applyFill="1" applyBorder="1" applyAlignment="1">
      <alignment horizontal="center" vertical="center"/>
    </xf>
    <xf numFmtId="0" fontId="21" fillId="8" borderId="13" xfId="0" applyFont="1" applyFill="1" applyBorder="1" applyAlignment="1">
      <alignment horizontal="center" vertical="center"/>
    </xf>
    <xf numFmtId="0" fontId="21" fillId="8" borderId="13"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4" fillId="9" borderId="0" xfId="17" applyFont="1" applyFill="1" applyAlignment="1">
      <alignment horizontal="left" vertical="top" wrapText="1"/>
    </xf>
    <xf numFmtId="0" fontId="21" fillId="10" borderId="22" xfId="0" applyFont="1" applyFill="1" applyBorder="1" applyAlignment="1">
      <alignment horizontal="left"/>
    </xf>
    <xf numFmtId="0" fontId="23" fillId="9" borderId="0" xfId="17" applyFont="1" applyFill="1" applyAlignment="1">
      <alignment horizontal="left" wrapText="1"/>
    </xf>
    <xf numFmtId="0" fontId="21" fillId="8" borderId="19" xfId="0" applyFont="1" applyFill="1" applyBorder="1" applyAlignment="1">
      <alignment horizontal="center"/>
    </xf>
    <xf numFmtId="0" fontId="21" fillId="8" borderId="12" xfId="0" applyFont="1" applyFill="1" applyBorder="1" applyAlignment="1">
      <alignment horizontal="center"/>
    </xf>
    <xf numFmtId="0" fontId="21" fillId="8" borderId="4" xfId="0" applyFont="1" applyFill="1" applyBorder="1" applyAlignment="1">
      <alignment horizontal="center"/>
    </xf>
    <xf numFmtId="0" fontId="21" fillId="8" borderId="13" xfId="0" applyFont="1" applyFill="1" applyBorder="1" applyAlignment="1">
      <alignment horizontal="center"/>
    </xf>
    <xf numFmtId="0" fontId="21" fillId="8" borderId="4" xfId="0" applyFont="1" applyFill="1" applyBorder="1" applyAlignment="1">
      <alignment horizontal="center" vertical="center" wrapText="1"/>
    </xf>
    <xf numFmtId="0" fontId="24" fillId="9" borderId="0" xfId="0" applyFont="1" applyFill="1" applyAlignment="1">
      <alignment horizontal="left" vertical="center"/>
    </xf>
    <xf numFmtId="0" fontId="21" fillId="14" borderId="8" xfId="0" applyFont="1" applyFill="1" applyBorder="1" applyAlignment="1">
      <alignment horizontal="center"/>
    </xf>
    <xf numFmtId="0" fontId="21" fillId="8" borderId="8" xfId="0" applyFont="1" applyFill="1" applyBorder="1" applyAlignment="1">
      <alignment horizontal="center"/>
    </xf>
    <xf numFmtId="0" fontId="16" fillId="9" borderId="0" xfId="17" applyFont="1" applyFill="1" applyAlignment="1">
      <alignment horizontal="left" vertical="center" wrapText="1"/>
    </xf>
    <xf numFmtId="0" fontId="10" fillId="9" borderId="0" xfId="0" applyFont="1" applyFill="1" applyAlignment="1">
      <alignment horizontal="left" vertical="center" wrapText="1"/>
    </xf>
    <xf numFmtId="0" fontId="15" fillId="9" borderId="0" xfId="17" applyFont="1" applyFill="1" applyAlignment="1">
      <alignment horizontal="left"/>
    </xf>
    <xf numFmtId="0" fontId="24" fillId="9" borderId="0" xfId="0" applyFont="1" applyFill="1" applyAlignment="1">
      <alignment horizontal="left" vertical="center" wrapText="1"/>
    </xf>
    <xf numFmtId="0" fontId="23" fillId="10" borderId="22" xfId="0" applyFont="1" applyFill="1" applyBorder="1" applyAlignment="1">
      <alignment horizontal="left" vertical="center"/>
    </xf>
  </cellXfs>
  <cellStyles count="27">
    <cellStyle name="Comma" xfId="19" builtinId="3"/>
    <cellStyle name="Comma 2" xfId="3" xr:uid="{8A640D87-266F-4913-891B-00F53E538F96}"/>
    <cellStyle name="Comma 2 10" xfId="21" xr:uid="{0A5EFEA5-B103-44AB-BD18-A58854B3C9D8}"/>
    <cellStyle name="Comma 2 2" xfId="8" xr:uid="{E589630C-6726-44BD-9A19-C11ECCAF5F50}"/>
    <cellStyle name="Comma 3" xfId="7" xr:uid="{85660596-AAAE-44C7-A614-EEB86EA23192}"/>
    <cellStyle name="Comma 4" xfId="18" xr:uid="{02A5360A-2A8C-4F32-97DD-4485EE0544F7}"/>
    <cellStyle name="dms_1" xfId="2" xr:uid="{77447964-2A82-4511-9B8B-BDEC24B1F5A4}"/>
    <cellStyle name="Excel Built-in Good" xfId="11" xr:uid="{74BE3773-DA41-4ACC-BD73-5A783062CA6C}"/>
    <cellStyle name="Hyperlink" xfId="25" builtinId="8"/>
    <cellStyle name="Input" xfId="24" builtinId="20"/>
    <cellStyle name="Normal" xfId="0" builtinId="0"/>
    <cellStyle name="Normal 2" xfId="4" xr:uid="{D11C7585-1E45-46C7-91EB-DF7B65C6BD1E}"/>
    <cellStyle name="Normal 2 2" xfId="9" xr:uid="{0A991E3F-ED59-4F7A-A6A7-03E3F8F9B16B}"/>
    <cellStyle name="Normal 2 2 2" xfId="15" xr:uid="{0BD4C0B8-C7EC-4DA7-AE10-42E2A05030E2}"/>
    <cellStyle name="Normal 2 3" xfId="17" xr:uid="{6BE2538A-F38F-4732-8C0A-86955F2C04AF}"/>
    <cellStyle name="Normal 3" xfId="5" xr:uid="{46042C42-5F54-4A35-B73B-D8ADB1933A95}"/>
    <cellStyle name="Normal 34 2" xfId="26" xr:uid="{CA3A4E1F-978F-48C8-9A5A-09AC88730881}"/>
    <cellStyle name="Normal 36" xfId="22" xr:uid="{EC608A0F-3E22-4749-B8AC-7CD0FE02BDE7}"/>
    <cellStyle name="Normal 36 2" xfId="23" xr:uid="{3B475DCC-6F6B-43F8-9B42-647A42B1F1F0}"/>
    <cellStyle name="Normal 4" xfId="6" xr:uid="{4812806C-FFBF-4026-B07F-F9EC40A49865}"/>
    <cellStyle name="Normal 5" xfId="20" xr:uid="{52229715-913C-4975-8E40-56300CC27CA2}"/>
    <cellStyle name="Percent" xfId="16" builtinId="5"/>
    <cellStyle name="SAPDataCell" xfId="14" xr:uid="{53479702-8300-42A7-B978-46EC9B828AFE}"/>
    <cellStyle name="SAPDimensionCell" xfId="12" xr:uid="{7AD8106C-98AD-4955-ABAD-A5DA086F3A9A}"/>
    <cellStyle name="SAPMemberCell" xfId="13" xr:uid="{88998FA7-6E47-4271-996C-C9FC865A482D}"/>
    <cellStyle name="TableLvl2" xfId="1" xr:uid="{E830F0BF-1B3D-4F49-8CD3-316E9F553D3C}"/>
    <cellStyle name="TableLvl2 2" xfId="10" xr:uid="{C09DD542-DBF6-481F-B686-955C378D6488}"/>
  </cellStyles>
  <dxfs count="0"/>
  <tableStyles count="0" defaultTableStyle="TableStyleMedium2" defaultPivotStyle="PivotStyleLight16"/>
  <colors>
    <mruColors>
      <color rgb="FF3886A8"/>
      <color rgb="FF2A564D"/>
      <color rgb="FFFBAA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58145273003196"/>
          <c:y val="3.8217592592592595E-2"/>
          <c:w val="0.88051251731549518"/>
          <c:h val="0.90304490740740739"/>
        </c:manualLayout>
      </c:layout>
      <c:barChart>
        <c:barDir val="col"/>
        <c:grouping val="clustered"/>
        <c:varyColors val="0"/>
        <c:ser>
          <c:idx val="1"/>
          <c:order val="0"/>
          <c:spPr>
            <a:solidFill>
              <a:srgbClr val="3886A8"/>
            </a:solidFill>
            <a:ln>
              <a:noFill/>
            </a:ln>
            <a:effectLst/>
          </c:spPr>
          <c:invertIfNegative val="0"/>
          <c:cat>
            <c:numRef>
              <c:f>'1. Export customers'!$I$33:$M$33</c:f>
              <c:numCache>
                <c:formatCode>General</c:formatCode>
                <c:ptCount val="5"/>
                <c:pt idx="0">
                  <c:v>2021</c:v>
                </c:pt>
                <c:pt idx="1">
                  <c:v>2022</c:v>
                </c:pt>
                <c:pt idx="2">
                  <c:v>2023</c:v>
                </c:pt>
                <c:pt idx="3">
                  <c:v>2024</c:v>
                </c:pt>
                <c:pt idx="4">
                  <c:v>2025</c:v>
                </c:pt>
              </c:numCache>
            </c:numRef>
          </c:cat>
          <c:val>
            <c:numRef>
              <c:f>'1. Export customers'!$I$48:$M$48</c:f>
              <c:numCache>
                <c:formatCode>_-* #,##0_-;\-* #,##0_-;_-* "-"??_-;_-@_-</c:formatCode>
                <c:ptCount val="5"/>
                <c:pt idx="0">
                  <c:v>2197680.6129922876</c:v>
                </c:pt>
                <c:pt idx="1">
                  <c:v>2566562.935687243</c:v>
                </c:pt>
                <c:pt idx="2">
                  <c:v>2779787.6892238222</c:v>
                </c:pt>
                <c:pt idx="3">
                  <c:v>2980308</c:v>
                </c:pt>
                <c:pt idx="4">
                  <c:v>3132747</c:v>
                </c:pt>
              </c:numCache>
            </c:numRef>
          </c:val>
          <c:extLst>
            <c:ext xmlns:c16="http://schemas.microsoft.com/office/drawing/2014/chart" uri="{C3380CC4-5D6E-409C-BE32-E72D297353CC}">
              <c16:uniqueId val="{00000001-A17F-4A76-B709-D481E270D7DE}"/>
            </c:ext>
          </c:extLst>
        </c:ser>
        <c:dLbls>
          <c:showLegendKey val="0"/>
          <c:showVal val="0"/>
          <c:showCatName val="0"/>
          <c:showSerName val="0"/>
          <c:showPercent val="0"/>
          <c:showBubbleSize val="0"/>
        </c:dLbls>
        <c:gapWidth val="150"/>
        <c:axId val="1288533480"/>
        <c:axId val="1288534560"/>
      </c:barChart>
      <c:catAx>
        <c:axId val="1288533480"/>
        <c:scaling>
          <c:orientation val="minMax"/>
        </c:scaling>
        <c:delete val="0"/>
        <c:axPos val="b"/>
        <c:numFmt formatCode="General" sourceLinked="1"/>
        <c:majorTickMark val="none"/>
        <c:minorTickMark val="none"/>
        <c:tickLblPos val="nextTo"/>
        <c:spPr>
          <a:noFill/>
          <a:ln w="9525" cap="flat" cmpd="sng" algn="ctr">
            <a:solidFill>
              <a:schemeClr val="bg2"/>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88534560"/>
        <c:crosses val="autoZero"/>
        <c:auto val="1"/>
        <c:lblAlgn val="ctr"/>
        <c:lblOffset val="100"/>
        <c:noMultiLvlLbl val="0"/>
      </c:catAx>
      <c:valAx>
        <c:axId val="1288534560"/>
        <c:scaling>
          <c:orientation val="minMax"/>
        </c:scaling>
        <c:delete val="0"/>
        <c:axPos val="l"/>
        <c:majorGridlines>
          <c:spPr>
            <a:ln w="9525" cap="flat" cmpd="sng" algn="ctr">
              <a:solidFill>
                <a:schemeClr val="bg2"/>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200"/>
                  <a:t>Export customer numbers (000s)</a:t>
                </a:r>
              </a:p>
            </c:rich>
          </c:tx>
          <c:layout>
            <c:manualLayout>
              <c:xMode val="edge"/>
              <c:yMode val="edge"/>
              <c:x val="1.1024180862349015E-2"/>
              <c:y val="0.1855719907407407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in"/>
        <c:minorTickMark val="none"/>
        <c:tickLblPos val="nextTo"/>
        <c:spPr>
          <a:noFill/>
          <a:ln>
            <a:solidFill>
              <a:schemeClr val="bg2"/>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88533480"/>
        <c:crosses val="autoZero"/>
        <c:crossBetween val="between"/>
        <c:dispUnits>
          <c:builtInUnit val="thousands"/>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719124296026014E-2"/>
          <c:y val="3.2764120370370367E-2"/>
          <c:w val="0.90250601517675344"/>
          <c:h val="0.82142986111111116"/>
        </c:manualLayout>
      </c:layout>
      <c:barChart>
        <c:barDir val="col"/>
        <c:grouping val="stacked"/>
        <c:varyColors val="0"/>
        <c:ser>
          <c:idx val="1"/>
          <c:order val="0"/>
          <c:tx>
            <c:v>Opex</c:v>
          </c:tx>
          <c:spPr>
            <a:solidFill>
              <a:schemeClr val="accent4">
                <a:lumMod val="40000"/>
                <a:lumOff val="60000"/>
              </a:schemeClr>
            </a:solidFill>
            <a:ln>
              <a:noFill/>
            </a:ln>
            <a:effectLst/>
          </c:spPr>
          <c:invertIfNegative val="0"/>
          <c:cat>
            <c:numRef>
              <c:f>'13. Expenditure'!$D$48:$H$48</c:f>
              <c:numCache>
                <c:formatCode>General</c:formatCode>
                <c:ptCount val="5"/>
                <c:pt idx="0">
                  <c:v>2021</c:v>
                </c:pt>
                <c:pt idx="1">
                  <c:v>2022</c:v>
                </c:pt>
                <c:pt idx="2">
                  <c:v>2023</c:v>
                </c:pt>
                <c:pt idx="3">
                  <c:v>2024</c:v>
                </c:pt>
                <c:pt idx="4">
                  <c:v>2025</c:v>
                </c:pt>
              </c:numCache>
            </c:numRef>
          </c:cat>
          <c:val>
            <c:numRef>
              <c:f>'13. Expenditure'!$D$63:$H$63</c:f>
              <c:numCache>
                <c:formatCode>_-* #,##0_-;\-* #,##0_-;_-* "-"??_-;_-@_-</c:formatCode>
                <c:ptCount val="5"/>
                <c:pt idx="0">
                  <c:v>22398801.436959121</c:v>
                </c:pt>
                <c:pt idx="1">
                  <c:v>18061810.470414795</c:v>
                </c:pt>
                <c:pt idx="2">
                  <c:v>15771258.674486568</c:v>
                </c:pt>
                <c:pt idx="3">
                  <c:v>18998048.767010879</c:v>
                </c:pt>
                <c:pt idx="4">
                  <c:v>31561950.567893729</c:v>
                </c:pt>
              </c:numCache>
            </c:numRef>
          </c:val>
          <c:extLst>
            <c:ext xmlns:c16="http://schemas.microsoft.com/office/drawing/2014/chart" uri="{C3380CC4-5D6E-409C-BE32-E72D297353CC}">
              <c16:uniqueId val="{00000001-D718-43B6-8173-A5C3DD234EB5}"/>
            </c:ext>
          </c:extLst>
        </c:ser>
        <c:ser>
          <c:idx val="2"/>
          <c:order val="1"/>
          <c:tx>
            <c:v>Capex</c:v>
          </c:tx>
          <c:spPr>
            <a:solidFill>
              <a:srgbClr val="3886A8"/>
            </a:solidFill>
            <a:ln>
              <a:noFill/>
            </a:ln>
            <a:effectLst/>
          </c:spPr>
          <c:invertIfNegative val="0"/>
          <c:cat>
            <c:numRef>
              <c:f>'13. Expenditure'!$D$48:$H$48</c:f>
              <c:numCache>
                <c:formatCode>General</c:formatCode>
                <c:ptCount val="5"/>
                <c:pt idx="0">
                  <c:v>2021</c:v>
                </c:pt>
                <c:pt idx="1">
                  <c:v>2022</c:v>
                </c:pt>
                <c:pt idx="2">
                  <c:v>2023</c:v>
                </c:pt>
                <c:pt idx="3">
                  <c:v>2024</c:v>
                </c:pt>
                <c:pt idx="4">
                  <c:v>2025</c:v>
                </c:pt>
              </c:numCache>
            </c:numRef>
          </c:cat>
          <c:val>
            <c:numRef>
              <c:f>'13. Expenditure'!$D$81:$H$81</c:f>
              <c:numCache>
                <c:formatCode>_-* #,##0_-;\-* #,##0_-;_-* "-"??_-;_-@_-</c:formatCode>
                <c:ptCount val="5"/>
                <c:pt idx="0">
                  <c:v>57420905.364940837</c:v>
                </c:pt>
                <c:pt idx="1">
                  <c:v>48696902.115726128</c:v>
                </c:pt>
                <c:pt idx="2">
                  <c:v>69965416.864501372</c:v>
                </c:pt>
                <c:pt idx="3">
                  <c:v>69631421.362055659</c:v>
                </c:pt>
                <c:pt idx="4">
                  <c:v>110597346.67044356</c:v>
                </c:pt>
              </c:numCache>
            </c:numRef>
          </c:val>
          <c:extLst>
            <c:ext xmlns:c16="http://schemas.microsoft.com/office/drawing/2014/chart" uri="{C3380CC4-5D6E-409C-BE32-E72D297353CC}">
              <c16:uniqueId val="{00000002-D718-43B6-8173-A5C3DD234EB5}"/>
            </c:ext>
          </c:extLst>
        </c:ser>
        <c:dLbls>
          <c:showLegendKey val="0"/>
          <c:showVal val="0"/>
          <c:showCatName val="0"/>
          <c:showSerName val="0"/>
          <c:showPercent val="0"/>
          <c:showBubbleSize val="0"/>
        </c:dLbls>
        <c:gapWidth val="150"/>
        <c:overlap val="100"/>
        <c:axId val="1098586623"/>
        <c:axId val="1098589863"/>
      </c:barChart>
      <c:catAx>
        <c:axId val="109858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8589863"/>
        <c:crosses val="autoZero"/>
        <c:auto val="1"/>
        <c:lblAlgn val="ctr"/>
        <c:lblOffset val="100"/>
        <c:noMultiLvlLbl val="0"/>
      </c:catAx>
      <c:valAx>
        <c:axId val="1098589863"/>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8586623"/>
        <c:crosses val="autoZero"/>
        <c:crossBetween val="between"/>
        <c:dispUnits>
          <c:builtInUnit val="millions"/>
          <c:dispUnitsLbl>
            <c:layout>
              <c:manualLayout>
                <c:xMode val="edge"/>
                <c:yMode val="edge"/>
                <c:x val="1.074050723102535E-2"/>
                <c:y val="6.3028579212790273E-2"/>
              </c:manualLayout>
            </c:layout>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50"/>
                    <a:t>Expenditure incurred to provide export services ($m, Jun 2025)</a:t>
                  </a:r>
                </a:p>
              </c:rich>
            </c:tx>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45504369658119659"/>
          <c:y val="0.931893287037037"/>
          <c:w val="0.12930192221252743"/>
          <c:h val="5.34076388888888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770726495726487E-2"/>
          <c:y val="3.4410648148148149E-2"/>
          <c:w val="0.8903040598290598"/>
          <c:h val="0.88576342592592594"/>
        </c:manualLayout>
      </c:layout>
      <c:lineChart>
        <c:grouping val="standard"/>
        <c:varyColors val="0"/>
        <c:ser>
          <c:idx val="1"/>
          <c:order val="0"/>
          <c:spPr>
            <a:ln w="28575" cap="rnd">
              <a:solidFill>
                <a:srgbClr val="3886A8"/>
              </a:solidFill>
              <a:round/>
            </a:ln>
            <a:effectLst/>
          </c:spPr>
          <c:marker>
            <c:symbol val="none"/>
          </c:marker>
          <c:cat>
            <c:numRef>
              <c:f>'2. Smart meters'!$I$34:$M$34</c:f>
              <c:numCache>
                <c:formatCode>General</c:formatCode>
                <c:ptCount val="5"/>
                <c:pt idx="0">
                  <c:v>2021</c:v>
                </c:pt>
                <c:pt idx="1">
                  <c:v>2022</c:v>
                </c:pt>
                <c:pt idx="2">
                  <c:v>2023</c:v>
                </c:pt>
                <c:pt idx="3">
                  <c:v>2024</c:v>
                </c:pt>
                <c:pt idx="4">
                  <c:v>2025</c:v>
                </c:pt>
              </c:numCache>
            </c:numRef>
          </c:cat>
          <c:val>
            <c:numRef>
              <c:f>'2. Smart meters'!$I$49:$M$49</c:f>
              <c:numCache>
                <c:formatCode>0%</c:formatCode>
                <c:ptCount val="5"/>
                <c:pt idx="0">
                  <c:v>0.53430184511540968</c:v>
                </c:pt>
                <c:pt idx="1">
                  <c:v>0.61369797169048357</c:v>
                </c:pt>
                <c:pt idx="2">
                  <c:v>0.68141989501506472</c:v>
                </c:pt>
                <c:pt idx="3">
                  <c:v>0.75679325760961613</c:v>
                </c:pt>
                <c:pt idx="4">
                  <c:v>0.82134146166287925</c:v>
                </c:pt>
              </c:numCache>
            </c:numRef>
          </c:val>
          <c:smooth val="0"/>
          <c:extLst>
            <c:ext xmlns:c16="http://schemas.microsoft.com/office/drawing/2014/chart" uri="{C3380CC4-5D6E-409C-BE32-E72D297353CC}">
              <c16:uniqueId val="{00000001-BE18-4D28-8EE0-A7CA6C3E5AE8}"/>
            </c:ext>
          </c:extLst>
        </c:ser>
        <c:dLbls>
          <c:showLegendKey val="0"/>
          <c:showVal val="0"/>
          <c:showCatName val="0"/>
          <c:showSerName val="0"/>
          <c:showPercent val="0"/>
          <c:showBubbleSize val="0"/>
        </c:dLbls>
        <c:smooth val="0"/>
        <c:axId val="1310814416"/>
        <c:axId val="1310815136"/>
      </c:lineChart>
      <c:catAx>
        <c:axId val="131081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10815136"/>
        <c:crosses val="autoZero"/>
        <c:auto val="1"/>
        <c:lblAlgn val="ctr"/>
        <c:lblOffset val="100"/>
        <c:noMultiLvlLbl val="0"/>
      </c:catAx>
      <c:valAx>
        <c:axId val="1310815136"/>
        <c:scaling>
          <c:orientation val="minMax"/>
          <c:max val="1"/>
        </c:scaling>
        <c:delete val="0"/>
        <c:axPos val="l"/>
        <c:majorGridlines>
          <c:spPr>
            <a:ln w="9525" cap="flat" cmpd="sng" algn="ctr">
              <a:solidFill>
                <a:schemeClr val="bg2"/>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200"/>
                  <a:t>Export customer</a:t>
                </a:r>
                <a:r>
                  <a:rPr lang="en-AU" sz="1200" baseline="0"/>
                  <a:t> numbers with smart meters (%)</a:t>
                </a:r>
                <a:endParaRPr lang="en-AU" sz="1200"/>
              </a:p>
            </c:rich>
          </c:tx>
          <c:layout>
            <c:manualLayout>
              <c:xMode val="edge"/>
              <c:yMode val="edge"/>
              <c:x val="4.9394249812766992E-3"/>
              <c:y val="6.793763926449746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AU"/>
            </a:p>
          </c:txPr>
        </c:title>
        <c:numFmt formatCode="0%" sourceLinked="1"/>
        <c:majorTickMark val="in"/>
        <c:minorTickMark val="none"/>
        <c:tickLblPos val="nextTo"/>
        <c:spPr>
          <a:noFill/>
          <a:ln>
            <a:solidFill>
              <a:schemeClr val="bg2"/>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108144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23275862068966"/>
          <c:y val="3.2337962962962964E-2"/>
          <c:w val="0.88089921243082159"/>
          <c:h val="0.83015231481481477"/>
        </c:manualLayout>
      </c:layout>
      <c:barChart>
        <c:barDir val="col"/>
        <c:grouping val="clustered"/>
        <c:varyColors val="0"/>
        <c:ser>
          <c:idx val="0"/>
          <c:order val="0"/>
          <c:tx>
            <c:strRef>
              <c:f>'3. Feeder classification'!$C$31</c:f>
              <c:strCache>
                <c:ptCount val="1"/>
                <c:pt idx="0">
                  <c:v>CBD</c:v>
                </c:pt>
              </c:strCache>
            </c:strRef>
          </c:tx>
          <c:spPr>
            <a:solidFill>
              <a:srgbClr val="FBAA26"/>
            </a:solidFill>
            <a:ln>
              <a:noFill/>
            </a:ln>
            <a:effectLst/>
          </c:spPr>
          <c:invertIfNegative val="0"/>
          <c:cat>
            <c:strRef>
              <c:f>'3. Feeder classification'!$B$32:$B$39</c:f>
              <c:strCache>
                <c:ptCount val="8"/>
                <c:pt idx="0">
                  <c:v>ACT</c:v>
                </c:pt>
                <c:pt idx="1">
                  <c:v>NSW</c:v>
                </c:pt>
                <c:pt idx="2">
                  <c:v>Queensland</c:v>
                </c:pt>
                <c:pt idx="3">
                  <c:v>South Australia</c:v>
                </c:pt>
                <c:pt idx="4">
                  <c:v>Tasmania</c:v>
                </c:pt>
                <c:pt idx="5">
                  <c:v>Victoria</c:v>
                </c:pt>
                <c:pt idx="6">
                  <c:v>Northern Territory</c:v>
                </c:pt>
                <c:pt idx="7">
                  <c:v>All DNSPs</c:v>
                </c:pt>
              </c:strCache>
            </c:strRef>
          </c:cat>
          <c:val>
            <c:numRef>
              <c:f>'3. Feeder classification'!$C$32:$C$39</c:f>
              <c:numCache>
                <c:formatCode>0.0%</c:formatCode>
                <c:ptCount val="8"/>
                <c:pt idx="0" formatCode="_(* #,##0_);_(* \(#,##0\);_(* &quot;-&quot;??_);_(@_)">
                  <c:v>0</c:v>
                </c:pt>
                <c:pt idx="1">
                  <c:v>3.7237969888607109E-3</c:v>
                </c:pt>
                <c:pt idx="2">
                  <c:v>6.2531265632816404E-3</c:v>
                </c:pt>
                <c:pt idx="3">
                  <c:v>5.6520501138952163E-2</c:v>
                </c:pt>
                <c:pt idx="4">
                  <c:v>0</c:v>
                </c:pt>
                <c:pt idx="5" formatCode="_(* #,##0_);_(* \(#,##0\);_(* &quot;-&quot;??_);_(@_)">
                  <c:v>1.441971615756019E-2</c:v>
                </c:pt>
                <c:pt idx="6">
                  <c:v>7.4522589659990687E-3</c:v>
                </c:pt>
                <c:pt idx="7">
                  <c:v>1.3493239488794221E-2</c:v>
                </c:pt>
              </c:numCache>
            </c:numRef>
          </c:val>
          <c:extLst>
            <c:ext xmlns:c16="http://schemas.microsoft.com/office/drawing/2014/chart" uri="{C3380CC4-5D6E-409C-BE32-E72D297353CC}">
              <c16:uniqueId val="{00000000-B60F-41DF-B912-A246817EA628}"/>
            </c:ext>
          </c:extLst>
        </c:ser>
        <c:ser>
          <c:idx val="1"/>
          <c:order val="1"/>
          <c:tx>
            <c:strRef>
              <c:f>'3. Feeder classification'!$D$31</c:f>
              <c:strCache>
                <c:ptCount val="1"/>
                <c:pt idx="0">
                  <c:v>Urban</c:v>
                </c:pt>
              </c:strCache>
            </c:strRef>
          </c:tx>
          <c:spPr>
            <a:solidFill>
              <a:srgbClr val="3886A8"/>
            </a:solidFill>
            <a:ln>
              <a:noFill/>
            </a:ln>
            <a:effectLst/>
          </c:spPr>
          <c:invertIfNegative val="0"/>
          <c:cat>
            <c:strRef>
              <c:f>'3. Feeder classification'!$B$32:$B$39</c:f>
              <c:strCache>
                <c:ptCount val="8"/>
                <c:pt idx="0">
                  <c:v>ACT</c:v>
                </c:pt>
                <c:pt idx="1">
                  <c:v>NSW</c:v>
                </c:pt>
                <c:pt idx="2">
                  <c:v>Queensland</c:v>
                </c:pt>
                <c:pt idx="3">
                  <c:v>South Australia</c:v>
                </c:pt>
                <c:pt idx="4">
                  <c:v>Tasmania</c:v>
                </c:pt>
                <c:pt idx="5">
                  <c:v>Victoria</c:v>
                </c:pt>
                <c:pt idx="6">
                  <c:v>Northern Territory</c:v>
                </c:pt>
                <c:pt idx="7">
                  <c:v>All DNSPs</c:v>
                </c:pt>
              </c:strCache>
            </c:strRef>
          </c:cat>
          <c:val>
            <c:numRef>
              <c:f>'3. Feeder classification'!$D$32:$D$39</c:f>
              <c:numCache>
                <c:formatCode>0.0%</c:formatCode>
                <c:ptCount val="8"/>
                <c:pt idx="0">
                  <c:v>0.27869754414044917</c:v>
                </c:pt>
                <c:pt idx="1">
                  <c:v>0.18261487126803164</c:v>
                </c:pt>
                <c:pt idx="2">
                  <c:v>0.36955181929307052</c:v>
                </c:pt>
                <c:pt idx="3">
                  <c:v>0.41184847621760184</c:v>
                </c:pt>
                <c:pt idx="4">
                  <c:v>0.17897814712219146</c:v>
                </c:pt>
                <c:pt idx="5">
                  <c:v>0.19857610848107923</c:v>
                </c:pt>
                <c:pt idx="6">
                  <c:v>8.669702615055544E-2</c:v>
                </c:pt>
                <c:pt idx="7">
                  <c:v>0.24817698345350961</c:v>
                </c:pt>
              </c:numCache>
            </c:numRef>
          </c:val>
          <c:extLst>
            <c:ext xmlns:c16="http://schemas.microsoft.com/office/drawing/2014/chart" uri="{C3380CC4-5D6E-409C-BE32-E72D297353CC}">
              <c16:uniqueId val="{00000001-B60F-41DF-B912-A246817EA628}"/>
            </c:ext>
          </c:extLst>
        </c:ser>
        <c:ser>
          <c:idx val="2"/>
          <c:order val="2"/>
          <c:tx>
            <c:strRef>
              <c:f>'3. Feeder classification'!$E$31</c:f>
              <c:strCache>
                <c:ptCount val="1"/>
                <c:pt idx="0">
                  <c:v>Rural</c:v>
                </c:pt>
              </c:strCache>
            </c:strRef>
          </c:tx>
          <c:spPr>
            <a:solidFill>
              <a:srgbClr val="2A564D"/>
            </a:solidFill>
            <a:ln>
              <a:noFill/>
            </a:ln>
            <a:effectLst/>
          </c:spPr>
          <c:invertIfNegative val="0"/>
          <c:cat>
            <c:strRef>
              <c:f>'3. Feeder classification'!$B$32:$B$39</c:f>
              <c:strCache>
                <c:ptCount val="8"/>
                <c:pt idx="0">
                  <c:v>ACT</c:v>
                </c:pt>
                <c:pt idx="1">
                  <c:v>NSW</c:v>
                </c:pt>
                <c:pt idx="2">
                  <c:v>Queensland</c:v>
                </c:pt>
                <c:pt idx="3">
                  <c:v>South Australia</c:v>
                </c:pt>
                <c:pt idx="4">
                  <c:v>Tasmania</c:v>
                </c:pt>
                <c:pt idx="5">
                  <c:v>Victoria</c:v>
                </c:pt>
                <c:pt idx="6">
                  <c:v>Northern Territory</c:v>
                </c:pt>
                <c:pt idx="7">
                  <c:v>All DNSPs</c:v>
                </c:pt>
              </c:strCache>
            </c:strRef>
          </c:cat>
          <c:val>
            <c:numRef>
              <c:f>'3. Feeder classification'!$E$32:$E$39</c:f>
              <c:numCache>
                <c:formatCode>0.0%</c:formatCode>
                <c:ptCount val="8"/>
                <c:pt idx="0">
                  <c:v>0.18524748311771835</c:v>
                </c:pt>
                <c:pt idx="1">
                  <c:v>0.32541469498657766</c:v>
                </c:pt>
                <c:pt idx="2">
                  <c:v>0.45189467392620408</c:v>
                </c:pt>
                <c:pt idx="3">
                  <c:v>0.42454383559707715</c:v>
                </c:pt>
                <c:pt idx="4">
                  <c:v>0.15418717673871643</c:v>
                </c:pt>
                <c:pt idx="5">
                  <c:v>0.284506273867976</c:v>
                </c:pt>
                <c:pt idx="6">
                  <c:v>0.3660520497373172</c:v>
                </c:pt>
                <c:pt idx="7">
                  <c:v>0.34869026067008202</c:v>
                </c:pt>
              </c:numCache>
            </c:numRef>
          </c:val>
          <c:extLst>
            <c:ext xmlns:c16="http://schemas.microsoft.com/office/drawing/2014/chart" uri="{C3380CC4-5D6E-409C-BE32-E72D297353CC}">
              <c16:uniqueId val="{00000002-B60F-41DF-B912-A246817EA628}"/>
            </c:ext>
          </c:extLst>
        </c:ser>
        <c:dLbls>
          <c:showLegendKey val="0"/>
          <c:showVal val="0"/>
          <c:showCatName val="0"/>
          <c:showSerName val="0"/>
          <c:showPercent val="0"/>
          <c:showBubbleSize val="0"/>
        </c:dLbls>
        <c:gapWidth val="75"/>
        <c:overlap val="-25"/>
        <c:axId val="1039124024"/>
        <c:axId val="1039112504"/>
      </c:barChart>
      <c:catAx>
        <c:axId val="1039124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039112504"/>
        <c:crosses val="autoZero"/>
        <c:auto val="1"/>
        <c:lblAlgn val="ctr"/>
        <c:lblOffset val="100"/>
        <c:noMultiLvlLbl val="0"/>
      </c:catAx>
      <c:valAx>
        <c:axId val="1039112504"/>
        <c:scaling>
          <c:orientation val="minMax"/>
        </c:scaling>
        <c:delete val="0"/>
        <c:axPos val="l"/>
        <c:majorGridlines>
          <c:spPr>
            <a:ln w="9525" cap="flat" cmpd="sng" algn="ctr">
              <a:solidFill>
                <a:schemeClr val="bg2"/>
              </a:solidFill>
              <a:round/>
            </a:ln>
            <a:effectLst/>
          </c:spPr>
        </c:majorGridlines>
        <c:title>
          <c:tx>
            <c:rich>
              <a:bodyPr rot="-5400000" spcFirstLastPara="1" vertOverflow="ellipsis" vert="horz" wrap="square" anchor="ctr" anchorCtr="1"/>
              <a:lstStyle/>
              <a:p>
                <a:pPr>
                  <a:defRPr lang="en-US" sz="1200" b="0" i="0" u="none" strike="noStrike" kern="1200" baseline="0">
                    <a:solidFill>
                      <a:schemeClr val="tx1"/>
                    </a:solidFill>
                    <a:latin typeface="Arial" panose="020B0604020202020204" pitchFamily="34" charset="0"/>
                    <a:ea typeface="+mn-ea"/>
                    <a:cs typeface="Arial" panose="020B0604020202020204" pitchFamily="34" charset="0"/>
                  </a:defRPr>
                </a:pPr>
                <a:r>
                  <a:rPr lang="en-AU" sz="1200"/>
                  <a:t>Proportion of export service customers by feeder classification (%)</a:t>
                </a:r>
              </a:p>
            </c:rich>
          </c:tx>
          <c:layout>
            <c:manualLayout>
              <c:xMode val="edge"/>
              <c:yMode val="edge"/>
              <c:x val="9.4407051282051277E-3"/>
              <c:y val="3.6369212962962964E-2"/>
            </c:manualLayout>
          </c:layout>
          <c:overlay val="0"/>
          <c:spPr>
            <a:noFill/>
            <a:ln>
              <a:noFill/>
            </a:ln>
            <a:effectLst/>
          </c:spPr>
          <c:txPr>
            <a:bodyPr rot="-5400000" spcFirstLastPara="1" vertOverflow="ellipsis" vert="horz" wrap="square" anchor="ctr" anchorCtr="1"/>
            <a:lstStyle/>
            <a:p>
              <a:pPr>
                <a:defRPr lang="en-US"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a:solidFill>
              <a:schemeClr val="bg2"/>
            </a:solidFill>
          </a:ln>
          <a:effectLst/>
        </c:spPr>
        <c:txPr>
          <a:bodyPr rot="-60000000" spcFirstLastPara="1" vertOverflow="ellipsis" vert="horz" wrap="square" anchor="ctr" anchorCtr="1"/>
          <a:lstStyle/>
          <a:p>
            <a:pPr>
              <a:defRPr lang="en-US"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039124024"/>
        <c:crosses val="autoZero"/>
        <c:crossBetween val="between"/>
        <c:majorUnit val="0.1"/>
      </c:valAx>
      <c:spPr>
        <a:noFill/>
        <a:ln>
          <a:noFill/>
        </a:ln>
        <a:effectLst/>
      </c:spPr>
    </c:plotArea>
    <c:legend>
      <c:legendPos val="b"/>
      <c:layout>
        <c:manualLayout>
          <c:xMode val="edge"/>
          <c:yMode val="edge"/>
          <c:x val="0.38773311965811968"/>
          <c:y val="0.94333240740740743"/>
          <c:w val="0.20011068376068375"/>
          <c:h val="5.6667592592592596E-2"/>
        </c:manualLayout>
      </c:layout>
      <c:overlay val="0"/>
      <c:spPr>
        <a:noFill/>
        <a:ln>
          <a:noFill/>
        </a:ln>
        <a:effectLst/>
      </c:spPr>
      <c:txPr>
        <a:bodyPr rot="0" spcFirstLastPara="1" vertOverflow="ellipsis" vert="horz" wrap="square" anchor="ctr" anchorCtr="1"/>
        <a:lstStyle/>
        <a:p>
          <a:pPr>
            <a:defRPr lang="en-US"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lang="en-US"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1"/>
          <c:tx>
            <c:v>Total capacity of export service customers</c:v>
          </c:tx>
          <c:spPr>
            <a:ln w="28575" cap="rnd">
              <a:solidFill>
                <a:srgbClr val="3886A8"/>
              </a:solidFill>
              <a:round/>
            </a:ln>
            <a:effectLst/>
          </c:spPr>
          <c:marker>
            <c:symbol val="none"/>
          </c:marker>
          <c:cat>
            <c:numRef>
              <c:f>'4. Export capacity'!$I$53:$M$53</c:f>
              <c:numCache>
                <c:formatCode>General</c:formatCode>
                <c:ptCount val="5"/>
                <c:pt idx="0">
                  <c:v>2021</c:v>
                </c:pt>
                <c:pt idx="1">
                  <c:v>2022</c:v>
                </c:pt>
                <c:pt idx="2">
                  <c:v>2023</c:v>
                </c:pt>
                <c:pt idx="3">
                  <c:v>2024</c:v>
                </c:pt>
                <c:pt idx="4">
                  <c:v>2025</c:v>
                </c:pt>
              </c:numCache>
            </c:numRef>
          </c:cat>
          <c:val>
            <c:numRef>
              <c:f>'4. Export capacity'!$D$68:$H$68</c:f>
              <c:numCache>
                <c:formatCode>_(* #,##0_);_(* \(#,##0\);_(* "-"??_);_(@_)</c:formatCode>
                <c:ptCount val="5"/>
                <c:pt idx="0">
                  <c:v>12021663.875690406</c:v>
                </c:pt>
                <c:pt idx="1">
                  <c:v>14084555.62157513</c:v>
                </c:pt>
                <c:pt idx="2">
                  <c:v>15747855.558138346</c:v>
                </c:pt>
                <c:pt idx="3">
                  <c:v>18243704.560901757</c:v>
                </c:pt>
                <c:pt idx="4">
                  <c:v>20675511.833000001</c:v>
                </c:pt>
              </c:numCache>
            </c:numRef>
          </c:val>
          <c:smooth val="0"/>
          <c:extLst>
            <c:ext xmlns:c16="http://schemas.microsoft.com/office/drawing/2014/chart" uri="{C3380CC4-5D6E-409C-BE32-E72D297353CC}">
              <c16:uniqueId val="{00000004-DB92-4D9D-937A-B3C9529B99B1}"/>
            </c:ext>
          </c:extLst>
        </c:ser>
        <c:dLbls>
          <c:showLegendKey val="0"/>
          <c:showVal val="0"/>
          <c:showCatName val="0"/>
          <c:showSerName val="0"/>
          <c:showPercent val="0"/>
          <c:showBubbleSize val="0"/>
        </c:dLbls>
        <c:marker val="1"/>
        <c:smooth val="0"/>
        <c:axId val="2121345296"/>
        <c:axId val="2121346016"/>
      </c:lineChart>
      <c:lineChart>
        <c:grouping val="standard"/>
        <c:varyColors val="0"/>
        <c:ser>
          <c:idx val="1"/>
          <c:order val="0"/>
          <c:tx>
            <c:v>Average export capacity per export customer</c:v>
          </c:tx>
          <c:spPr>
            <a:ln w="28575" cap="rnd">
              <a:solidFill>
                <a:srgbClr val="3886A8"/>
              </a:solidFill>
              <a:prstDash val="dash"/>
              <a:round/>
            </a:ln>
            <a:effectLst/>
          </c:spPr>
          <c:marker>
            <c:symbol val="none"/>
          </c:marker>
          <c:cat>
            <c:numRef>
              <c:f>'4. Export capacity'!$I$53:$M$53</c:f>
              <c:numCache>
                <c:formatCode>General</c:formatCode>
                <c:ptCount val="5"/>
                <c:pt idx="0">
                  <c:v>2021</c:v>
                </c:pt>
                <c:pt idx="1">
                  <c:v>2022</c:v>
                </c:pt>
                <c:pt idx="2">
                  <c:v>2023</c:v>
                </c:pt>
                <c:pt idx="3">
                  <c:v>2024</c:v>
                </c:pt>
                <c:pt idx="4">
                  <c:v>2025</c:v>
                </c:pt>
              </c:numCache>
            </c:numRef>
          </c:cat>
          <c:val>
            <c:numRef>
              <c:f>'4. Export capacity'!$I$68:$M$68</c:f>
              <c:numCache>
                <c:formatCode>_(* #,##0.00_);_(* \(#,##0.00\);_(* "-"??_);_(@_)</c:formatCode>
                <c:ptCount val="5"/>
                <c:pt idx="0">
                  <c:v>5.4701596786268754</c:v>
                </c:pt>
                <c:pt idx="1">
                  <c:v>5.4877109872249203</c:v>
                </c:pt>
                <c:pt idx="2">
                  <c:v>5.6651288942629616</c:v>
                </c:pt>
                <c:pt idx="3">
                  <c:v>6.1214158271231556</c:v>
                </c:pt>
                <c:pt idx="4">
                  <c:v>6.5998026118930131</c:v>
                </c:pt>
              </c:numCache>
            </c:numRef>
          </c:val>
          <c:smooth val="0"/>
          <c:extLst>
            <c:ext xmlns:c16="http://schemas.microsoft.com/office/drawing/2014/chart" uri="{C3380CC4-5D6E-409C-BE32-E72D297353CC}">
              <c16:uniqueId val="{00000001-DB92-4D9D-937A-B3C9529B99B1}"/>
            </c:ext>
          </c:extLst>
        </c:ser>
        <c:dLbls>
          <c:showLegendKey val="0"/>
          <c:showVal val="0"/>
          <c:showCatName val="0"/>
          <c:showSerName val="0"/>
          <c:showPercent val="0"/>
          <c:showBubbleSize val="0"/>
        </c:dLbls>
        <c:marker val="1"/>
        <c:smooth val="0"/>
        <c:axId val="1592874256"/>
        <c:axId val="1592873536"/>
      </c:lineChart>
      <c:catAx>
        <c:axId val="212134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21346016"/>
        <c:crosses val="autoZero"/>
        <c:auto val="1"/>
        <c:lblAlgn val="ctr"/>
        <c:lblOffset val="100"/>
        <c:noMultiLvlLbl val="0"/>
      </c:catAx>
      <c:valAx>
        <c:axId val="2121346016"/>
        <c:scaling>
          <c:orientation val="minMax"/>
          <c:max val="24000000"/>
        </c:scaling>
        <c:delete val="0"/>
        <c:axPos val="l"/>
        <c:majorGridlines>
          <c:spPr>
            <a:ln w="9525" cap="flat" cmpd="sng" algn="ctr">
              <a:solidFill>
                <a:schemeClr val="bg2"/>
              </a:solidFill>
              <a:round/>
            </a:ln>
            <a:effectLst/>
          </c:spPr>
        </c:majorGridlines>
        <c:numFmt formatCode="_(* #,##0_);_(* \(#,##0\);_(* &quot;-&quot;??_);_(@_)" sourceLinked="1"/>
        <c:majorTickMark val="none"/>
        <c:minorTickMark val="none"/>
        <c:tickLblPos val="nextTo"/>
        <c:spPr>
          <a:noFill/>
          <a:ln>
            <a:solidFill>
              <a:schemeClr val="bg1">
                <a:lumMod val="95000"/>
              </a:schemeClr>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21345296"/>
        <c:crosses val="autoZero"/>
        <c:crossBetween val="between"/>
        <c:majorUnit val="3000000"/>
        <c:dispUnits>
          <c:builtInUnit val="millions"/>
          <c:dispUnitsLbl>
            <c:layout>
              <c:manualLayout>
                <c:xMode val="edge"/>
                <c:yMode val="edge"/>
                <c:x val="1.2211538461538461E-2"/>
                <c:y val="5.0920299145299143E-2"/>
              </c:manualLayout>
            </c:layout>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Total capacity of export service customers (kVA, millions)</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valAx>
        <c:axId val="1592873536"/>
        <c:scaling>
          <c:orientation val="minMax"/>
          <c:max val="8"/>
        </c:scaling>
        <c:delete val="0"/>
        <c:axPos val="r"/>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Average export capacity per export service customer (kVA)</a:t>
                </a:r>
              </a:p>
            </c:rich>
          </c:tx>
          <c:layout>
            <c:manualLayout>
              <c:xMode val="edge"/>
              <c:yMode val="edge"/>
              <c:x val="0.97106373670814261"/>
              <c:y val="4.6333760683760689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00_);_(* \(#,##0.00\);_(* &quot;-&quot;??_);_(@_)" sourceLinked="1"/>
        <c:majorTickMark val="in"/>
        <c:minorTickMark val="none"/>
        <c:tickLblPos val="nextTo"/>
        <c:spPr>
          <a:noFill/>
          <a:ln>
            <a:solidFill>
              <a:schemeClr val="bg2"/>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92874256"/>
        <c:crosses val="max"/>
        <c:crossBetween val="between"/>
      </c:valAx>
      <c:catAx>
        <c:axId val="1592874256"/>
        <c:scaling>
          <c:orientation val="minMax"/>
        </c:scaling>
        <c:delete val="1"/>
        <c:axPos val="b"/>
        <c:numFmt formatCode="General" sourceLinked="1"/>
        <c:majorTickMark val="out"/>
        <c:minorTickMark val="none"/>
        <c:tickLblPos val="nextTo"/>
        <c:crossAx val="1592873536"/>
        <c:crosses val="autoZero"/>
        <c:auto val="1"/>
        <c:lblAlgn val="ctr"/>
        <c:lblOffset val="100"/>
        <c:noMultiLvlLbl val="0"/>
      </c:cat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56207264957263"/>
          <c:y val="3.2764120370370367E-2"/>
          <c:w val="0.88451271367521367"/>
          <c:h val="0.89247638888888892"/>
        </c:manualLayout>
      </c:layout>
      <c:lineChart>
        <c:grouping val="standard"/>
        <c:varyColors val="0"/>
        <c:ser>
          <c:idx val="1"/>
          <c:order val="0"/>
          <c:spPr>
            <a:ln w="28575" cap="rnd">
              <a:solidFill>
                <a:srgbClr val="3886A8"/>
              </a:solidFill>
              <a:round/>
            </a:ln>
            <a:effectLst/>
          </c:spPr>
          <c:marker>
            <c:symbol val="none"/>
          </c:marker>
          <c:cat>
            <c:numRef>
              <c:f>'5. Battery penetration'!$S$34:$W$34</c:f>
              <c:numCache>
                <c:formatCode>General</c:formatCode>
                <c:ptCount val="5"/>
                <c:pt idx="0">
                  <c:v>2021</c:v>
                </c:pt>
                <c:pt idx="1">
                  <c:v>2022</c:v>
                </c:pt>
                <c:pt idx="2">
                  <c:v>2023</c:v>
                </c:pt>
                <c:pt idx="3">
                  <c:v>2024</c:v>
                </c:pt>
                <c:pt idx="4">
                  <c:v>2025</c:v>
                </c:pt>
              </c:numCache>
            </c:numRef>
          </c:cat>
          <c:val>
            <c:numRef>
              <c:f>'5. Battery penetration'!$S$49:$W$49</c:f>
              <c:numCache>
                <c:formatCode>0.0%</c:formatCode>
                <c:ptCount val="5"/>
                <c:pt idx="0">
                  <c:v>2.0886449322552535E-2</c:v>
                </c:pt>
                <c:pt idx="1">
                  <c:v>2.4634446808616654E-2</c:v>
                </c:pt>
                <c:pt idx="2">
                  <c:v>3.1480461741462865E-2</c:v>
                </c:pt>
                <c:pt idx="3">
                  <c:v>4.4677261544779932E-2</c:v>
                </c:pt>
                <c:pt idx="4">
                  <c:v>5.756066480951063E-2</c:v>
                </c:pt>
              </c:numCache>
            </c:numRef>
          </c:val>
          <c:smooth val="0"/>
          <c:extLst>
            <c:ext xmlns:c16="http://schemas.microsoft.com/office/drawing/2014/chart" uri="{C3380CC4-5D6E-409C-BE32-E72D297353CC}">
              <c16:uniqueId val="{00000001-20B1-43FA-9DC5-A152A530759D}"/>
            </c:ext>
          </c:extLst>
        </c:ser>
        <c:dLbls>
          <c:showLegendKey val="0"/>
          <c:showVal val="0"/>
          <c:showCatName val="0"/>
          <c:showSerName val="0"/>
          <c:showPercent val="0"/>
          <c:showBubbleSize val="0"/>
        </c:dLbls>
        <c:smooth val="0"/>
        <c:axId val="1017296319"/>
        <c:axId val="1017294879"/>
      </c:lineChart>
      <c:catAx>
        <c:axId val="1017296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7294879"/>
        <c:crosses val="autoZero"/>
        <c:auto val="1"/>
        <c:lblAlgn val="ctr"/>
        <c:lblOffset val="100"/>
        <c:noMultiLvlLbl val="0"/>
      </c:catAx>
      <c:valAx>
        <c:axId val="10172948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100"/>
                  <a:t>Proportion of export service customers with a battery (%)</a:t>
                </a:r>
              </a:p>
            </c:rich>
          </c:tx>
          <c:layout>
            <c:manualLayout>
              <c:xMode val="edge"/>
              <c:yMode val="edge"/>
              <c:x val="1.8995726495726496E-2"/>
              <c:y val="8.1656944444444449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in"/>
        <c:minorTickMark val="none"/>
        <c:tickLblPos val="nextTo"/>
        <c:spPr>
          <a:noFill/>
          <a:ln>
            <a:solidFill>
              <a:schemeClr val="bg2"/>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72963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28575" cap="rnd">
              <a:solidFill>
                <a:srgbClr val="3886A8"/>
              </a:solidFill>
              <a:round/>
            </a:ln>
            <a:effectLst/>
          </c:spPr>
          <c:marker>
            <c:symbol val="none"/>
          </c:marker>
          <c:cat>
            <c:numRef>
              <c:f>'6. Export volume'!$N$32:$R$32</c:f>
              <c:numCache>
                <c:formatCode>General</c:formatCode>
                <c:ptCount val="5"/>
                <c:pt idx="0">
                  <c:v>2021</c:v>
                </c:pt>
                <c:pt idx="1">
                  <c:v>2022</c:v>
                </c:pt>
                <c:pt idx="2">
                  <c:v>2023</c:v>
                </c:pt>
                <c:pt idx="3">
                  <c:v>2024</c:v>
                </c:pt>
                <c:pt idx="4">
                  <c:v>2025</c:v>
                </c:pt>
              </c:numCache>
            </c:numRef>
          </c:cat>
          <c:val>
            <c:numRef>
              <c:f>'6. Export volume'!$N$47:$R$47</c:f>
              <c:numCache>
                <c:formatCode>0.0%</c:formatCode>
                <c:ptCount val="5"/>
                <c:pt idx="0">
                  <c:v>4.807051084502862E-2</c:v>
                </c:pt>
                <c:pt idx="1">
                  <c:v>6.7596275989726021E-2</c:v>
                </c:pt>
                <c:pt idx="2">
                  <c:v>8.1648989821070383E-2</c:v>
                </c:pt>
                <c:pt idx="3">
                  <c:v>9.5569897087994612E-2</c:v>
                </c:pt>
                <c:pt idx="4">
                  <c:v>0.10982269344494452</c:v>
                </c:pt>
              </c:numCache>
            </c:numRef>
          </c:val>
          <c:smooth val="0"/>
          <c:extLst>
            <c:ext xmlns:c16="http://schemas.microsoft.com/office/drawing/2014/chart" uri="{C3380CC4-5D6E-409C-BE32-E72D297353CC}">
              <c16:uniqueId val="{00000001-414E-4AF0-A33C-16E69DA1FF79}"/>
            </c:ext>
          </c:extLst>
        </c:ser>
        <c:dLbls>
          <c:showLegendKey val="0"/>
          <c:showVal val="0"/>
          <c:showCatName val="0"/>
          <c:showSerName val="0"/>
          <c:showPercent val="0"/>
          <c:showBubbleSize val="0"/>
        </c:dLbls>
        <c:smooth val="0"/>
        <c:axId val="727225599"/>
        <c:axId val="727229919"/>
      </c:lineChart>
      <c:catAx>
        <c:axId val="7272255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27229919"/>
        <c:crosses val="autoZero"/>
        <c:auto val="1"/>
        <c:lblAlgn val="ctr"/>
        <c:lblOffset val="100"/>
        <c:noMultiLvlLbl val="0"/>
      </c:catAx>
      <c:valAx>
        <c:axId val="7272299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Export volume as a proportion of total energy delivered (%)</a:t>
                </a:r>
              </a:p>
            </c:rich>
          </c:tx>
          <c:layout>
            <c:manualLayout>
              <c:xMode val="edge"/>
              <c:yMode val="edge"/>
              <c:x val="8.0488797269211571E-3"/>
              <c:y val="7.4454398148148151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272255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28575" cap="rnd">
              <a:solidFill>
                <a:srgbClr val="3886A8"/>
              </a:solidFill>
              <a:round/>
            </a:ln>
            <a:effectLst/>
          </c:spPr>
          <c:marker>
            <c:symbol val="none"/>
          </c:marker>
          <c:cat>
            <c:numRef>
              <c:f>'7. Static export limits'!$D$32:$H$32</c:f>
              <c:numCache>
                <c:formatCode>General</c:formatCode>
                <c:ptCount val="5"/>
                <c:pt idx="0">
                  <c:v>2021</c:v>
                </c:pt>
                <c:pt idx="1">
                  <c:v>2022</c:v>
                </c:pt>
                <c:pt idx="2">
                  <c:v>2023</c:v>
                </c:pt>
                <c:pt idx="3">
                  <c:v>2024</c:v>
                </c:pt>
                <c:pt idx="4">
                  <c:v>2025</c:v>
                </c:pt>
              </c:numCache>
            </c:numRef>
          </c:cat>
          <c:val>
            <c:numRef>
              <c:f>'7. Static export limits'!$D$47:$H$47</c:f>
              <c:numCache>
                <c:formatCode>_-* #,##0_-;\-* #,##0_-;_-* "-"??_-;_-@_-</c:formatCode>
                <c:ptCount val="5"/>
                <c:pt idx="0">
                  <c:v>5.194518098732507</c:v>
                </c:pt>
                <c:pt idx="1">
                  <c:v>5.3838047449998214</c:v>
                </c:pt>
                <c:pt idx="2">
                  <c:v>5.5085105695505803</c:v>
                </c:pt>
                <c:pt idx="3" formatCode="_(* #,##0.00_);_(* \(#,##0.00\);_(* &quot;-&quot;??_);_(@_)">
                  <c:v>5.549328485838446</c:v>
                </c:pt>
                <c:pt idx="4" formatCode="_(* #,##0.00_);_(* \(#,##0.00\);_(* &quot;-&quot;??_);_(@_)">
                  <c:v>5.2943980388707201</c:v>
                </c:pt>
              </c:numCache>
            </c:numRef>
          </c:val>
          <c:smooth val="0"/>
          <c:extLst>
            <c:ext xmlns:c16="http://schemas.microsoft.com/office/drawing/2014/chart" uri="{C3380CC4-5D6E-409C-BE32-E72D297353CC}">
              <c16:uniqueId val="{00000001-B351-43B6-AFF5-C258D021A400}"/>
            </c:ext>
          </c:extLst>
        </c:ser>
        <c:dLbls>
          <c:showLegendKey val="0"/>
          <c:showVal val="0"/>
          <c:showCatName val="0"/>
          <c:showSerName val="0"/>
          <c:showPercent val="0"/>
          <c:showBubbleSize val="0"/>
        </c:dLbls>
        <c:smooth val="0"/>
        <c:axId val="556590368"/>
        <c:axId val="730370551"/>
      </c:lineChart>
      <c:catAx>
        <c:axId val="55659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0370551"/>
        <c:crosses val="autoZero"/>
        <c:auto val="1"/>
        <c:lblAlgn val="ctr"/>
        <c:lblOffset val="100"/>
        <c:noMultiLvlLbl val="0"/>
      </c:catAx>
      <c:valAx>
        <c:axId val="730370551"/>
        <c:scaling>
          <c:orientation val="minMax"/>
          <c:max val="7"/>
          <c:min val="0"/>
        </c:scaling>
        <c:delete val="0"/>
        <c:axPos val="l"/>
        <c:majorGridlines>
          <c:spPr>
            <a:ln w="9525" cap="flat" cmpd="sng" algn="ctr">
              <a:solidFill>
                <a:schemeClr val="bg2"/>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Average non-zero static export limit - residential customers (kVA)</a:t>
                </a:r>
              </a:p>
            </c:rich>
          </c:tx>
          <c:layout>
            <c:manualLayout>
              <c:xMode val="edge"/>
              <c:yMode val="edge"/>
              <c:x val="9.4978632478632478E-3"/>
              <c:y val="3.3681712962962962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6590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487499999999998E-2"/>
          <c:y val="3.2764120370370367E-2"/>
          <c:w val="0.90001463675213678"/>
          <c:h val="0.89247638888888892"/>
        </c:manualLayout>
      </c:layout>
      <c:lineChart>
        <c:grouping val="standard"/>
        <c:varyColors val="0"/>
        <c:ser>
          <c:idx val="1"/>
          <c:order val="0"/>
          <c:spPr>
            <a:ln w="28575" cap="rnd">
              <a:solidFill>
                <a:srgbClr val="3886A8"/>
              </a:solidFill>
              <a:round/>
            </a:ln>
            <a:effectLst/>
          </c:spPr>
          <c:marker>
            <c:symbol val="none"/>
          </c:marker>
          <c:cat>
            <c:numRef>
              <c:f>'9. Export limits'!$I$33:$M$33</c:f>
              <c:numCache>
                <c:formatCode>General</c:formatCode>
                <c:ptCount val="5"/>
                <c:pt idx="0">
                  <c:v>2021</c:v>
                </c:pt>
                <c:pt idx="1">
                  <c:v>2022</c:v>
                </c:pt>
                <c:pt idx="2">
                  <c:v>2023</c:v>
                </c:pt>
                <c:pt idx="3">
                  <c:v>2024</c:v>
                </c:pt>
                <c:pt idx="4">
                  <c:v>2025</c:v>
                </c:pt>
              </c:numCache>
            </c:numRef>
          </c:cat>
          <c:val>
            <c:numRef>
              <c:f>'9. Export limits'!$I$48:$M$48</c:f>
              <c:numCache>
                <c:formatCode>0.0%</c:formatCode>
                <c:ptCount val="5"/>
                <c:pt idx="0">
                  <c:v>5.3844446646510672E-3</c:v>
                </c:pt>
                <c:pt idx="1">
                  <c:v>5.6357432304317053E-3</c:v>
                </c:pt>
                <c:pt idx="2">
                  <c:v>7.1734253199226437E-3</c:v>
                </c:pt>
                <c:pt idx="3">
                  <c:v>8.9128913548390861E-3</c:v>
                </c:pt>
                <c:pt idx="4">
                  <c:v>8.882665860355141E-3</c:v>
                </c:pt>
              </c:numCache>
            </c:numRef>
          </c:val>
          <c:smooth val="0"/>
          <c:extLst>
            <c:ext xmlns:c16="http://schemas.microsoft.com/office/drawing/2014/chart" uri="{C3380CC4-5D6E-409C-BE32-E72D297353CC}">
              <c16:uniqueId val="{00000001-87C1-451E-9E68-5A91B4CDB12C}"/>
            </c:ext>
          </c:extLst>
        </c:ser>
        <c:dLbls>
          <c:showLegendKey val="0"/>
          <c:showVal val="0"/>
          <c:showCatName val="0"/>
          <c:showSerName val="0"/>
          <c:showPercent val="0"/>
          <c:showBubbleSize val="0"/>
        </c:dLbls>
        <c:smooth val="0"/>
        <c:axId val="574068447"/>
        <c:axId val="574067007"/>
      </c:lineChart>
      <c:catAx>
        <c:axId val="574068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4067007"/>
        <c:crosses val="autoZero"/>
        <c:auto val="1"/>
        <c:lblAlgn val="ctr"/>
        <c:lblOffset val="100"/>
        <c:noMultiLvlLbl val="0"/>
      </c:catAx>
      <c:valAx>
        <c:axId val="57406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Export customers on a static zero export limit (%)</a:t>
                </a:r>
              </a:p>
            </c:rich>
          </c:tx>
          <c:layout>
            <c:manualLayout>
              <c:xMode val="edge"/>
              <c:yMode val="edge"/>
              <c:x val="9.4978632478632478E-3"/>
              <c:y val="0.1129842592592592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40684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28575" cap="rnd">
              <a:solidFill>
                <a:srgbClr val="3886A8"/>
              </a:solidFill>
              <a:round/>
            </a:ln>
            <a:effectLst/>
          </c:spPr>
          <c:marker>
            <c:symbol val="none"/>
          </c:marker>
          <c:cat>
            <c:numRef>
              <c:f>'11. Inverter standards'!$I$33:$M$33</c:f>
              <c:numCache>
                <c:formatCode>General</c:formatCode>
                <c:ptCount val="5"/>
                <c:pt idx="0">
                  <c:v>2021</c:v>
                </c:pt>
                <c:pt idx="1">
                  <c:v>2022</c:v>
                </c:pt>
                <c:pt idx="2">
                  <c:v>2023</c:v>
                </c:pt>
                <c:pt idx="3">
                  <c:v>2024</c:v>
                </c:pt>
                <c:pt idx="4">
                  <c:v>2025</c:v>
                </c:pt>
              </c:numCache>
            </c:numRef>
          </c:cat>
          <c:val>
            <c:numRef>
              <c:f>'11. Inverter standards'!$I$48:$M$48</c:f>
              <c:numCache>
                <c:formatCode>0%</c:formatCode>
                <c:ptCount val="5"/>
                <c:pt idx="0">
                  <c:v>1.0465578967220344E-5</c:v>
                </c:pt>
                <c:pt idx="1">
                  <c:v>3.3636034713827839E-2</c:v>
                </c:pt>
                <c:pt idx="2">
                  <c:v>0.10492851707010875</c:v>
                </c:pt>
                <c:pt idx="3">
                  <c:v>0.17377063041806418</c:v>
                </c:pt>
                <c:pt idx="4">
                  <c:v>0.31980335469158538</c:v>
                </c:pt>
              </c:numCache>
            </c:numRef>
          </c:val>
          <c:smooth val="0"/>
          <c:extLst>
            <c:ext xmlns:c16="http://schemas.microsoft.com/office/drawing/2014/chart" uri="{C3380CC4-5D6E-409C-BE32-E72D297353CC}">
              <c16:uniqueId val="{00000001-A1B4-4BB0-998F-DD63C2025EB7}"/>
            </c:ext>
          </c:extLst>
        </c:ser>
        <c:dLbls>
          <c:showLegendKey val="0"/>
          <c:showVal val="0"/>
          <c:showCatName val="0"/>
          <c:showSerName val="0"/>
          <c:showPercent val="0"/>
          <c:showBubbleSize val="0"/>
        </c:dLbls>
        <c:smooth val="0"/>
        <c:axId val="523400895"/>
        <c:axId val="523398735"/>
      </c:lineChart>
      <c:catAx>
        <c:axId val="523400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3398735"/>
        <c:crosses val="autoZero"/>
        <c:auto val="1"/>
        <c:lblAlgn val="ctr"/>
        <c:lblOffset val="100"/>
        <c:noMultiLvlLbl val="0"/>
      </c:catAx>
      <c:valAx>
        <c:axId val="523398735"/>
        <c:scaling>
          <c:orientation val="minMax"/>
          <c:max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Export service customers required to have AS 4777 (2020) compliant inverters (%)</a:t>
                </a:r>
              </a:p>
            </c:rich>
          </c:tx>
          <c:layout>
            <c:manualLayout>
              <c:xMode val="edge"/>
              <c:yMode val="edge"/>
              <c:x val="8.1410256410256402E-3"/>
              <c:y val="3.8636574074074087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34008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2</xdr:col>
      <xdr:colOff>1</xdr:colOff>
      <xdr:row>0</xdr:row>
      <xdr:rowOff>0</xdr:rowOff>
    </xdr:from>
    <xdr:to>
      <xdr:col>5</xdr:col>
      <xdr:colOff>1355913</xdr:colOff>
      <xdr:row>0</xdr:row>
      <xdr:rowOff>809424</xdr:rowOff>
    </xdr:to>
    <xdr:pic>
      <xdr:nvPicPr>
        <xdr:cNvPr id="3" name="Picture 2">
          <a:extLst>
            <a:ext uri="{FF2B5EF4-FFF2-40B4-BE49-F238E27FC236}">
              <a16:creationId xmlns:a16="http://schemas.microsoft.com/office/drawing/2014/main" id="{E9F47841-62F8-4840-A320-9A1460E613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089" y="0"/>
          <a:ext cx="4000500" cy="8094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5951</xdr:colOff>
      <xdr:row>5</xdr:row>
      <xdr:rowOff>69054</xdr:rowOff>
    </xdr:from>
    <xdr:to>
      <xdr:col>7</xdr:col>
      <xdr:colOff>1031576</xdr:colOff>
      <xdr:row>29</xdr:row>
      <xdr:rowOff>102804</xdr:rowOff>
    </xdr:to>
    <xdr:graphicFrame macro="">
      <xdr:nvGraphicFramePr>
        <xdr:cNvPr id="3" name="Chart 2">
          <a:extLst>
            <a:ext uri="{FF2B5EF4-FFF2-40B4-BE49-F238E27FC236}">
              <a16:creationId xmlns:a16="http://schemas.microsoft.com/office/drawing/2014/main" id="{C173D5A2-52F8-C02B-05AE-D2BD5F831D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41672</xdr:colOff>
      <xdr:row>4</xdr:row>
      <xdr:rowOff>158353</xdr:rowOff>
    </xdr:from>
    <xdr:to>
      <xdr:col>7</xdr:col>
      <xdr:colOff>1067297</xdr:colOff>
      <xdr:row>27</xdr:row>
      <xdr:rowOff>96853</xdr:rowOff>
    </xdr:to>
    <xdr:graphicFrame macro="">
      <xdr:nvGraphicFramePr>
        <xdr:cNvPr id="4" name="Chart 3">
          <a:extLst>
            <a:ext uri="{FF2B5EF4-FFF2-40B4-BE49-F238E27FC236}">
              <a16:creationId xmlns:a16="http://schemas.microsoft.com/office/drawing/2014/main" id="{F9C41EEA-152F-E9B7-D535-3E0A19FCF5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35717</xdr:colOff>
      <xdr:row>4</xdr:row>
      <xdr:rowOff>110726</xdr:rowOff>
    </xdr:from>
    <xdr:to>
      <xdr:col>10</xdr:col>
      <xdr:colOff>204092</xdr:colOff>
      <xdr:row>28</xdr:row>
      <xdr:rowOff>144476</xdr:rowOff>
    </xdr:to>
    <xdr:graphicFrame macro="">
      <xdr:nvGraphicFramePr>
        <xdr:cNvPr id="5" name="Chart 4">
          <a:extLst>
            <a:ext uri="{FF2B5EF4-FFF2-40B4-BE49-F238E27FC236}">
              <a16:creationId xmlns:a16="http://schemas.microsoft.com/office/drawing/2014/main" id="{9F0F5611-5BE0-F386-D2AA-C400AD08E6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35718</xdr:colOff>
      <xdr:row>5</xdr:row>
      <xdr:rowOff>110726</xdr:rowOff>
    </xdr:from>
    <xdr:to>
      <xdr:col>9</xdr:col>
      <xdr:colOff>716062</xdr:colOff>
      <xdr:row>29</xdr:row>
      <xdr:rowOff>144476</xdr:rowOff>
    </xdr:to>
    <xdr:graphicFrame macro="">
      <xdr:nvGraphicFramePr>
        <xdr:cNvPr id="4" name="Chart 3">
          <a:extLst>
            <a:ext uri="{FF2B5EF4-FFF2-40B4-BE49-F238E27FC236}">
              <a16:creationId xmlns:a16="http://schemas.microsoft.com/office/drawing/2014/main" id="{42BC0635-2156-047C-2506-0478EE9232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23812</xdr:colOff>
      <xdr:row>5</xdr:row>
      <xdr:rowOff>97630</xdr:rowOff>
    </xdr:from>
    <xdr:to>
      <xdr:col>7</xdr:col>
      <xdr:colOff>608906</xdr:colOff>
      <xdr:row>28</xdr:row>
      <xdr:rowOff>36130</xdr:rowOff>
    </xdr:to>
    <xdr:graphicFrame macro="">
      <xdr:nvGraphicFramePr>
        <xdr:cNvPr id="2" name="Chart 1">
          <a:extLst>
            <a:ext uri="{FF2B5EF4-FFF2-40B4-BE49-F238E27FC236}">
              <a16:creationId xmlns:a16="http://schemas.microsoft.com/office/drawing/2014/main" id="{817A913C-67E2-49EA-A735-09576D1951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101202</xdr:colOff>
      <xdr:row>5</xdr:row>
      <xdr:rowOff>146443</xdr:rowOff>
    </xdr:from>
    <xdr:to>
      <xdr:col>8</xdr:col>
      <xdr:colOff>150514</xdr:colOff>
      <xdr:row>32</xdr:row>
      <xdr:rowOff>4412</xdr:rowOff>
    </xdr:to>
    <xdr:graphicFrame macro="">
      <xdr:nvGraphicFramePr>
        <xdr:cNvPr id="4" name="Chart 3">
          <a:extLst>
            <a:ext uri="{FF2B5EF4-FFF2-40B4-BE49-F238E27FC236}">
              <a16:creationId xmlns:a16="http://schemas.microsoft.com/office/drawing/2014/main" id="{F8B8E074-C8CC-0DFA-41DE-192DEF8E56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47626</xdr:colOff>
      <xdr:row>5</xdr:row>
      <xdr:rowOff>47626</xdr:rowOff>
    </xdr:from>
    <xdr:to>
      <xdr:col>10</xdr:col>
      <xdr:colOff>61220</xdr:colOff>
      <xdr:row>31</xdr:row>
      <xdr:rowOff>1604</xdr:rowOff>
    </xdr:to>
    <xdr:graphicFrame macro="">
      <xdr:nvGraphicFramePr>
        <xdr:cNvPr id="4" name="Chart 3">
          <a:extLst>
            <a:ext uri="{FF2B5EF4-FFF2-40B4-BE49-F238E27FC236}">
              <a16:creationId xmlns:a16="http://schemas.microsoft.com/office/drawing/2014/main" id="{133EDE89-DA51-3C16-AFE6-4BAA317A8E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83344</xdr:colOff>
      <xdr:row>5</xdr:row>
      <xdr:rowOff>146447</xdr:rowOff>
    </xdr:from>
    <xdr:to>
      <xdr:col>10</xdr:col>
      <xdr:colOff>120750</xdr:colOff>
      <xdr:row>28</xdr:row>
      <xdr:rowOff>84947</xdr:rowOff>
    </xdr:to>
    <xdr:graphicFrame macro="">
      <xdr:nvGraphicFramePr>
        <xdr:cNvPr id="4" name="Chart 3">
          <a:extLst>
            <a:ext uri="{FF2B5EF4-FFF2-40B4-BE49-F238E27FC236}">
              <a16:creationId xmlns:a16="http://schemas.microsoft.com/office/drawing/2014/main" id="{7A8B46DD-F8C1-B114-2165-61B434ABC8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83343</xdr:colOff>
      <xdr:row>5</xdr:row>
      <xdr:rowOff>85725</xdr:rowOff>
    </xdr:from>
    <xdr:to>
      <xdr:col>7</xdr:col>
      <xdr:colOff>1204218</xdr:colOff>
      <xdr:row>29</xdr:row>
      <xdr:rowOff>62325</xdr:rowOff>
    </xdr:to>
    <xdr:graphicFrame macro="">
      <xdr:nvGraphicFramePr>
        <xdr:cNvPr id="4" name="Chart 3">
          <a:extLst>
            <a:ext uri="{FF2B5EF4-FFF2-40B4-BE49-F238E27FC236}">
              <a16:creationId xmlns:a16="http://schemas.microsoft.com/office/drawing/2014/main" id="{C754040F-78FD-521E-E666-41E9878CC8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77390</xdr:colOff>
      <xdr:row>5</xdr:row>
      <xdr:rowOff>27384</xdr:rowOff>
    </xdr:from>
    <xdr:to>
      <xdr:col>7</xdr:col>
      <xdr:colOff>995859</xdr:colOff>
      <xdr:row>29</xdr:row>
      <xdr:rowOff>61134</xdr:rowOff>
    </xdr:to>
    <xdr:graphicFrame macro="">
      <xdr:nvGraphicFramePr>
        <xdr:cNvPr id="4" name="Chart 3">
          <a:extLst>
            <a:ext uri="{FF2B5EF4-FFF2-40B4-BE49-F238E27FC236}">
              <a16:creationId xmlns:a16="http://schemas.microsoft.com/office/drawing/2014/main" id="{A2C6A548-9617-65B8-5A70-4BF179E388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AER_Primary colour theme1">
  <a:themeElements>
    <a:clrScheme name="AER Primary colour Theme">
      <a:dk1>
        <a:sysClr val="windowText" lastClr="000000"/>
      </a:dk1>
      <a:lt1>
        <a:sysClr val="window" lastClr="FFFFFF"/>
      </a:lt1>
      <a:dk2>
        <a:srgbClr val="44546A"/>
      </a:dk2>
      <a:lt2>
        <a:srgbClr val="E7E6E6"/>
      </a:lt2>
      <a:accent1>
        <a:srgbClr val="E0601F"/>
      </a:accent1>
      <a:accent2>
        <a:srgbClr val="554741"/>
      </a:accent2>
      <a:accent3>
        <a:srgbClr val="303F51"/>
      </a:accent3>
      <a:accent4>
        <a:srgbClr val="89B3CE"/>
      </a:accent4>
      <a:accent5>
        <a:srgbClr val="5F9E88"/>
      </a:accent5>
      <a:accent6>
        <a:srgbClr val="006BA8"/>
      </a:accent6>
      <a:hlink>
        <a:srgbClr val="0563C1"/>
      </a:hlink>
      <a:folHlink>
        <a:srgbClr val="BFBFB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22AF-AAE3-48A6-8B4B-19EF7EFA3F39}">
  <sheetPr codeName="Sheet22">
    <tabColor theme="0" tint="-0.499984740745262"/>
    <pageSetUpPr fitToPage="1"/>
  </sheetPr>
  <dimension ref="A1:O89"/>
  <sheetViews>
    <sheetView showGridLines="0" zoomScale="80" zoomScaleNormal="80" workbookViewId="0">
      <selection activeCell="L14" sqref="L14"/>
    </sheetView>
  </sheetViews>
  <sheetFormatPr defaultColWidth="10.7109375" defaultRowHeight="12.75" x14ac:dyDescent="0.2"/>
  <cols>
    <col min="1" max="1" width="2.7109375" style="155" customWidth="1"/>
    <col min="2" max="2" width="5.5703125" style="155" customWidth="1"/>
    <col min="3" max="3" width="9.5703125" style="155" customWidth="1"/>
    <col min="4" max="4" width="14.7109375" style="155" customWidth="1"/>
    <col min="5" max="5" width="15.28515625" style="155" customWidth="1"/>
    <col min="6" max="6" width="22.28515625" style="155" customWidth="1"/>
    <col min="7" max="7" width="52" style="155" customWidth="1"/>
    <col min="8" max="8" width="18.5703125" style="155" customWidth="1"/>
    <col min="9" max="9" width="16.5703125" style="155" customWidth="1"/>
    <col min="10" max="14" width="10.7109375" style="155"/>
    <col min="15" max="15" width="13.28515625" style="155" customWidth="1"/>
    <col min="16" max="16384" width="10.7109375" style="155"/>
  </cols>
  <sheetData>
    <row r="1" spans="1:15" ht="66" customHeight="1" x14ac:dyDescent="0.4">
      <c r="A1" s="154"/>
      <c r="B1" s="154"/>
      <c r="D1" s="154"/>
      <c r="E1" s="156"/>
      <c r="F1" s="154"/>
      <c r="G1" s="154"/>
      <c r="H1" s="154"/>
      <c r="I1" s="157"/>
      <c r="J1" s="154"/>
      <c r="K1" s="154"/>
      <c r="L1" s="154"/>
      <c r="M1" s="154"/>
      <c r="N1" s="154"/>
    </row>
    <row r="2" spans="1:15" ht="12.75" customHeight="1" x14ac:dyDescent="0.2">
      <c r="A2" s="154"/>
      <c r="B2" s="154"/>
      <c r="C2" s="222" t="s">
        <v>94</v>
      </c>
      <c r="D2" s="222"/>
      <c r="E2" s="222"/>
      <c r="F2" s="222"/>
      <c r="G2" s="222"/>
      <c r="H2" s="222"/>
      <c r="I2" s="222"/>
      <c r="J2" s="222"/>
      <c r="K2" s="154"/>
      <c r="L2" s="154"/>
      <c r="M2" s="154"/>
      <c r="N2" s="154"/>
    </row>
    <row r="3" spans="1:15" ht="33" customHeight="1" x14ac:dyDescent="0.2">
      <c r="B3" s="158"/>
      <c r="C3" s="222"/>
      <c r="D3" s="222"/>
      <c r="E3" s="222"/>
      <c r="F3" s="222"/>
      <c r="G3" s="222"/>
      <c r="H3" s="222"/>
      <c r="I3" s="222"/>
      <c r="J3" s="222"/>
      <c r="K3" s="158"/>
      <c r="L3" s="158"/>
      <c r="M3" s="158"/>
      <c r="N3" s="158"/>
      <c r="O3" s="158"/>
    </row>
    <row r="4" spans="1:15" ht="55.15" customHeight="1" x14ac:dyDescent="0.2">
      <c r="B4" s="159"/>
      <c r="C4" s="219" t="s">
        <v>103</v>
      </c>
      <c r="D4" s="219"/>
      <c r="E4" s="219"/>
      <c r="F4" s="219"/>
      <c r="G4" s="219"/>
      <c r="H4" s="219"/>
      <c r="I4" s="219"/>
      <c r="J4" s="219"/>
      <c r="K4" s="159"/>
      <c r="L4" s="159"/>
      <c r="M4" s="159"/>
      <c r="N4" s="159"/>
      <c r="O4" s="159"/>
    </row>
    <row r="5" spans="1:15" x14ac:dyDescent="0.2">
      <c r="A5" s="154"/>
      <c r="B5" s="154"/>
      <c r="C5" s="154"/>
      <c r="D5" s="154"/>
      <c r="E5" s="154"/>
      <c r="F5" s="154"/>
      <c r="G5" s="154"/>
      <c r="H5" s="154"/>
      <c r="I5" s="154"/>
      <c r="J5" s="154"/>
    </row>
    <row r="6" spans="1:15" ht="27.75" customHeight="1" x14ac:dyDescent="0.4">
      <c r="A6" s="154"/>
      <c r="B6" s="154"/>
      <c r="C6" s="220" t="s">
        <v>95</v>
      </c>
      <c r="D6" s="220"/>
      <c r="E6" s="220"/>
      <c r="F6" s="220"/>
      <c r="G6" s="220"/>
      <c r="H6" s="220"/>
      <c r="I6" s="220"/>
      <c r="J6" s="220"/>
    </row>
    <row r="7" spans="1:15" ht="12.75" customHeight="1" x14ac:dyDescent="0.4">
      <c r="A7" s="154"/>
      <c r="B7" s="154"/>
      <c r="C7" s="160"/>
      <c r="D7" s="160"/>
      <c r="E7" s="160"/>
      <c r="F7" s="160"/>
      <c r="G7" s="160"/>
      <c r="H7" s="160"/>
      <c r="I7" s="160"/>
      <c r="J7" s="160"/>
    </row>
    <row r="8" spans="1:15" ht="25.5" customHeight="1" x14ac:dyDescent="0.2">
      <c r="A8" s="154"/>
      <c r="B8" s="154"/>
      <c r="C8" s="221" t="s">
        <v>107</v>
      </c>
      <c r="D8" s="221"/>
      <c r="E8" s="221"/>
      <c r="F8" s="221"/>
      <c r="G8" s="221"/>
      <c r="H8" s="221"/>
      <c r="I8" s="221"/>
      <c r="J8" s="221"/>
      <c r="K8" s="161"/>
      <c r="L8" s="161"/>
      <c r="M8" s="161"/>
      <c r="N8" s="161"/>
    </row>
    <row r="9" spans="1:15" ht="15.75" customHeight="1" x14ac:dyDescent="0.2">
      <c r="A9" s="154"/>
      <c r="B9" s="154"/>
      <c r="C9" s="162"/>
      <c r="D9" s="162"/>
      <c r="E9" s="162"/>
      <c r="F9" s="162"/>
      <c r="G9" s="162"/>
      <c r="H9" s="162"/>
      <c r="I9" s="162"/>
      <c r="J9" s="162"/>
      <c r="K9" s="161"/>
      <c r="L9" s="161"/>
      <c r="M9" s="161"/>
      <c r="N9" s="161"/>
    </row>
    <row r="10" spans="1:15" ht="15.75" x14ac:dyDescent="0.25">
      <c r="A10" s="154"/>
      <c r="B10" s="154"/>
      <c r="C10" s="163" t="s">
        <v>96</v>
      </c>
      <c r="D10" s="164"/>
      <c r="E10" s="164"/>
      <c r="F10" s="164"/>
      <c r="G10" s="164"/>
      <c r="H10" s="164"/>
      <c r="I10" s="165"/>
      <c r="J10" s="164"/>
      <c r="K10" s="166"/>
      <c r="L10" s="166"/>
      <c r="M10" s="166"/>
      <c r="N10" s="166"/>
    </row>
    <row r="11" spans="1:15" ht="15" x14ac:dyDescent="0.2">
      <c r="A11" s="154"/>
      <c r="B11" s="154"/>
      <c r="C11" s="221" t="s">
        <v>146</v>
      </c>
      <c r="D11" s="221"/>
      <c r="E11" s="221"/>
      <c r="F11" s="221"/>
      <c r="G11" s="221"/>
      <c r="H11" s="221"/>
      <c r="I11" s="221"/>
      <c r="J11" s="221"/>
      <c r="K11" s="167"/>
      <c r="L11" s="167"/>
      <c r="M11" s="167"/>
      <c r="N11" s="167"/>
    </row>
    <row r="12" spans="1:15" ht="15.75" customHeight="1" x14ac:dyDescent="0.2">
      <c r="A12" s="154"/>
      <c r="B12" s="154"/>
      <c r="C12" s="221"/>
      <c r="D12" s="221"/>
      <c r="E12" s="221"/>
      <c r="F12" s="221"/>
      <c r="G12" s="221"/>
      <c r="H12" s="221"/>
      <c r="I12" s="221"/>
      <c r="J12" s="221"/>
      <c r="K12" s="167"/>
      <c r="L12" s="167"/>
      <c r="M12" s="167"/>
      <c r="N12" s="167"/>
    </row>
    <row r="13" spans="1:15" ht="15.75" customHeight="1" x14ac:dyDescent="0.2">
      <c r="A13" s="154"/>
      <c r="B13" s="154"/>
      <c r="C13" s="221"/>
      <c r="D13" s="221"/>
      <c r="E13" s="221"/>
      <c r="F13" s="221"/>
      <c r="G13" s="221"/>
      <c r="H13" s="221"/>
      <c r="I13" s="221"/>
      <c r="J13" s="221"/>
      <c r="K13" s="167"/>
      <c r="L13" s="167"/>
      <c r="M13" s="167"/>
      <c r="N13" s="167"/>
    </row>
    <row r="14" spans="1:15" ht="49.15" customHeight="1" x14ac:dyDescent="0.2">
      <c r="A14" s="154"/>
      <c r="B14" s="154"/>
      <c r="C14" s="221"/>
      <c r="D14" s="221"/>
      <c r="E14" s="221"/>
      <c r="F14" s="221"/>
      <c r="G14" s="221"/>
      <c r="H14" s="221"/>
      <c r="I14" s="221"/>
      <c r="J14" s="221"/>
      <c r="K14" s="167"/>
      <c r="L14" s="167"/>
      <c r="M14" s="167"/>
      <c r="N14" s="167"/>
    </row>
    <row r="15" spans="1:15" ht="86.25" customHeight="1" x14ac:dyDescent="0.2">
      <c r="A15" s="154"/>
      <c r="B15" s="154"/>
      <c r="C15" s="221"/>
      <c r="D15" s="221"/>
      <c r="E15" s="221"/>
      <c r="F15" s="221"/>
      <c r="G15" s="221"/>
      <c r="H15" s="221"/>
      <c r="I15" s="221"/>
      <c r="J15" s="221"/>
      <c r="K15" s="167"/>
      <c r="L15" s="167"/>
      <c r="M15" s="167"/>
      <c r="N15" s="167"/>
    </row>
    <row r="16" spans="1:15" ht="15" x14ac:dyDescent="0.2">
      <c r="A16" s="154"/>
      <c r="B16" s="154"/>
      <c r="C16" s="168"/>
      <c r="D16" s="169"/>
      <c r="E16" s="169"/>
      <c r="F16" s="169"/>
      <c r="G16" s="169"/>
      <c r="H16" s="170"/>
      <c r="I16" s="170"/>
      <c r="J16" s="169"/>
      <c r="K16" s="169"/>
      <c r="L16" s="169"/>
      <c r="M16" s="169"/>
      <c r="N16" s="169"/>
    </row>
    <row r="17" spans="1:14" ht="15.75" x14ac:dyDescent="0.25">
      <c r="A17" s="154"/>
      <c r="B17" s="154"/>
      <c r="C17" s="171" t="s">
        <v>97</v>
      </c>
      <c r="D17" s="172"/>
      <c r="E17" s="172"/>
      <c r="F17" s="172"/>
      <c r="G17" s="172"/>
      <c r="H17" s="172"/>
      <c r="I17" s="172"/>
      <c r="J17" s="173"/>
    </row>
    <row r="18" spans="1:14" ht="15" x14ac:dyDescent="0.2">
      <c r="A18" s="154"/>
      <c r="B18" s="154"/>
      <c r="C18" s="172"/>
      <c r="D18" s="172"/>
      <c r="E18" s="172"/>
      <c r="F18" s="172"/>
      <c r="G18" s="172"/>
      <c r="H18" s="172"/>
      <c r="I18" s="172"/>
      <c r="J18" s="173"/>
    </row>
    <row r="19" spans="1:14" x14ac:dyDescent="0.2">
      <c r="A19" s="154"/>
      <c r="B19" s="154"/>
      <c r="C19" s="174" t="s">
        <v>98</v>
      </c>
      <c r="D19" s="174" t="s">
        <v>99</v>
      </c>
      <c r="E19" s="174" t="s">
        <v>100</v>
      </c>
      <c r="F19" s="174"/>
      <c r="G19" s="174"/>
      <c r="H19" s="174"/>
      <c r="I19" s="174"/>
      <c r="J19" s="174"/>
    </row>
    <row r="20" spans="1:14" ht="12.75" customHeight="1" x14ac:dyDescent="0.2">
      <c r="A20" s="154"/>
      <c r="B20" s="154"/>
      <c r="C20" s="177">
        <v>3</v>
      </c>
      <c r="D20" s="186" t="s">
        <v>135</v>
      </c>
      <c r="E20" s="187" t="s">
        <v>102</v>
      </c>
      <c r="F20" s="187" t="s">
        <v>104</v>
      </c>
      <c r="G20" s="173"/>
      <c r="H20" s="173"/>
      <c r="I20" s="173"/>
      <c r="J20" s="173"/>
    </row>
    <row r="21" spans="1:14" ht="12.75" customHeight="1" x14ac:dyDescent="0.2">
      <c r="A21" s="154"/>
      <c r="B21" s="154"/>
      <c r="C21" s="177">
        <v>2</v>
      </c>
      <c r="D21" s="186" t="s">
        <v>101</v>
      </c>
      <c r="E21" s="187" t="s">
        <v>102</v>
      </c>
      <c r="F21" s="187" t="s">
        <v>105</v>
      </c>
      <c r="G21" s="173"/>
      <c r="H21" s="173"/>
      <c r="I21" s="173"/>
      <c r="J21" s="173"/>
    </row>
    <row r="22" spans="1:14" ht="12.75" customHeight="1" x14ac:dyDescent="0.2">
      <c r="A22" s="154"/>
      <c r="B22" s="154"/>
      <c r="C22" s="177">
        <v>1</v>
      </c>
      <c r="D22" s="186" t="s">
        <v>108</v>
      </c>
      <c r="E22" s="187" t="s">
        <v>102</v>
      </c>
      <c r="F22" s="187" t="s">
        <v>106</v>
      </c>
      <c r="G22" s="173"/>
      <c r="H22" s="173"/>
      <c r="I22" s="173"/>
      <c r="J22" s="173"/>
    </row>
    <row r="23" spans="1:14" x14ac:dyDescent="0.2">
      <c r="A23" s="154"/>
      <c r="B23" s="154"/>
    </row>
    <row r="24" spans="1:14" x14ac:dyDescent="0.2">
      <c r="A24" s="154"/>
      <c r="B24" s="154"/>
    </row>
    <row r="25" spans="1:14" x14ac:dyDescent="0.2">
      <c r="A25" s="154"/>
      <c r="B25" s="154"/>
    </row>
    <row r="26" spans="1:14" x14ac:dyDescent="0.2">
      <c r="A26" s="154"/>
      <c r="B26" s="154"/>
    </row>
    <row r="27" spans="1:14" x14ac:dyDescent="0.2">
      <c r="A27" s="154"/>
      <c r="B27" s="154"/>
      <c r="C27" s="175"/>
      <c r="D27" s="169"/>
      <c r="E27" s="169"/>
      <c r="F27" s="169"/>
      <c r="G27" s="169"/>
      <c r="H27" s="169"/>
      <c r="I27" s="169"/>
      <c r="J27" s="169"/>
      <c r="K27" s="169"/>
      <c r="L27" s="169"/>
      <c r="M27" s="169"/>
      <c r="N27" s="169"/>
    </row>
    <row r="28" spans="1:14" x14ac:dyDescent="0.2">
      <c r="A28" s="154"/>
      <c r="B28" s="154"/>
      <c r="C28" s="175"/>
      <c r="D28" s="169"/>
      <c r="E28" s="169"/>
      <c r="F28" s="169"/>
      <c r="G28" s="169"/>
      <c r="H28" s="169"/>
      <c r="I28" s="169"/>
      <c r="J28" s="169"/>
      <c r="K28" s="169"/>
      <c r="L28" s="169"/>
      <c r="M28" s="169"/>
      <c r="N28" s="169"/>
    </row>
    <row r="29" spans="1:14" x14ac:dyDescent="0.2">
      <c r="A29" s="154"/>
      <c r="B29" s="154"/>
      <c r="C29" s="175"/>
      <c r="D29" s="169"/>
      <c r="E29" s="169"/>
      <c r="F29" s="169"/>
      <c r="G29" s="169"/>
      <c r="H29" s="169"/>
      <c r="I29" s="169"/>
      <c r="J29" s="169"/>
      <c r="K29" s="169"/>
      <c r="L29" s="169"/>
      <c r="M29" s="169"/>
      <c r="N29" s="169"/>
    </row>
    <row r="30" spans="1:14" x14ac:dyDescent="0.2">
      <c r="A30" s="154"/>
      <c r="B30" s="154"/>
      <c r="C30" s="175"/>
      <c r="D30" s="169"/>
      <c r="E30" s="169"/>
      <c r="F30" s="169"/>
      <c r="G30" s="169"/>
      <c r="H30" s="169"/>
      <c r="I30" s="169"/>
      <c r="J30" s="169"/>
      <c r="K30" s="169"/>
      <c r="L30" s="169"/>
      <c r="M30" s="169"/>
      <c r="N30" s="169"/>
    </row>
    <row r="31" spans="1:14" x14ac:dyDescent="0.2">
      <c r="A31" s="154"/>
      <c r="B31" s="154"/>
      <c r="C31" s="175"/>
      <c r="D31" s="169"/>
      <c r="E31" s="169"/>
      <c r="F31" s="169"/>
      <c r="G31" s="169"/>
      <c r="H31" s="169"/>
      <c r="I31" s="169"/>
      <c r="J31" s="169"/>
      <c r="K31" s="169"/>
      <c r="L31" s="169"/>
      <c r="M31" s="169"/>
      <c r="N31" s="169"/>
    </row>
    <row r="32" spans="1:14" x14ac:dyDescent="0.2">
      <c r="A32" s="154"/>
      <c r="B32" s="154"/>
      <c r="C32" s="175"/>
      <c r="D32" s="169"/>
      <c r="E32" s="169"/>
      <c r="F32" s="169"/>
      <c r="G32" s="169"/>
      <c r="H32" s="169"/>
      <c r="I32" s="169"/>
      <c r="J32" s="169"/>
      <c r="K32" s="169"/>
      <c r="L32" s="169"/>
      <c r="M32" s="169"/>
      <c r="N32" s="169"/>
    </row>
    <row r="33" spans="1:14" x14ac:dyDescent="0.2">
      <c r="A33" s="154"/>
      <c r="B33" s="154"/>
      <c r="C33" s="169"/>
      <c r="D33" s="169"/>
      <c r="E33" s="169"/>
      <c r="F33" s="169"/>
      <c r="G33" s="169"/>
      <c r="H33" s="169"/>
      <c r="I33" s="169"/>
      <c r="J33" s="169"/>
      <c r="K33" s="169"/>
      <c r="L33" s="169"/>
      <c r="M33" s="169"/>
      <c r="N33" s="169"/>
    </row>
    <row r="34" spans="1:14" x14ac:dyDescent="0.2">
      <c r="A34" s="154"/>
      <c r="B34" s="154"/>
      <c r="C34" s="169"/>
      <c r="D34" s="169"/>
      <c r="E34" s="169"/>
      <c r="F34" s="169"/>
      <c r="G34" s="169"/>
      <c r="H34" s="169"/>
      <c r="I34" s="169"/>
      <c r="J34" s="169"/>
      <c r="K34" s="169"/>
      <c r="L34" s="169"/>
      <c r="M34" s="169"/>
      <c r="N34" s="169"/>
    </row>
    <row r="35" spans="1:14" x14ac:dyDescent="0.2">
      <c r="A35" s="154"/>
      <c r="B35" s="154"/>
      <c r="C35" s="169"/>
      <c r="D35" s="169"/>
      <c r="E35" s="169"/>
      <c r="F35" s="169"/>
      <c r="G35" s="169"/>
      <c r="H35" s="169"/>
      <c r="I35" s="169"/>
      <c r="J35" s="169"/>
      <c r="K35" s="169"/>
      <c r="L35" s="169"/>
      <c r="M35" s="169"/>
      <c r="N35" s="169"/>
    </row>
    <row r="36" spans="1:14" x14ac:dyDescent="0.2">
      <c r="A36" s="154"/>
      <c r="B36" s="154"/>
      <c r="C36" s="169"/>
      <c r="D36" s="169"/>
      <c r="E36" s="169"/>
      <c r="F36" s="169"/>
      <c r="G36" s="169"/>
      <c r="H36" s="169"/>
      <c r="I36" s="169"/>
      <c r="J36" s="169"/>
      <c r="K36" s="169"/>
      <c r="L36" s="169"/>
      <c r="M36" s="169"/>
      <c r="N36" s="169"/>
    </row>
    <row r="37" spans="1:14" x14ac:dyDescent="0.2">
      <c r="A37" s="154"/>
      <c r="B37" s="154"/>
      <c r="C37" s="154"/>
      <c r="D37" s="154"/>
      <c r="E37" s="154"/>
      <c r="F37" s="154"/>
      <c r="G37" s="154"/>
      <c r="H37" s="154"/>
      <c r="I37" s="154"/>
      <c r="J37" s="154"/>
      <c r="K37" s="154"/>
      <c r="L37" s="154"/>
      <c r="M37" s="154"/>
      <c r="N37" s="154"/>
    </row>
    <row r="38" spans="1:14" x14ac:dyDescent="0.2">
      <c r="A38" s="154"/>
      <c r="B38" s="154"/>
      <c r="C38" s="154"/>
      <c r="D38" s="154"/>
      <c r="E38" s="154"/>
      <c r="F38" s="154"/>
      <c r="G38" s="154"/>
      <c r="H38" s="154"/>
      <c r="I38" s="154"/>
      <c r="J38" s="154"/>
      <c r="K38" s="154"/>
      <c r="L38" s="154"/>
      <c r="M38" s="154"/>
      <c r="N38" s="154"/>
    </row>
    <row r="39" spans="1:14" x14ac:dyDescent="0.2">
      <c r="A39" s="154"/>
      <c r="B39" s="154"/>
      <c r="C39" s="154"/>
      <c r="D39" s="154"/>
      <c r="E39" s="154"/>
      <c r="F39" s="154"/>
      <c r="G39" s="154"/>
      <c r="H39" s="154"/>
      <c r="I39" s="154"/>
      <c r="J39" s="154"/>
      <c r="K39" s="154"/>
      <c r="L39" s="154"/>
      <c r="M39" s="154"/>
      <c r="N39" s="154"/>
    </row>
    <row r="40" spans="1:14" x14ac:dyDescent="0.2">
      <c r="A40" s="154"/>
      <c r="B40" s="154"/>
      <c r="C40" s="154"/>
      <c r="D40" s="154"/>
      <c r="E40" s="154"/>
      <c r="F40" s="154"/>
      <c r="G40" s="154"/>
      <c r="H40" s="154"/>
      <c r="I40" s="154"/>
      <c r="J40" s="154"/>
      <c r="K40" s="154"/>
      <c r="L40" s="154"/>
      <c r="M40" s="154"/>
      <c r="N40" s="154"/>
    </row>
    <row r="41" spans="1:14" x14ac:dyDescent="0.2">
      <c r="A41" s="154"/>
      <c r="B41" s="154"/>
      <c r="C41" s="154"/>
      <c r="D41" s="154"/>
      <c r="E41" s="154"/>
      <c r="F41" s="154"/>
      <c r="G41" s="154"/>
      <c r="H41" s="154"/>
      <c r="I41" s="154"/>
      <c r="J41" s="154"/>
      <c r="K41" s="154"/>
      <c r="L41" s="154"/>
      <c r="M41" s="154"/>
      <c r="N41" s="154"/>
    </row>
    <row r="42" spans="1:14" x14ac:dyDescent="0.2">
      <c r="A42" s="154"/>
      <c r="B42" s="154"/>
      <c r="C42" s="154"/>
      <c r="D42" s="154"/>
      <c r="E42" s="154"/>
      <c r="F42" s="154"/>
      <c r="G42" s="154"/>
      <c r="H42" s="154"/>
      <c r="I42" s="154"/>
      <c r="J42" s="154"/>
      <c r="K42" s="154"/>
      <c r="L42" s="154"/>
      <c r="M42" s="154"/>
      <c r="N42" s="154"/>
    </row>
    <row r="43" spans="1:14" x14ac:dyDescent="0.2">
      <c r="A43" s="154"/>
      <c r="B43" s="176"/>
      <c r="C43" s="154"/>
      <c r="D43" s="154"/>
      <c r="E43" s="154"/>
      <c r="F43" s="154"/>
      <c r="G43" s="154"/>
      <c r="H43" s="154"/>
      <c r="I43" s="154"/>
      <c r="J43" s="154"/>
      <c r="K43" s="154"/>
      <c r="L43" s="154"/>
      <c r="M43" s="154"/>
      <c r="N43" s="154"/>
    </row>
    <row r="44" spans="1:14" ht="114" customHeight="1" x14ac:dyDescent="0.2">
      <c r="A44" s="154"/>
      <c r="B44" s="154"/>
      <c r="C44" s="154"/>
      <c r="D44" s="154"/>
      <c r="E44" s="154"/>
      <c r="F44" s="154"/>
      <c r="G44" s="154"/>
      <c r="H44" s="154"/>
      <c r="I44" s="154"/>
      <c r="J44" s="154"/>
      <c r="K44" s="154"/>
      <c r="L44" s="154"/>
      <c r="M44" s="154"/>
      <c r="N44" s="154"/>
    </row>
    <row r="45" spans="1:14" x14ac:dyDescent="0.2">
      <c r="A45" s="154"/>
      <c r="B45" s="154"/>
      <c r="C45" s="154"/>
      <c r="D45" s="154"/>
      <c r="E45" s="154"/>
      <c r="F45" s="154"/>
      <c r="G45" s="154"/>
      <c r="H45" s="154"/>
      <c r="I45" s="154"/>
      <c r="J45" s="154"/>
      <c r="K45" s="154"/>
      <c r="L45" s="154"/>
      <c r="M45" s="154"/>
      <c r="N45" s="154"/>
    </row>
    <row r="46" spans="1:14" x14ac:dyDescent="0.2">
      <c r="A46" s="154"/>
      <c r="B46" s="154"/>
      <c r="C46" s="154"/>
      <c r="D46" s="154"/>
      <c r="E46" s="154"/>
      <c r="F46" s="154"/>
      <c r="G46" s="154"/>
      <c r="H46" s="154"/>
      <c r="I46" s="154"/>
      <c r="J46" s="154"/>
      <c r="K46" s="154"/>
      <c r="L46" s="154"/>
      <c r="M46" s="154"/>
      <c r="N46" s="154"/>
    </row>
    <row r="47" spans="1:14" x14ac:dyDescent="0.2">
      <c r="A47" s="154"/>
      <c r="B47" s="154"/>
      <c r="C47" s="154"/>
      <c r="D47" s="154"/>
      <c r="E47" s="154"/>
      <c r="F47" s="154"/>
      <c r="G47" s="154"/>
      <c r="H47" s="154"/>
      <c r="I47" s="154"/>
      <c r="J47" s="154"/>
      <c r="K47" s="154"/>
      <c r="L47" s="154"/>
      <c r="M47" s="154"/>
      <c r="N47" s="154"/>
    </row>
    <row r="48" spans="1:14" x14ac:dyDescent="0.2">
      <c r="A48" s="154"/>
      <c r="B48" s="154"/>
      <c r="C48" s="154"/>
      <c r="D48" s="154"/>
      <c r="E48" s="154"/>
      <c r="F48" s="154"/>
      <c r="G48" s="154"/>
      <c r="H48" s="154"/>
      <c r="I48" s="154"/>
      <c r="J48" s="154"/>
      <c r="K48" s="154"/>
      <c r="L48" s="154"/>
      <c r="M48" s="154"/>
      <c r="N48" s="154"/>
    </row>
    <row r="49" spans="1:14" x14ac:dyDescent="0.2">
      <c r="A49" s="154"/>
      <c r="B49" s="154"/>
      <c r="C49" s="154"/>
      <c r="D49" s="154"/>
      <c r="E49" s="154"/>
      <c r="F49" s="154"/>
      <c r="G49" s="154"/>
      <c r="H49" s="154"/>
      <c r="I49" s="154"/>
      <c r="J49" s="154"/>
      <c r="K49" s="154"/>
      <c r="L49" s="154"/>
      <c r="M49" s="154"/>
      <c r="N49" s="154"/>
    </row>
    <row r="50" spans="1:14" x14ac:dyDescent="0.2">
      <c r="A50" s="154"/>
      <c r="B50" s="154"/>
      <c r="C50" s="154"/>
      <c r="D50" s="154"/>
      <c r="E50" s="154"/>
      <c r="F50" s="154"/>
      <c r="G50" s="154"/>
      <c r="H50" s="154"/>
      <c r="I50" s="154"/>
      <c r="J50" s="154"/>
      <c r="K50" s="154"/>
      <c r="L50" s="154"/>
      <c r="M50" s="154"/>
      <c r="N50" s="154"/>
    </row>
    <row r="51" spans="1:14" x14ac:dyDescent="0.2">
      <c r="A51" s="154"/>
      <c r="B51" s="154"/>
      <c r="C51" s="154"/>
      <c r="D51" s="154"/>
      <c r="E51" s="154"/>
      <c r="F51" s="154"/>
      <c r="G51" s="154"/>
      <c r="H51" s="154"/>
      <c r="I51" s="154"/>
      <c r="J51" s="154"/>
      <c r="K51" s="154"/>
      <c r="L51" s="154"/>
      <c r="M51" s="154"/>
      <c r="N51" s="154"/>
    </row>
    <row r="52" spans="1:14" x14ac:dyDescent="0.2">
      <c r="A52" s="154"/>
      <c r="B52" s="154"/>
      <c r="C52" s="154"/>
      <c r="D52" s="154"/>
      <c r="E52" s="154"/>
      <c r="F52" s="154"/>
      <c r="G52" s="154"/>
      <c r="H52" s="154"/>
      <c r="I52" s="154"/>
      <c r="J52" s="154"/>
      <c r="K52" s="154"/>
      <c r="L52" s="154"/>
      <c r="M52" s="154"/>
      <c r="N52" s="154"/>
    </row>
    <row r="53" spans="1:14" x14ac:dyDescent="0.2">
      <c r="A53" s="154"/>
      <c r="B53" s="154"/>
      <c r="C53" s="154"/>
      <c r="D53" s="154"/>
      <c r="E53" s="154"/>
      <c r="F53" s="154"/>
      <c r="G53" s="154"/>
      <c r="H53" s="154"/>
      <c r="I53" s="154"/>
      <c r="J53" s="154"/>
      <c r="K53" s="154"/>
      <c r="L53" s="154"/>
      <c r="M53" s="154"/>
      <c r="N53" s="154"/>
    </row>
    <row r="54" spans="1:14" x14ac:dyDescent="0.2">
      <c r="A54" s="154"/>
      <c r="B54" s="154"/>
      <c r="C54" s="154"/>
      <c r="D54" s="154"/>
      <c r="E54" s="154"/>
      <c r="F54" s="154"/>
      <c r="G54" s="154"/>
      <c r="H54" s="154"/>
      <c r="I54" s="154"/>
      <c r="J54" s="154"/>
      <c r="K54" s="154"/>
      <c r="L54" s="154"/>
      <c r="M54" s="154"/>
      <c r="N54" s="154"/>
    </row>
    <row r="55" spans="1:14" x14ac:dyDescent="0.2">
      <c r="A55" s="154"/>
      <c r="B55" s="154"/>
      <c r="C55" s="154"/>
      <c r="D55" s="154"/>
      <c r="E55" s="154"/>
      <c r="F55" s="154"/>
      <c r="G55" s="154"/>
      <c r="H55" s="154"/>
      <c r="I55" s="154"/>
      <c r="J55" s="154"/>
      <c r="K55" s="154"/>
      <c r="L55" s="154"/>
      <c r="M55" s="154"/>
      <c r="N55" s="154"/>
    </row>
    <row r="56" spans="1:14" x14ac:dyDescent="0.2">
      <c r="A56" s="154"/>
      <c r="B56" s="154"/>
      <c r="C56" s="154"/>
      <c r="D56" s="154"/>
      <c r="E56" s="154"/>
      <c r="F56" s="154"/>
      <c r="G56" s="154"/>
      <c r="H56" s="154"/>
      <c r="I56" s="154"/>
      <c r="J56" s="154"/>
      <c r="K56" s="154"/>
      <c r="L56" s="154"/>
      <c r="M56" s="154"/>
      <c r="N56" s="154"/>
    </row>
    <row r="57" spans="1:14" x14ac:dyDescent="0.2">
      <c r="A57" s="154"/>
      <c r="B57" s="154"/>
      <c r="C57" s="154"/>
      <c r="D57" s="154"/>
      <c r="E57" s="154"/>
      <c r="F57" s="154"/>
      <c r="G57" s="154"/>
      <c r="H57" s="154"/>
      <c r="I57" s="154"/>
      <c r="J57" s="154"/>
      <c r="K57" s="154"/>
      <c r="L57" s="154"/>
      <c r="M57" s="154"/>
      <c r="N57" s="154"/>
    </row>
    <row r="58" spans="1:14" x14ac:dyDescent="0.2">
      <c r="A58" s="154"/>
      <c r="B58" s="154"/>
      <c r="C58" s="154"/>
      <c r="D58" s="154"/>
      <c r="E58" s="154"/>
      <c r="F58" s="154"/>
      <c r="G58" s="154"/>
      <c r="H58" s="154"/>
      <c r="I58" s="154"/>
      <c r="J58" s="154"/>
      <c r="K58" s="154"/>
      <c r="L58" s="154"/>
      <c r="M58" s="154"/>
      <c r="N58" s="154"/>
    </row>
    <row r="59" spans="1:14" x14ac:dyDescent="0.2">
      <c r="A59" s="154"/>
      <c r="B59" s="154"/>
      <c r="C59" s="154"/>
      <c r="D59" s="154"/>
      <c r="E59" s="154"/>
      <c r="F59" s="154"/>
      <c r="G59" s="154"/>
      <c r="H59" s="154"/>
      <c r="I59" s="154"/>
      <c r="J59" s="154"/>
      <c r="K59" s="154"/>
      <c r="L59" s="154"/>
      <c r="M59" s="154"/>
      <c r="N59" s="154"/>
    </row>
    <row r="60" spans="1:14" x14ac:dyDescent="0.2">
      <c r="A60" s="154"/>
      <c r="B60" s="154"/>
      <c r="C60" s="154"/>
      <c r="D60" s="154"/>
      <c r="E60" s="154"/>
      <c r="F60" s="154"/>
      <c r="G60" s="154"/>
      <c r="H60" s="154"/>
      <c r="I60" s="154"/>
      <c r="J60" s="154"/>
      <c r="K60" s="154"/>
      <c r="L60" s="154"/>
      <c r="M60" s="154"/>
      <c r="N60" s="154"/>
    </row>
    <row r="61" spans="1:14" x14ac:dyDescent="0.2">
      <c r="A61" s="154"/>
      <c r="B61" s="154"/>
      <c r="C61" s="154"/>
      <c r="D61" s="154"/>
      <c r="E61" s="154"/>
      <c r="F61" s="154"/>
      <c r="G61" s="154"/>
      <c r="H61" s="154"/>
      <c r="I61" s="154"/>
      <c r="J61" s="154"/>
      <c r="K61" s="154"/>
      <c r="L61" s="154"/>
      <c r="M61" s="154"/>
      <c r="N61" s="154"/>
    </row>
    <row r="62" spans="1:14" x14ac:dyDescent="0.2">
      <c r="A62" s="154"/>
      <c r="B62" s="154"/>
      <c r="C62" s="154"/>
      <c r="D62" s="154"/>
      <c r="E62" s="154"/>
      <c r="F62" s="154"/>
      <c r="G62" s="154"/>
      <c r="H62" s="154"/>
      <c r="I62" s="154"/>
      <c r="J62" s="154"/>
      <c r="K62" s="154"/>
      <c r="L62" s="154"/>
      <c r="M62" s="154"/>
      <c r="N62" s="154"/>
    </row>
    <row r="63" spans="1:14" x14ac:dyDescent="0.2">
      <c r="A63" s="154"/>
      <c r="B63" s="154"/>
      <c r="C63" s="154"/>
      <c r="D63" s="154"/>
      <c r="E63" s="154"/>
      <c r="F63" s="154"/>
      <c r="G63" s="154"/>
      <c r="H63" s="154"/>
      <c r="I63" s="154"/>
      <c r="J63" s="154"/>
      <c r="K63" s="154"/>
      <c r="L63" s="154"/>
      <c r="M63" s="154"/>
      <c r="N63" s="154"/>
    </row>
    <row r="64" spans="1:14" x14ac:dyDescent="0.2">
      <c r="A64" s="154"/>
      <c r="B64" s="154"/>
      <c r="C64" s="154"/>
      <c r="D64" s="154"/>
      <c r="E64" s="154"/>
      <c r="F64" s="154"/>
      <c r="G64" s="154"/>
      <c r="H64" s="154"/>
      <c r="I64" s="154"/>
      <c r="J64" s="154"/>
      <c r="K64" s="154"/>
      <c r="L64" s="154"/>
      <c r="M64" s="154"/>
      <c r="N64" s="154"/>
    </row>
    <row r="65" spans="1:14" x14ac:dyDescent="0.2">
      <c r="A65" s="154"/>
      <c r="B65" s="154"/>
      <c r="C65" s="154"/>
      <c r="D65" s="154"/>
      <c r="E65" s="154"/>
      <c r="F65" s="154"/>
      <c r="G65" s="154"/>
      <c r="H65" s="154"/>
      <c r="I65" s="154"/>
      <c r="J65" s="154"/>
      <c r="K65" s="154"/>
      <c r="L65" s="154"/>
      <c r="M65" s="154"/>
      <c r="N65" s="154"/>
    </row>
    <row r="66" spans="1:14" x14ac:dyDescent="0.2">
      <c r="A66" s="154"/>
      <c r="B66" s="154"/>
      <c r="C66" s="154"/>
      <c r="D66" s="154"/>
      <c r="E66" s="154"/>
      <c r="F66" s="154"/>
      <c r="G66" s="154"/>
      <c r="H66" s="154"/>
      <c r="I66" s="154"/>
      <c r="J66" s="154"/>
      <c r="K66" s="154"/>
      <c r="L66" s="154"/>
      <c r="M66" s="154"/>
      <c r="N66" s="154"/>
    </row>
    <row r="67" spans="1:14" x14ac:dyDescent="0.2">
      <c r="A67" s="154"/>
      <c r="B67" s="154"/>
      <c r="C67" s="154"/>
      <c r="D67" s="154"/>
      <c r="E67" s="154"/>
      <c r="F67" s="154"/>
      <c r="G67" s="154"/>
      <c r="H67" s="154"/>
      <c r="I67" s="154"/>
      <c r="J67" s="154"/>
      <c r="K67" s="154"/>
      <c r="L67" s="154"/>
      <c r="M67" s="154"/>
      <c r="N67" s="154"/>
    </row>
    <row r="68" spans="1:14" x14ac:dyDescent="0.2">
      <c r="A68" s="154"/>
      <c r="B68" s="154"/>
      <c r="C68" s="154"/>
      <c r="D68" s="154"/>
      <c r="E68" s="154"/>
      <c r="F68" s="154"/>
      <c r="G68" s="154"/>
      <c r="H68" s="154"/>
      <c r="I68" s="154"/>
      <c r="J68" s="154"/>
      <c r="K68" s="154"/>
      <c r="L68" s="154"/>
      <c r="M68" s="154"/>
      <c r="N68" s="154"/>
    </row>
    <row r="69" spans="1:14" x14ac:dyDescent="0.2">
      <c r="A69" s="154"/>
      <c r="B69" s="154"/>
      <c r="C69" s="154"/>
      <c r="D69" s="154"/>
      <c r="E69" s="154"/>
      <c r="F69" s="154"/>
      <c r="G69" s="154"/>
      <c r="H69" s="154"/>
      <c r="I69" s="154"/>
      <c r="J69" s="154"/>
      <c r="K69" s="154"/>
      <c r="L69" s="154"/>
      <c r="M69" s="154"/>
      <c r="N69" s="154"/>
    </row>
    <row r="70" spans="1:14" x14ac:dyDescent="0.2">
      <c r="A70" s="154"/>
      <c r="B70" s="154"/>
      <c r="C70" s="154"/>
      <c r="D70" s="154"/>
      <c r="E70" s="154"/>
      <c r="F70" s="154"/>
      <c r="G70" s="154"/>
      <c r="H70" s="154"/>
      <c r="I70" s="154"/>
      <c r="J70" s="154"/>
      <c r="K70" s="154"/>
      <c r="L70" s="154"/>
      <c r="M70" s="154"/>
      <c r="N70" s="154"/>
    </row>
    <row r="71" spans="1:14" x14ac:dyDescent="0.2">
      <c r="A71" s="154"/>
      <c r="B71" s="154"/>
      <c r="C71" s="154"/>
      <c r="D71" s="154"/>
      <c r="E71" s="154"/>
      <c r="F71" s="154"/>
      <c r="G71" s="154"/>
      <c r="H71" s="154"/>
      <c r="I71" s="154"/>
      <c r="J71" s="154"/>
      <c r="K71" s="154"/>
      <c r="L71" s="154"/>
      <c r="M71" s="154"/>
      <c r="N71" s="154"/>
    </row>
    <row r="72" spans="1:14" x14ac:dyDescent="0.2">
      <c r="A72" s="154"/>
      <c r="B72" s="154"/>
      <c r="C72" s="154"/>
      <c r="D72" s="154"/>
      <c r="E72" s="154"/>
      <c r="F72" s="154"/>
      <c r="G72" s="154"/>
      <c r="H72" s="154"/>
      <c r="I72" s="154"/>
      <c r="J72" s="154"/>
      <c r="K72" s="154"/>
      <c r="L72" s="154"/>
      <c r="M72" s="154"/>
      <c r="N72" s="154"/>
    </row>
    <row r="73" spans="1:14" x14ac:dyDescent="0.2">
      <c r="A73" s="154"/>
      <c r="B73" s="154"/>
      <c r="C73" s="154"/>
      <c r="D73" s="154"/>
      <c r="E73" s="154"/>
      <c r="F73" s="154"/>
      <c r="G73" s="154"/>
      <c r="H73" s="154"/>
      <c r="I73" s="154"/>
      <c r="J73" s="154"/>
      <c r="K73" s="154"/>
      <c r="L73" s="154"/>
      <c r="M73" s="154"/>
      <c r="N73" s="154"/>
    </row>
    <row r="74" spans="1:14" x14ac:dyDescent="0.2">
      <c r="A74" s="154"/>
      <c r="B74" s="154"/>
      <c r="C74" s="154"/>
      <c r="D74" s="154"/>
      <c r="E74" s="154"/>
      <c r="F74" s="154"/>
      <c r="G74" s="154"/>
      <c r="H74" s="154"/>
      <c r="I74" s="154"/>
      <c r="J74" s="154"/>
      <c r="K74" s="154"/>
      <c r="L74" s="154"/>
      <c r="M74" s="154"/>
      <c r="N74" s="154"/>
    </row>
    <row r="75" spans="1:14" x14ac:dyDescent="0.2">
      <c r="A75" s="154"/>
      <c r="B75" s="154"/>
      <c r="C75" s="154"/>
      <c r="D75" s="154"/>
      <c r="E75" s="154"/>
      <c r="F75" s="154"/>
      <c r="G75" s="154"/>
      <c r="H75" s="154"/>
      <c r="I75" s="154"/>
      <c r="J75" s="154"/>
      <c r="K75" s="154"/>
      <c r="L75" s="154"/>
      <c r="M75" s="154"/>
      <c r="N75" s="154"/>
    </row>
    <row r="76" spans="1:14" x14ac:dyDescent="0.2">
      <c r="A76" s="154"/>
      <c r="B76" s="154"/>
      <c r="C76" s="154"/>
      <c r="D76" s="154"/>
      <c r="E76" s="154"/>
      <c r="F76" s="154"/>
      <c r="G76" s="154"/>
      <c r="H76" s="154"/>
      <c r="I76" s="154"/>
      <c r="J76" s="154"/>
      <c r="K76" s="154"/>
      <c r="L76" s="154"/>
      <c r="M76" s="154"/>
      <c r="N76" s="154"/>
    </row>
    <row r="77" spans="1:14" x14ac:dyDescent="0.2">
      <c r="A77" s="154"/>
      <c r="B77" s="154"/>
      <c r="C77" s="154"/>
      <c r="D77" s="154"/>
      <c r="E77" s="154"/>
      <c r="F77" s="154"/>
      <c r="G77" s="154"/>
      <c r="H77" s="154"/>
      <c r="I77" s="154"/>
      <c r="J77" s="154"/>
      <c r="K77" s="154"/>
      <c r="L77" s="154"/>
      <c r="M77" s="154"/>
      <c r="N77" s="154"/>
    </row>
    <row r="78" spans="1:14" x14ac:dyDescent="0.2">
      <c r="A78" s="154"/>
      <c r="B78" s="154"/>
      <c r="C78" s="154"/>
      <c r="D78" s="154"/>
      <c r="E78" s="154"/>
      <c r="F78" s="154"/>
      <c r="G78" s="154"/>
      <c r="H78" s="154"/>
      <c r="I78" s="154"/>
      <c r="J78" s="154"/>
      <c r="K78" s="154"/>
      <c r="L78" s="154"/>
      <c r="M78" s="154"/>
      <c r="N78" s="154"/>
    </row>
    <row r="79" spans="1:14" x14ac:dyDescent="0.2">
      <c r="A79" s="154"/>
      <c r="B79" s="154"/>
      <c r="C79" s="154"/>
      <c r="D79" s="154"/>
      <c r="E79" s="154"/>
      <c r="F79" s="154"/>
      <c r="G79" s="154"/>
      <c r="H79" s="154"/>
      <c r="I79" s="154"/>
      <c r="J79" s="154"/>
      <c r="K79" s="154"/>
      <c r="L79" s="154"/>
      <c r="M79" s="154"/>
      <c r="N79" s="154"/>
    </row>
    <row r="80" spans="1:14" x14ac:dyDescent="0.2">
      <c r="A80" s="154"/>
      <c r="B80" s="154"/>
      <c r="C80" s="154"/>
      <c r="D80" s="154"/>
      <c r="E80" s="154"/>
      <c r="F80" s="154"/>
      <c r="G80" s="154"/>
      <c r="H80" s="154"/>
      <c r="I80" s="154"/>
      <c r="J80" s="154"/>
      <c r="K80" s="154"/>
      <c r="L80" s="154"/>
      <c r="M80" s="154"/>
      <c r="N80" s="154"/>
    </row>
    <row r="81" spans="1:14" x14ac:dyDescent="0.2">
      <c r="A81" s="154"/>
      <c r="B81" s="154"/>
      <c r="C81" s="154"/>
      <c r="D81" s="154"/>
      <c r="E81" s="154"/>
      <c r="F81" s="154"/>
      <c r="G81" s="154"/>
      <c r="H81" s="154"/>
      <c r="I81" s="154"/>
      <c r="J81" s="154"/>
      <c r="K81" s="154"/>
      <c r="L81" s="154"/>
      <c r="M81" s="154"/>
      <c r="N81" s="154"/>
    </row>
    <row r="82" spans="1:14" x14ac:dyDescent="0.2">
      <c r="A82" s="154"/>
      <c r="B82" s="154"/>
      <c r="C82" s="154"/>
      <c r="D82" s="154"/>
      <c r="E82" s="154"/>
      <c r="F82" s="154"/>
      <c r="G82" s="154"/>
      <c r="H82" s="154"/>
      <c r="I82" s="154"/>
      <c r="J82" s="154"/>
      <c r="K82" s="154"/>
      <c r="L82" s="154"/>
      <c r="M82" s="154"/>
      <c r="N82" s="154"/>
    </row>
    <row r="83" spans="1:14" x14ac:dyDescent="0.2">
      <c r="A83" s="154"/>
      <c r="B83" s="154"/>
      <c r="C83" s="154"/>
      <c r="D83" s="154"/>
      <c r="E83" s="154"/>
      <c r="F83" s="154"/>
      <c r="G83" s="154"/>
      <c r="H83" s="154"/>
      <c r="I83" s="154"/>
      <c r="J83" s="154"/>
      <c r="K83" s="154"/>
      <c r="L83" s="154"/>
      <c r="M83" s="154"/>
      <c r="N83" s="154"/>
    </row>
    <row r="84" spans="1:14" x14ac:dyDescent="0.2">
      <c r="A84" s="154"/>
      <c r="B84" s="154"/>
      <c r="C84" s="154"/>
      <c r="D84" s="154"/>
      <c r="E84" s="154"/>
      <c r="F84" s="154"/>
      <c r="G84" s="154"/>
      <c r="H84" s="154"/>
      <c r="I84" s="154"/>
      <c r="J84" s="154"/>
      <c r="K84" s="154"/>
      <c r="L84" s="154"/>
      <c r="M84" s="154"/>
      <c r="N84" s="154"/>
    </row>
    <row r="85" spans="1:14" x14ac:dyDescent="0.2">
      <c r="A85" s="154"/>
      <c r="B85" s="154"/>
      <c r="C85" s="154"/>
      <c r="D85" s="154"/>
      <c r="E85" s="154"/>
      <c r="F85" s="154"/>
      <c r="G85" s="154"/>
      <c r="H85" s="154"/>
      <c r="I85" s="154"/>
      <c r="J85" s="154"/>
      <c r="K85" s="154"/>
      <c r="L85" s="154"/>
      <c r="M85" s="154"/>
      <c r="N85" s="154"/>
    </row>
    <row r="86" spans="1:14" x14ac:dyDescent="0.2">
      <c r="A86" s="154"/>
      <c r="B86" s="154"/>
      <c r="C86" s="154"/>
      <c r="D86" s="154"/>
      <c r="E86" s="154"/>
      <c r="F86" s="154"/>
      <c r="G86" s="154"/>
      <c r="H86" s="154"/>
      <c r="I86" s="154"/>
      <c r="J86" s="154"/>
      <c r="K86" s="154"/>
      <c r="L86" s="154"/>
      <c r="M86" s="154"/>
      <c r="N86" s="154"/>
    </row>
    <row r="87" spans="1:14" x14ac:dyDescent="0.2">
      <c r="A87" s="154"/>
      <c r="B87" s="154"/>
      <c r="C87" s="154"/>
      <c r="D87" s="154"/>
      <c r="E87" s="154"/>
      <c r="F87" s="154"/>
      <c r="G87" s="154"/>
      <c r="H87" s="154"/>
      <c r="I87" s="154"/>
      <c r="J87" s="154"/>
      <c r="K87" s="154"/>
      <c r="L87" s="154"/>
      <c r="M87" s="154"/>
      <c r="N87" s="154"/>
    </row>
    <row r="88" spans="1:14" x14ac:dyDescent="0.2">
      <c r="A88" s="154"/>
      <c r="B88" s="154"/>
      <c r="C88" s="154"/>
      <c r="D88" s="154"/>
      <c r="E88" s="154"/>
      <c r="F88" s="154"/>
      <c r="G88" s="154"/>
      <c r="H88" s="154"/>
      <c r="I88" s="154"/>
      <c r="J88" s="154"/>
      <c r="K88" s="154"/>
      <c r="L88" s="154"/>
      <c r="M88" s="154"/>
      <c r="N88" s="154"/>
    </row>
    <row r="89" spans="1:14" x14ac:dyDescent="0.2">
      <c r="A89" s="154"/>
      <c r="B89" s="154"/>
      <c r="C89" s="154"/>
      <c r="D89" s="154"/>
      <c r="E89" s="154"/>
      <c r="F89" s="154"/>
      <c r="G89" s="154"/>
      <c r="H89" s="154"/>
      <c r="I89" s="154"/>
      <c r="J89" s="154"/>
      <c r="K89" s="154"/>
      <c r="L89" s="154"/>
      <c r="M89" s="154"/>
      <c r="N89" s="154"/>
    </row>
  </sheetData>
  <mergeCells count="5">
    <mergeCell ref="C4:J4"/>
    <mergeCell ref="C6:J6"/>
    <mergeCell ref="C8:J8"/>
    <mergeCell ref="C11:J15"/>
    <mergeCell ref="C2:J3"/>
  </mergeCells>
  <pageMargins left="0.74803149606299213" right="0.74803149606299213" top="0.98425196850393704" bottom="0.98425196850393704" header="0.51181102362204722" footer="0.51181102362204722"/>
  <pageSetup paperSize="9" scale="38"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6760E-9B10-4CD1-BD29-1DC47EE26744}">
  <sheetPr codeName="Sheet18">
    <tabColor theme="7"/>
  </sheetPr>
  <dimension ref="A1:N31"/>
  <sheetViews>
    <sheetView showGridLines="0" zoomScale="80" zoomScaleNormal="80" workbookViewId="0">
      <selection activeCell="J29" sqref="J29"/>
    </sheetView>
  </sheetViews>
  <sheetFormatPr defaultRowHeight="15" x14ac:dyDescent="0.25"/>
  <cols>
    <col min="1" max="1" width="6.42578125" customWidth="1"/>
    <col min="2" max="2" width="32.28515625" customWidth="1"/>
    <col min="3" max="3" width="13.28515625" bestFit="1" customWidth="1"/>
    <col min="4" max="6" width="25.7109375" customWidth="1"/>
    <col min="7" max="7" width="46.42578125" customWidth="1"/>
    <col min="8" max="10" width="23.42578125" customWidth="1"/>
  </cols>
  <sheetData>
    <row r="1" spans="1:14" ht="18.75" customHeight="1" x14ac:dyDescent="0.25"/>
    <row r="2" spans="1:14" ht="28.15" customHeight="1" x14ac:dyDescent="0.4">
      <c r="B2" s="209" t="s">
        <v>58</v>
      </c>
      <c r="C2" s="209"/>
      <c r="D2" s="209"/>
      <c r="E2" s="209"/>
      <c r="F2" s="209"/>
      <c r="G2" s="209"/>
      <c r="H2" s="209"/>
      <c r="I2" s="209"/>
    </row>
    <row r="4" spans="1:14" ht="30" customHeight="1" x14ac:dyDescent="0.25">
      <c r="B4" s="59" t="s">
        <v>82</v>
      </c>
      <c r="C4" s="58"/>
      <c r="D4" s="58"/>
      <c r="E4" s="58"/>
      <c r="F4" s="58"/>
      <c r="G4" s="58"/>
      <c r="H4" s="58"/>
      <c r="I4" s="58"/>
    </row>
    <row r="5" spans="1:14" x14ac:dyDescent="0.25">
      <c r="A5" s="1"/>
      <c r="B5" s="1"/>
      <c r="C5" s="1"/>
      <c r="D5" s="1"/>
      <c r="E5" s="1"/>
      <c r="F5" s="1"/>
      <c r="G5" s="1"/>
      <c r="H5" s="1"/>
      <c r="I5" s="1"/>
      <c r="J5" s="1"/>
      <c r="K5" s="1"/>
      <c r="L5" s="1"/>
      <c r="M5" s="1"/>
      <c r="N5" s="1"/>
    </row>
    <row r="6" spans="1:14" x14ac:dyDescent="0.25">
      <c r="A6" s="1"/>
      <c r="B6" s="22" t="s">
        <v>142</v>
      </c>
      <c r="C6" s="1"/>
      <c r="D6" s="1"/>
      <c r="E6" s="1"/>
      <c r="F6" s="1"/>
      <c r="G6" s="1"/>
      <c r="H6" s="1"/>
      <c r="I6" s="1"/>
      <c r="J6" s="1"/>
      <c r="K6" s="1"/>
      <c r="L6" s="1"/>
      <c r="M6" s="1"/>
      <c r="N6" s="1"/>
    </row>
    <row r="7" spans="1:14" ht="15.75" thickBot="1" x14ac:dyDescent="0.3">
      <c r="A7" s="1"/>
      <c r="B7" s="208" t="s">
        <v>30</v>
      </c>
      <c r="C7" s="208" t="s">
        <v>22</v>
      </c>
      <c r="D7" s="202">
        <v>2023</v>
      </c>
      <c r="E7" s="202">
        <v>2024</v>
      </c>
      <c r="F7" s="202">
        <v>2025</v>
      </c>
      <c r="G7" s="1"/>
      <c r="H7" s="1"/>
      <c r="I7" s="1"/>
      <c r="J7" s="1"/>
      <c r="K7" s="1"/>
      <c r="L7" s="1"/>
      <c r="M7" s="1"/>
      <c r="N7" s="1"/>
    </row>
    <row r="8" spans="1:14" x14ac:dyDescent="0.25">
      <c r="A8" s="1"/>
      <c r="B8" s="1" t="s">
        <v>14</v>
      </c>
      <c r="C8" s="52" t="s">
        <v>26</v>
      </c>
      <c r="D8" s="80">
        <v>0</v>
      </c>
      <c r="E8" s="5">
        <v>0.99170000000000003</v>
      </c>
      <c r="F8" s="5">
        <v>0.91301619895049058</v>
      </c>
      <c r="G8" s="1"/>
      <c r="H8" s="1"/>
      <c r="I8" s="1"/>
      <c r="J8" s="1"/>
      <c r="K8" s="1"/>
      <c r="L8" s="1"/>
      <c r="M8" s="1"/>
      <c r="N8" s="1"/>
    </row>
    <row r="9" spans="1:14" x14ac:dyDescent="0.25">
      <c r="A9" s="1"/>
      <c r="B9" s="1" t="s">
        <v>13</v>
      </c>
      <c r="C9" s="52" t="s">
        <v>23</v>
      </c>
      <c r="D9" s="80">
        <v>0</v>
      </c>
      <c r="E9" s="80">
        <v>0</v>
      </c>
      <c r="F9" s="80">
        <v>0</v>
      </c>
      <c r="G9" s="1"/>
      <c r="H9" s="1"/>
      <c r="I9" s="1"/>
      <c r="J9" s="1"/>
      <c r="K9" s="1"/>
      <c r="L9" s="1"/>
      <c r="M9" s="1"/>
      <c r="N9" s="1"/>
    </row>
    <row r="10" spans="1:14" x14ac:dyDescent="0.25">
      <c r="A10" s="1"/>
      <c r="B10" s="1" t="s">
        <v>15</v>
      </c>
      <c r="C10" s="52" t="s">
        <v>23</v>
      </c>
      <c r="D10" s="5">
        <v>0.99860000000000004</v>
      </c>
      <c r="E10" s="5">
        <v>0.99900000000000011</v>
      </c>
      <c r="F10" s="5">
        <v>0.66718001368925384</v>
      </c>
      <c r="G10" s="1"/>
      <c r="H10" s="1"/>
      <c r="I10" s="1"/>
      <c r="J10" s="1"/>
      <c r="K10" s="1"/>
      <c r="L10" s="1"/>
      <c r="M10" s="1"/>
      <c r="N10" s="1"/>
    </row>
    <row r="11" spans="1:14" x14ac:dyDescent="0.25">
      <c r="A11" s="1"/>
      <c r="B11" s="1" t="s">
        <v>16</v>
      </c>
      <c r="C11" s="52" t="s">
        <v>23</v>
      </c>
      <c r="D11" s="5">
        <v>0.9893333333333334</v>
      </c>
      <c r="E11" s="5">
        <v>0.99186666666666667</v>
      </c>
      <c r="F11" s="5">
        <v>0.92170507262909729</v>
      </c>
      <c r="G11" s="1"/>
      <c r="H11" s="1"/>
      <c r="I11" s="1"/>
      <c r="J11" s="1"/>
      <c r="K11" s="1"/>
      <c r="L11" s="1"/>
      <c r="M11" s="1"/>
      <c r="N11" s="1"/>
    </row>
    <row r="12" spans="1:14" x14ac:dyDescent="0.25">
      <c r="A12" s="1"/>
      <c r="B12" s="1" t="s">
        <v>0</v>
      </c>
      <c r="C12" s="52" t="s">
        <v>25</v>
      </c>
      <c r="D12" s="80">
        <v>0</v>
      </c>
      <c r="E12" s="80">
        <v>0</v>
      </c>
      <c r="F12" s="80">
        <v>0</v>
      </c>
      <c r="G12" s="1"/>
      <c r="H12" s="1"/>
      <c r="I12" s="1"/>
      <c r="J12" s="1"/>
      <c r="K12" s="1"/>
      <c r="L12" s="1"/>
      <c r="M12" s="1"/>
      <c r="N12" s="1"/>
    </row>
    <row r="13" spans="1:14" x14ac:dyDescent="0.25">
      <c r="A13" s="1"/>
      <c r="B13" s="1" t="s">
        <v>17</v>
      </c>
      <c r="C13" s="52" t="s">
        <v>25</v>
      </c>
      <c r="D13" s="80">
        <v>0</v>
      </c>
      <c r="E13" s="80">
        <v>0</v>
      </c>
      <c r="F13" s="80">
        <v>0</v>
      </c>
      <c r="G13" s="1"/>
      <c r="H13" s="1"/>
      <c r="I13" s="1"/>
      <c r="J13" s="1"/>
      <c r="K13" s="1"/>
      <c r="L13" s="1"/>
      <c r="M13" s="1"/>
      <c r="N13" s="1"/>
    </row>
    <row r="14" spans="1:14" x14ac:dyDescent="0.25">
      <c r="A14" s="1"/>
      <c r="B14" s="1" t="s">
        <v>18</v>
      </c>
      <c r="C14" s="52" t="s">
        <v>27</v>
      </c>
      <c r="D14" s="5">
        <v>1</v>
      </c>
      <c r="E14" s="5">
        <v>0.99333333333333329</v>
      </c>
      <c r="F14" s="5">
        <v>0.99535768645357692</v>
      </c>
      <c r="G14" s="1"/>
      <c r="H14" s="1"/>
      <c r="I14" s="1"/>
      <c r="J14" s="1"/>
      <c r="K14" s="1"/>
      <c r="L14" s="1"/>
      <c r="M14" s="1"/>
      <c r="N14" s="1"/>
    </row>
    <row r="15" spans="1:14" x14ac:dyDescent="0.25">
      <c r="A15" s="1"/>
      <c r="B15" s="1" t="s">
        <v>5</v>
      </c>
      <c r="C15" s="52" t="s">
        <v>28</v>
      </c>
      <c r="D15" s="5">
        <v>1</v>
      </c>
      <c r="E15" s="5">
        <v>1</v>
      </c>
      <c r="F15" s="5">
        <v>1</v>
      </c>
      <c r="G15" s="1"/>
      <c r="H15" s="1"/>
      <c r="I15" s="1"/>
      <c r="J15" s="1"/>
      <c r="K15" s="1"/>
      <c r="L15" s="1"/>
      <c r="M15" s="1"/>
      <c r="N15" s="1"/>
    </row>
    <row r="16" spans="1:14" x14ac:dyDescent="0.25">
      <c r="A16" s="1"/>
      <c r="B16" s="1" t="s">
        <v>19</v>
      </c>
      <c r="C16" s="52" t="s">
        <v>24</v>
      </c>
      <c r="D16" s="5">
        <v>0.89333333333333331</v>
      </c>
      <c r="E16" s="5">
        <v>0.96333333333333326</v>
      </c>
      <c r="F16" s="5">
        <v>0.79492737090273025</v>
      </c>
      <c r="G16" s="1"/>
      <c r="H16" s="1"/>
      <c r="I16" s="1"/>
      <c r="J16" s="1"/>
      <c r="K16" s="1"/>
      <c r="L16" s="1"/>
      <c r="M16" s="1"/>
      <c r="N16" s="1"/>
    </row>
    <row r="17" spans="1:14" x14ac:dyDescent="0.25">
      <c r="A17" s="1"/>
      <c r="B17" s="1" t="s">
        <v>6</v>
      </c>
      <c r="C17" s="52" t="s">
        <v>24</v>
      </c>
      <c r="D17" s="5">
        <v>0.98818167496715337</v>
      </c>
      <c r="E17" s="5">
        <v>0.98818167496715337</v>
      </c>
      <c r="F17" s="5">
        <v>0.96440793976728267</v>
      </c>
      <c r="G17" s="1"/>
      <c r="H17" s="1"/>
      <c r="I17" s="1"/>
      <c r="J17" s="1"/>
      <c r="K17" s="1"/>
      <c r="L17" s="1"/>
      <c r="M17" s="1"/>
      <c r="N17" s="1"/>
    </row>
    <row r="18" spans="1:14" x14ac:dyDescent="0.25">
      <c r="A18" s="1"/>
      <c r="B18" s="1" t="s">
        <v>4</v>
      </c>
      <c r="C18" s="52" t="s">
        <v>24</v>
      </c>
      <c r="D18" s="5">
        <v>1</v>
      </c>
      <c r="E18" s="5">
        <v>1</v>
      </c>
      <c r="F18" s="5">
        <v>0.99931553730321687</v>
      </c>
      <c r="G18" s="1"/>
      <c r="H18" s="1"/>
      <c r="I18" s="1"/>
      <c r="J18" s="1"/>
      <c r="K18" s="1"/>
      <c r="L18" s="1"/>
      <c r="M18" s="1"/>
      <c r="N18" s="1"/>
    </row>
    <row r="19" spans="1:14" x14ac:dyDescent="0.25">
      <c r="A19" s="1"/>
      <c r="B19" s="1" t="s">
        <v>7</v>
      </c>
      <c r="C19" s="52" t="s">
        <v>24</v>
      </c>
      <c r="D19" s="5">
        <v>0.98016077065605378</v>
      </c>
      <c r="E19" s="5">
        <v>0.99321730769230787</v>
      </c>
      <c r="F19" s="5">
        <v>0.9654346338124572</v>
      </c>
      <c r="G19" s="1"/>
      <c r="H19" s="1"/>
      <c r="I19" s="1"/>
      <c r="J19" s="1"/>
      <c r="K19" s="1"/>
      <c r="L19" s="1"/>
      <c r="M19" s="1"/>
      <c r="N19" s="1"/>
    </row>
    <row r="20" spans="1:14" x14ac:dyDescent="0.25">
      <c r="A20" s="1"/>
      <c r="B20" s="1" t="s">
        <v>20</v>
      </c>
      <c r="C20" s="52" t="s">
        <v>24</v>
      </c>
      <c r="D20" s="5">
        <v>0.99452926753870585</v>
      </c>
      <c r="E20" s="5">
        <v>0.98881730769230802</v>
      </c>
      <c r="F20" s="5">
        <v>0.96657540497376226</v>
      </c>
      <c r="G20" s="1"/>
      <c r="H20" s="1"/>
      <c r="I20" s="1"/>
      <c r="J20" s="1"/>
      <c r="K20" s="1"/>
      <c r="L20" s="1"/>
      <c r="M20" s="1"/>
      <c r="N20" s="1"/>
    </row>
    <row r="21" spans="1:14" x14ac:dyDescent="0.25">
      <c r="A21" s="1"/>
      <c r="B21" s="1" t="s">
        <v>21</v>
      </c>
      <c r="C21" s="52" t="s">
        <v>29</v>
      </c>
      <c r="D21" s="5">
        <v>1</v>
      </c>
      <c r="E21" s="5">
        <v>1</v>
      </c>
      <c r="F21" s="80">
        <v>0</v>
      </c>
      <c r="G21" s="1"/>
      <c r="H21" s="1"/>
      <c r="I21" s="1"/>
      <c r="J21" s="1"/>
      <c r="K21" s="1"/>
      <c r="L21" s="1"/>
      <c r="M21" s="1"/>
      <c r="N21" s="1"/>
    </row>
    <row r="22" spans="1:14" ht="15.75" thickBot="1" x14ac:dyDescent="0.3">
      <c r="A22" s="1"/>
      <c r="B22" s="93" t="s">
        <v>55</v>
      </c>
      <c r="C22" s="94"/>
      <c r="D22" s="99">
        <f>AVERAGEIF(D8:D21,"&gt;0")</f>
        <v>0.98441383798285798</v>
      </c>
      <c r="E22" s="99">
        <f t="shared" ref="E22" si="0">AVERAGEIF(E8:E21,"&gt;0")</f>
        <v>0.99176814760773657</v>
      </c>
      <c r="F22" s="99">
        <f>AVERAGEIF(F8:F21,"&gt;0")</f>
        <v>0.91879198584818678</v>
      </c>
      <c r="G22" s="1"/>
      <c r="H22" s="1"/>
      <c r="I22" s="1"/>
      <c r="J22" s="1"/>
      <c r="K22" s="1"/>
      <c r="L22" s="1"/>
      <c r="M22" s="1"/>
      <c r="N22" s="1"/>
    </row>
    <row r="23" spans="1:14" x14ac:dyDescent="0.25">
      <c r="A23" s="1"/>
      <c r="B23" s="1"/>
      <c r="C23" s="1"/>
      <c r="D23" s="1"/>
      <c r="E23" s="1"/>
      <c r="F23" s="1"/>
      <c r="G23" s="1"/>
      <c r="H23" s="1"/>
      <c r="I23" s="1"/>
      <c r="J23" s="1"/>
      <c r="K23" s="1"/>
      <c r="L23" s="1"/>
      <c r="M23" s="1"/>
      <c r="N23" s="1"/>
    </row>
    <row r="24" spans="1:14" ht="20.100000000000001" customHeight="1" x14ac:dyDescent="0.25">
      <c r="A24" s="1"/>
      <c r="B24" s="211" t="s">
        <v>32</v>
      </c>
      <c r="C24" s="211"/>
      <c r="D24" s="211"/>
      <c r="E24" s="211"/>
      <c r="F24" s="211"/>
      <c r="G24" s="211"/>
      <c r="H24" s="211"/>
      <c r="I24" s="211"/>
      <c r="J24" s="32"/>
      <c r="K24" s="32"/>
      <c r="L24" s="32"/>
      <c r="M24" s="1"/>
      <c r="N24" s="1"/>
    </row>
    <row r="25" spans="1:14" ht="20.100000000000001" customHeight="1" x14ac:dyDescent="0.25">
      <c r="A25" s="1"/>
      <c r="B25" s="212" t="s">
        <v>131</v>
      </c>
      <c r="C25" s="212"/>
      <c r="D25" s="212"/>
      <c r="E25" s="212"/>
      <c r="F25" s="212"/>
      <c r="G25" s="212"/>
      <c r="H25" s="212"/>
      <c r="I25" s="212"/>
      <c r="J25" s="33"/>
      <c r="K25" s="33"/>
      <c r="L25" s="33"/>
      <c r="M25" s="1"/>
      <c r="N25" s="1"/>
    </row>
    <row r="26" spans="1:14" x14ac:dyDescent="0.25">
      <c r="A26" s="1"/>
      <c r="B26" s="1"/>
      <c r="C26" s="1"/>
      <c r="D26" s="1"/>
      <c r="E26" s="1"/>
      <c r="F26" s="1"/>
      <c r="G26" s="1"/>
      <c r="H26" s="1"/>
      <c r="I26" s="1"/>
      <c r="J26" s="1"/>
      <c r="K26" s="1"/>
      <c r="L26" s="1"/>
      <c r="M26" s="1"/>
      <c r="N26" s="1"/>
    </row>
    <row r="27" spans="1:14" x14ac:dyDescent="0.25">
      <c r="A27" s="1"/>
      <c r="B27" s="1"/>
      <c r="C27" s="1"/>
      <c r="D27" s="1"/>
      <c r="E27" s="1"/>
      <c r="F27" s="1"/>
      <c r="G27" s="1"/>
      <c r="H27" s="1"/>
      <c r="I27" s="1"/>
      <c r="J27" s="1"/>
      <c r="K27" s="1"/>
      <c r="L27" s="1"/>
      <c r="M27" s="1"/>
      <c r="N27" s="1"/>
    </row>
    <row r="28" spans="1:14" x14ac:dyDescent="0.25">
      <c r="A28" s="1"/>
      <c r="B28" s="1"/>
      <c r="C28" s="1"/>
      <c r="D28" s="1"/>
      <c r="E28" s="1"/>
      <c r="F28" s="1"/>
      <c r="G28" s="1"/>
      <c r="H28" s="1"/>
      <c r="I28" s="1"/>
      <c r="J28" s="1"/>
      <c r="K28" s="1"/>
      <c r="L28" s="1"/>
      <c r="M28" s="1"/>
      <c r="N28" s="1"/>
    </row>
    <row r="29" spans="1:14" x14ac:dyDescent="0.25">
      <c r="A29" s="1"/>
      <c r="B29" s="1"/>
      <c r="C29" s="1"/>
      <c r="D29" s="1"/>
      <c r="E29" s="1"/>
      <c r="F29" s="1"/>
      <c r="G29" s="1"/>
      <c r="H29" s="1"/>
      <c r="I29" s="1"/>
      <c r="J29" s="1"/>
      <c r="K29" s="1"/>
      <c r="L29" s="1"/>
      <c r="M29" s="1"/>
      <c r="N29" s="1"/>
    </row>
    <row r="30" spans="1:14" x14ac:dyDescent="0.25">
      <c r="A30" s="1"/>
      <c r="B30" s="1"/>
      <c r="C30" s="1"/>
      <c r="D30" s="1"/>
      <c r="E30" s="1"/>
      <c r="F30" s="1"/>
      <c r="G30" s="1"/>
      <c r="H30" s="1"/>
      <c r="I30" s="1"/>
      <c r="J30" s="1"/>
      <c r="K30" s="1"/>
      <c r="L30" s="1"/>
      <c r="M30" s="1"/>
      <c r="N30" s="1"/>
    </row>
    <row r="31" spans="1:14" x14ac:dyDescent="0.25">
      <c r="A31" s="1"/>
      <c r="B31" s="1"/>
      <c r="C31" s="1"/>
      <c r="D31" s="1"/>
      <c r="E31" s="1"/>
      <c r="F31" s="1"/>
      <c r="G31" s="1"/>
      <c r="H31" s="1"/>
      <c r="I31" s="1"/>
      <c r="J31" s="1"/>
      <c r="K31" s="1"/>
      <c r="L31" s="1"/>
      <c r="M31" s="1"/>
      <c r="N31" s="1"/>
    </row>
  </sheetData>
  <mergeCells count="3">
    <mergeCell ref="B2:I2"/>
    <mergeCell ref="B24:I24"/>
    <mergeCell ref="B25:I2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70824-A0D8-49FA-95EA-1F7EED4288DA}">
  <sheetPr codeName="Sheet20">
    <tabColor theme="7"/>
  </sheetPr>
  <dimension ref="B1:M68"/>
  <sheetViews>
    <sheetView showGridLines="0" zoomScale="80" zoomScaleNormal="80" workbookViewId="0">
      <selection activeCell="B2" sqref="B2:M2"/>
    </sheetView>
  </sheetViews>
  <sheetFormatPr defaultColWidth="10.28515625" defaultRowHeight="14.25" x14ac:dyDescent="0.2"/>
  <cols>
    <col min="1" max="1" width="6.42578125" style="1" customWidth="1"/>
    <col min="2" max="2" width="30.7109375" style="1" bestFit="1" customWidth="1"/>
    <col min="3" max="3" width="12.7109375" style="1" bestFit="1" customWidth="1"/>
    <col min="4" max="13" width="20.7109375" style="1" customWidth="1"/>
    <col min="14" max="16384" width="10.28515625" style="1"/>
  </cols>
  <sheetData>
    <row r="1" spans="2:13" ht="20.25" customHeight="1" x14ac:dyDescent="0.2"/>
    <row r="2" spans="2:13" ht="27.75" customHeight="1" x14ac:dyDescent="0.4">
      <c r="B2" s="209" t="s">
        <v>84</v>
      </c>
      <c r="C2" s="209"/>
      <c r="D2" s="209"/>
      <c r="E2" s="209"/>
      <c r="F2" s="209"/>
      <c r="G2" s="209"/>
      <c r="H2" s="209"/>
      <c r="I2" s="209"/>
      <c r="J2" s="209"/>
      <c r="K2" s="209"/>
      <c r="L2" s="209"/>
      <c r="M2" s="209"/>
    </row>
    <row r="4" spans="2:13" ht="30" customHeight="1" x14ac:dyDescent="0.2">
      <c r="B4" s="59" t="s">
        <v>85</v>
      </c>
      <c r="C4" s="59"/>
      <c r="D4" s="59"/>
      <c r="E4" s="59"/>
      <c r="F4" s="59"/>
      <c r="G4" s="59"/>
      <c r="H4" s="59"/>
      <c r="I4" s="59"/>
      <c r="J4" s="59"/>
      <c r="K4" s="59"/>
      <c r="L4" s="59"/>
      <c r="M4" s="59"/>
    </row>
    <row r="32" spans="2:13" s="70" customFormat="1" ht="15.75" thickBot="1" x14ac:dyDescent="0.3">
      <c r="B32" s="72"/>
      <c r="C32" s="72"/>
      <c r="D32" s="236" t="s">
        <v>87</v>
      </c>
      <c r="E32" s="236"/>
      <c r="F32" s="236"/>
      <c r="G32" s="236"/>
      <c r="H32" s="236"/>
      <c r="I32" s="228" t="s">
        <v>59</v>
      </c>
      <c r="J32" s="236"/>
      <c r="K32" s="236"/>
      <c r="L32" s="236"/>
      <c r="M32" s="236"/>
    </row>
    <row r="33" spans="2:13" ht="15.75" thickBot="1" x14ac:dyDescent="0.25">
      <c r="B33" s="201"/>
      <c r="C33" s="201" t="s">
        <v>22</v>
      </c>
      <c r="D33" s="192">
        <v>2021</v>
      </c>
      <c r="E33" s="192">
        <v>2022</v>
      </c>
      <c r="F33" s="192">
        <v>2023</v>
      </c>
      <c r="G33" s="192">
        <v>2024</v>
      </c>
      <c r="H33" s="192">
        <v>2025</v>
      </c>
      <c r="I33" s="193">
        <v>2021</v>
      </c>
      <c r="J33" s="192">
        <v>2022</v>
      </c>
      <c r="K33" s="192">
        <v>2023</v>
      </c>
      <c r="L33" s="192">
        <v>2024</v>
      </c>
      <c r="M33" s="192">
        <v>2025</v>
      </c>
    </row>
    <row r="34" spans="2:13" x14ac:dyDescent="0.2">
      <c r="B34" s="1" t="s">
        <v>14</v>
      </c>
      <c r="C34" s="52" t="s">
        <v>26</v>
      </c>
      <c r="D34" s="4">
        <v>6</v>
      </c>
      <c r="E34" s="3">
        <v>11</v>
      </c>
      <c r="F34" s="3">
        <v>20</v>
      </c>
      <c r="G34" s="3">
        <v>20</v>
      </c>
      <c r="H34" s="3">
        <v>22</v>
      </c>
      <c r="I34" s="121">
        <v>1.8066847335140019E-4</v>
      </c>
      <c r="J34" s="13">
        <v>2.7679222968722479E-4</v>
      </c>
      <c r="K34" s="13">
        <v>4.207160587319618E-4</v>
      </c>
      <c r="L34" s="13">
        <v>3.7348272642390287E-4</v>
      </c>
      <c r="M34" s="13">
        <v>3.8169925568645139E-4</v>
      </c>
    </row>
    <row r="35" spans="2:13" x14ac:dyDescent="0.2">
      <c r="B35" s="1" t="s">
        <v>13</v>
      </c>
      <c r="C35" s="52" t="s">
        <v>23</v>
      </c>
      <c r="D35" s="4">
        <v>0</v>
      </c>
      <c r="E35" s="3">
        <v>0</v>
      </c>
      <c r="F35" s="3">
        <v>0</v>
      </c>
      <c r="G35" s="3">
        <v>0</v>
      </c>
      <c r="H35" s="3">
        <v>0</v>
      </c>
      <c r="I35" s="121">
        <v>0</v>
      </c>
      <c r="J35" s="13">
        <v>0</v>
      </c>
      <c r="K35" s="13">
        <v>0</v>
      </c>
      <c r="L35" s="13">
        <v>0</v>
      </c>
      <c r="M35" s="13">
        <v>0</v>
      </c>
    </row>
    <row r="36" spans="2:13" x14ac:dyDescent="0.2">
      <c r="B36" s="1" t="s">
        <v>15</v>
      </c>
      <c r="C36" s="52" t="s">
        <v>23</v>
      </c>
      <c r="D36" s="4">
        <v>0</v>
      </c>
      <c r="E36" s="3">
        <v>0</v>
      </c>
      <c r="F36" s="3">
        <v>0</v>
      </c>
      <c r="G36" s="3">
        <v>0</v>
      </c>
      <c r="H36" s="3">
        <v>0</v>
      </c>
      <c r="I36" s="121">
        <v>0</v>
      </c>
      <c r="J36" s="13">
        <v>0</v>
      </c>
      <c r="K36" s="13">
        <v>0</v>
      </c>
      <c r="L36" s="13">
        <v>0</v>
      </c>
      <c r="M36" s="13">
        <v>0</v>
      </c>
    </row>
    <row r="37" spans="2:13" x14ac:dyDescent="0.2">
      <c r="B37" s="1" t="s">
        <v>16</v>
      </c>
      <c r="C37" s="52" t="s">
        <v>23</v>
      </c>
      <c r="D37" s="4">
        <v>238</v>
      </c>
      <c r="E37" s="3">
        <v>461</v>
      </c>
      <c r="F37" s="3">
        <v>653</v>
      </c>
      <c r="G37" s="3">
        <v>2728</v>
      </c>
      <c r="H37" s="3">
        <v>3709</v>
      </c>
      <c r="I37" s="121">
        <v>1.0410469958358119E-3</v>
      </c>
      <c r="J37" s="13">
        <v>1.8708884082026891E-3</v>
      </c>
      <c r="K37" s="13">
        <v>2.526552010988373E-3</v>
      </c>
      <c r="L37" s="13">
        <v>9.3184038475990077E-3</v>
      </c>
      <c r="M37" s="13">
        <v>1.2073253300695294E-2</v>
      </c>
    </row>
    <row r="38" spans="2:13" x14ac:dyDescent="0.2">
      <c r="B38" s="1" t="s">
        <v>0</v>
      </c>
      <c r="C38" s="52" t="s">
        <v>25</v>
      </c>
      <c r="D38" s="4">
        <v>2816</v>
      </c>
      <c r="E38" s="3">
        <v>2987</v>
      </c>
      <c r="F38" s="3">
        <v>3200</v>
      </c>
      <c r="G38" s="3">
        <v>3426</v>
      </c>
      <c r="H38" s="3">
        <v>3711</v>
      </c>
      <c r="I38" s="121">
        <v>4.5416717738969992E-3</v>
      </c>
      <c r="J38" s="13">
        <v>4.5451502166820859E-3</v>
      </c>
      <c r="K38" s="13">
        <v>4.656179761967103E-3</v>
      </c>
      <c r="L38" s="13">
        <v>4.927015172215431E-3</v>
      </c>
      <c r="M38" s="13">
        <v>5.3133608618211184E-3</v>
      </c>
    </row>
    <row r="39" spans="2:13" x14ac:dyDescent="0.2">
      <c r="B39" s="1" t="s">
        <v>17</v>
      </c>
      <c r="C39" s="52" t="s">
        <v>25</v>
      </c>
      <c r="D39" s="4">
        <v>2936</v>
      </c>
      <c r="E39" s="3">
        <v>3008</v>
      </c>
      <c r="F39" s="3">
        <v>3086</v>
      </c>
      <c r="G39" s="3">
        <v>3109</v>
      </c>
      <c r="H39" s="3">
        <v>3075</v>
      </c>
      <c r="I39" s="121">
        <v>1.3722319333701006E-2</v>
      </c>
      <c r="J39" s="13">
        <v>1.3016911599652287E-2</v>
      </c>
      <c r="K39" s="13">
        <v>1.2406179773022389E-2</v>
      </c>
      <c r="L39" s="13">
        <v>1.1715496938294866E-2</v>
      </c>
      <c r="M39" s="13">
        <v>1.1111472459808992E-2</v>
      </c>
    </row>
    <row r="40" spans="2:13" x14ac:dyDescent="0.2">
      <c r="B40" s="1" t="s">
        <v>18</v>
      </c>
      <c r="C40" s="52" t="s">
        <v>27</v>
      </c>
      <c r="D40" s="4">
        <v>0</v>
      </c>
      <c r="E40" s="3">
        <v>34</v>
      </c>
      <c r="F40" s="3">
        <v>121</v>
      </c>
      <c r="G40" s="3">
        <v>297</v>
      </c>
      <c r="H40" s="3">
        <v>740</v>
      </c>
      <c r="I40" s="121">
        <v>0</v>
      </c>
      <c r="J40" s="13">
        <v>1.0774393702683774E-4</v>
      </c>
      <c r="K40" s="13">
        <v>3.4868508261819272E-4</v>
      </c>
      <c r="L40" s="13">
        <v>8.1590716789556393E-4</v>
      </c>
      <c r="M40" s="13">
        <v>1.8858500086647162E-3</v>
      </c>
    </row>
    <row r="41" spans="2:13" x14ac:dyDescent="0.2">
      <c r="B41" s="1" t="s">
        <v>5</v>
      </c>
      <c r="C41" s="52" t="s">
        <v>28</v>
      </c>
      <c r="D41" s="4">
        <v>0</v>
      </c>
      <c r="E41" s="3">
        <v>0</v>
      </c>
      <c r="F41" s="3">
        <v>1</v>
      </c>
      <c r="G41" s="3">
        <v>1</v>
      </c>
      <c r="H41" s="3">
        <v>4</v>
      </c>
      <c r="I41" s="121">
        <v>0</v>
      </c>
      <c r="J41" s="13">
        <v>0</v>
      </c>
      <c r="K41" s="13">
        <v>2.2210376687988628E-5</v>
      </c>
      <c r="L41" s="13">
        <v>2.0848970060878993E-5</v>
      </c>
      <c r="M41" s="13">
        <v>7.6496462038630711E-5</v>
      </c>
    </row>
    <row r="42" spans="2:13" x14ac:dyDescent="0.2">
      <c r="B42" s="1" t="s">
        <v>19</v>
      </c>
      <c r="C42" s="52" t="s">
        <v>24</v>
      </c>
      <c r="D42" s="4">
        <v>956</v>
      </c>
      <c r="E42" s="3">
        <v>1903</v>
      </c>
      <c r="F42" s="3">
        <v>2862</v>
      </c>
      <c r="G42" s="3">
        <v>3819</v>
      </c>
      <c r="H42" s="3">
        <v>4602</v>
      </c>
      <c r="I42" s="121">
        <v>5.6339024203386238E-3</v>
      </c>
      <c r="J42" s="13">
        <v>1.0008046406201518E-2</v>
      </c>
      <c r="K42" s="13">
        <v>1.3742041427789462E-2</v>
      </c>
      <c r="L42" s="13">
        <v>1.674104207397796E-2</v>
      </c>
      <c r="M42" s="13">
        <v>1.9002237986307818E-2</v>
      </c>
    </row>
    <row r="43" spans="2:13" x14ac:dyDescent="0.2">
      <c r="B43" s="1" t="s">
        <v>6</v>
      </c>
      <c r="C43" s="52" t="s">
        <v>24</v>
      </c>
      <c r="D43" s="4">
        <v>171</v>
      </c>
      <c r="E43" s="3">
        <v>206</v>
      </c>
      <c r="F43" s="3">
        <v>214</v>
      </c>
      <c r="G43" s="3">
        <v>220</v>
      </c>
      <c r="H43" s="3">
        <v>224</v>
      </c>
      <c r="I43" s="121">
        <v>1.0028149190710767E-2</v>
      </c>
      <c r="J43" s="13">
        <v>1.0867271576281916E-2</v>
      </c>
      <c r="K43" s="13">
        <v>1.0165304959148774E-2</v>
      </c>
      <c r="L43" s="13">
        <v>9.796499977735228E-3</v>
      </c>
      <c r="M43" s="13">
        <v>9.4526733341773212E-3</v>
      </c>
    </row>
    <row r="44" spans="2:13" x14ac:dyDescent="0.2">
      <c r="B44" s="1" t="s">
        <v>4</v>
      </c>
      <c r="C44" s="52" t="s">
        <v>24</v>
      </c>
      <c r="D44" s="4">
        <v>1</v>
      </c>
      <c r="E44" s="3">
        <v>18</v>
      </c>
      <c r="F44" s="3">
        <v>18</v>
      </c>
      <c r="G44" s="3">
        <v>31</v>
      </c>
      <c r="H44" s="3">
        <v>48</v>
      </c>
      <c r="I44" s="121">
        <v>1.9547666985945229E-5</v>
      </c>
      <c r="J44" s="13">
        <v>3.1520882584712374E-4</v>
      </c>
      <c r="K44" s="13">
        <v>2.8606391939354451E-4</v>
      </c>
      <c r="L44" s="13">
        <v>4.593068910850014E-4</v>
      </c>
      <c r="M44" s="13">
        <v>6.5897858319604609E-4</v>
      </c>
    </row>
    <row r="45" spans="2:13" x14ac:dyDescent="0.2">
      <c r="B45" s="1" t="s">
        <v>7</v>
      </c>
      <c r="C45" s="52" t="s">
        <v>24</v>
      </c>
      <c r="D45" s="4">
        <v>3080</v>
      </c>
      <c r="E45" s="3">
        <v>3883</v>
      </c>
      <c r="F45" s="3">
        <v>4228</v>
      </c>
      <c r="G45" s="3">
        <v>4439</v>
      </c>
      <c r="H45" s="3">
        <v>4528</v>
      </c>
      <c r="I45" s="121">
        <v>1.7249393751015082E-2</v>
      </c>
      <c r="J45" s="13">
        <v>1.9448743570094112E-2</v>
      </c>
      <c r="K45" s="13">
        <v>1.9313255708784609E-2</v>
      </c>
      <c r="L45" s="13">
        <v>1.8875225363132294E-2</v>
      </c>
      <c r="M45" s="13">
        <v>1.8158267264991198E-2</v>
      </c>
    </row>
    <row r="46" spans="2:13" x14ac:dyDescent="0.2">
      <c r="B46" s="1" t="s">
        <v>20</v>
      </c>
      <c r="C46" s="52" t="s">
        <v>24</v>
      </c>
      <c r="D46" s="4">
        <v>60</v>
      </c>
      <c r="E46" s="3">
        <v>64</v>
      </c>
      <c r="F46" s="3">
        <v>154</v>
      </c>
      <c r="G46" s="3">
        <v>248</v>
      </c>
      <c r="H46" s="3">
        <v>283</v>
      </c>
      <c r="I46" s="121">
        <v>6.1746182027744615E-4</v>
      </c>
      <c r="J46" s="13">
        <v>5.9730466270952332E-4</v>
      </c>
      <c r="K46" s="13">
        <v>1.296252651425878E-3</v>
      </c>
      <c r="L46" s="13">
        <v>1.915338930036067E-3</v>
      </c>
      <c r="M46" s="13">
        <v>2.0583913998516211E-3</v>
      </c>
    </row>
    <row r="47" spans="2:13" x14ac:dyDescent="0.2">
      <c r="B47" s="1" t="s">
        <v>21</v>
      </c>
      <c r="C47" s="52" t="s">
        <v>29</v>
      </c>
      <c r="D47" s="4">
        <v>15</v>
      </c>
      <c r="E47" s="3">
        <v>18</v>
      </c>
      <c r="F47" s="3">
        <v>379</v>
      </c>
      <c r="G47" s="3">
        <v>595</v>
      </c>
      <c r="H47" s="3">
        <v>544</v>
      </c>
      <c r="I47" s="121">
        <v>8.1028522039757996E-4</v>
      </c>
      <c r="J47" s="13">
        <v>9.3911410236343718E-4</v>
      </c>
      <c r="K47" s="13">
        <v>2.0897662108513453E-2</v>
      </c>
      <c r="L47" s="13">
        <v>3.1996128199612818E-2</v>
      </c>
      <c r="M47" s="13">
        <v>2.6419309407022487E-2</v>
      </c>
    </row>
    <row r="48" spans="2:13" ht="15" thickBot="1" x14ac:dyDescent="0.25">
      <c r="B48" s="6" t="s">
        <v>31</v>
      </c>
      <c r="C48" s="6"/>
      <c r="D48" s="71">
        <v>10279</v>
      </c>
      <c r="E48" s="71">
        <v>12593</v>
      </c>
      <c r="F48" s="71">
        <v>14936</v>
      </c>
      <c r="G48" s="71">
        <v>18933</v>
      </c>
      <c r="H48" s="71">
        <v>21490</v>
      </c>
      <c r="I48" s="125">
        <v>5.3844446646510672E-3</v>
      </c>
      <c r="J48" s="53">
        <v>5.6357432304317053E-3</v>
      </c>
      <c r="K48" s="53">
        <v>7.1734253199226437E-3</v>
      </c>
      <c r="L48" s="53">
        <v>8.9128913548390861E-3</v>
      </c>
      <c r="M48" s="53">
        <v>8.882665860355141E-3</v>
      </c>
    </row>
    <row r="50" spans="2:9" ht="35.25" customHeight="1" thickBot="1" x14ac:dyDescent="0.25">
      <c r="B50" s="73"/>
      <c r="C50" s="75"/>
      <c r="D50" s="236" t="s">
        <v>60</v>
      </c>
      <c r="E50" s="236"/>
      <c r="F50" s="236"/>
      <c r="G50" s="228" t="s">
        <v>86</v>
      </c>
      <c r="H50" s="236"/>
      <c r="I50" s="236"/>
    </row>
    <row r="51" spans="2:9" ht="15.75" thickBot="1" x14ac:dyDescent="0.3">
      <c r="B51" s="123"/>
      <c r="C51" s="123" t="s">
        <v>22</v>
      </c>
      <c r="D51" s="47">
        <v>2023</v>
      </c>
      <c r="E51" s="47">
        <v>2024</v>
      </c>
      <c r="F51" s="47">
        <v>2025</v>
      </c>
      <c r="G51" s="50">
        <v>2023</v>
      </c>
      <c r="H51" s="47">
        <v>2024</v>
      </c>
      <c r="I51" s="47">
        <v>2025</v>
      </c>
    </row>
    <row r="52" spans="2:9" x14ac:dyDescent="0.2">
      <c r="B52" s="1" t="s">
        <v>14</v>
      </c>
      <c r="C52" s="69" t="s">
        <v>26</v>
      </c>
      <c r="D52" s="19">
        <v>0</v>
      </c>
      <c r="E52" s="3">
        <v>0</v>
      </c>
      <c r="F52" s="3">
        <v>0</v>
      </c>
      <c r="G52" s="126">
        <v>0</v>
      </c>
      <c r="H52" s="3">
        <v>0</v>
      </c>
      <c r="I52" s="19">
        <v>0</v>
      </c>
    </row>
    <row r="53" spans="2:9" x14ac:dyDescent="0.2">
      <c r="B53" s="1" t="s">
        <v>13</v>
      </c>
      <c r="C53" s="52" t="s">
        <v>23</v>
      </c>
      <c r="D53" s="1">
        <v>0</v>
      </c>
      <c r="E53" s="1">
        <v>0</v>
      </c>
      <c r="F53" s="3">
        <v>0</v>
      </c>
      <c r="G53" s="127">
        <v>0</v>
      </c>
      <c r="H53" s="1">
        <v>0</v>
      </c>
      <c r="I53" s="3">
        <v>0</v>
      </c>
    </row>
    <row r="54" spans="2:9" x14ac:dyDescent="0.2">
      <c r="B54" s="1" t="s">
        <v>15</v>
      </c>
      <c r="C54" s="52" t="s">
        <v>23</v>
      </c>
      <c r="D54" s="3">
        <v>0</v>
      </c>
      <c r="E54" s="3">
        <v>0</v>
      </c>
      <c r="F54" s="3">
        <v>10</v>
      </c>
      <c r="G54" s="118">
        <v>0</v>
      </c>
      <c r="H54" s="3">
        <v>0</v>
      </c>
      <c r="I54" s="3">
        <v>174</v>
      </c>
    </row>
    <row r="55" spans="2:9" x14ac:dyDescent="0.2">
      <c r="B55" s="1" t="s">
        <v>16</v>
      </c>
      <c r="C55" s="52" t="s">
        <v>23</v>
      </c>
      <c r="D55" s="3">
        <v>0</v>
      </c>
      <c r="E55" s="3">
        <v>0</v>
      </c>
      <c r="F55" s="3">
        <v>12</v>
      </c>
      <c r="G55" s="118">
        <v>0</v>
      </c>
      <c r="H55" s="3">
        <v>0</v>
      </c>
      <c r="I55" s="3">
        <v>56</v>
      </c>
    </row>
    <row r="56" spans="2:9" x14ac:dyDescent="0.2">
      <c r="B56" s="1" t="s">
        <v>0</v>
      </c>
      <c r="C56" s="52" t="s">
        <v>25</v>
      </c>
      <c r="D56" s="74">
        <v>11.01</v>
      </c>
      <c r="E56" s="74">
        <v>11.42</v>
      </c>
      <c r="F56" s="3">
        <v>12</v>
      </c>
      <c r="G56" s="128">
        <v>166</v>
      </c>
      <c r="H56" s="74">
        <v>580</v>
      </c>
      <c r="I56" s="3">
        <v>488</v>
      </c>
    </row>
    <row r="57" spans="2:9" x14ac:dyDescent="0.2">
      <c r="B57" s="1" t="s">
        <v>17</v>
      </c>
      <c r="C57" s="52" t="s">
        <v>25</v>
      </c>
      <c r="D57" s="74">
        <v>14.74</v>
      </c>
      <c r="E57" s="74">
        <v>10.38</v>
      </c>
      <c r="F57" s="3">
        <v>11</v>
      </c>
      <c r="G57" s="128">
        <v>20</v>
      </c>
      <c r="H57" s="74">
        <v>320</v>
      </c>
      <c r="I57" s="3">
        <v>415</v>
      </c>
    </row>
    <row r="58" spans="2:9" x14ac:dyDescent="0.2">
      <c r="B58" s="1" t="s">
        <v>18</v>
      </c>
      <c r="C58" s="52" t="s">
        <v>27</v>
      </c>
      <c r="D58" s="3">
        <v>6.9710436893203802</v>
      </c>
      <c r="E58" s="3">
        <v>7.6</v>
      </c>
      <c r="F58" s="3">
        <v>8</v>
      </c>
      <c r="G58" s="118">
        <v>412</v>
      </c>
      <c r="H58" s="3">
        <v>2724</v>
      </c>
      <c r="I58" s="3">
        <v>19736</v>
      </c>
    </row>
    <row r="59" spans="2:9" x14ac:dyDescent="0.2">
      <c r="B59" s="1" t="s">
        <v>5</v>
      </c>
      <c r="C59" s="52" t="s">
        <v>28</v>
      </c>
      <c r="D59" s="3">
        <v>0</v>
      </c>
      <c r="E59" s="3">
        <v>0</v>
      </c>
      <c r="F59" s="3">
        <v>0</v>
      </c>
      <c r="G59" s="118">
        <v>0</v>
      </c>
      <c r="H59" s="3">
        <v>0</v>
      </c>
      <c r="I59" s="3">
        <v>0</v>
      </c>
    </row>
    <row r="60" spans="2:9" x14ac:dyDescent="0.2">
      <c r="B60" s="1" t="s">
        <v>19</v>
      </c>
      <c r="C60" s="52" t="s">
        <v>24</v>
      </c>
      <c r="D60" s="3">
        <v>4</v>
      </c>
      <c r="E60" s="3">
        <v>3.7667999999999999</v>
      </c>
      <c r="F60" s="3">
        <v>4</v>
      </c>
      <c r="G60" s="118">
        <v>32</v>
      </c>
      <c r="H60" s="3">
        <v>32</v>
      </c>
      <c r="I60" s="3">
        <v>32</v>
      </c>
    </row>
    <row r="61" spans="2:9" x14ac:dyDescent="0.2">
      <c r="B61" s="1" t="s">
        <v>6</v>
      </c>
      <c r="C61" s="52" t="s">
        <v>24</v>
      </c>
      <c r="D61" s="3">
        <v>0</v>
      </c>
      <c r="E61" s="3">
        <v>0</v>
      </c>
      <c r="F61" s="3">
        <v>0</v>
      </c>
      <c r="G61" s="118">
        <v>0</v>
      </c>
      <c r="H61" s="3">
        <v>0</v>
      </c>
      <c r="I61" s="3">
        <v>0</v>
      </c>
    </row>
    <row r="62" spans="2:9" x14ac:dyDescent="0.2">
      <c r="B62" s="1" t="s">
        <v>4</v>
      </c>
      <c r="C62" s="52" t="s">
        <v>24</v>
      </c>
      <c r="D62" s="3">
        <v>0</v>
      </c>
      <c r="E62" s="3">
        <v>0</v>
      </c>
      <c r="F62" s="3">
        <v>0</v>
      </c>
      <c r="G62" s="118">
        <v>0</v>
      </c>
      <c r="H62" s="3">
        <v>0</v>
      </c>
      <c r="I62" s="3">
        <v>0</v>
      </c>
    </row>
    <row r="63" spans="2:9" x14ac:dyDescent="0.2">
      <c r="B63" s="1" t="s">
        <v>7</v>
      </c>
      <c r="C63" s="52" t="s">
        <v>24</v>
      </c>
      <c r="D63" s="74">
        <v>0</v>
      </c>
      <c r="E63" s="74">
        <v>0</v>
      </c>
      <c r="F63" s="3">
        <v>8.5</v>
      </c>
      <c r="G63" s="128">
        <v>0</v>
      </c>
      <c r="H63" s="74">
        <v>0</v>
      </c>
      <c r="I63" s="3">
        <v>99</v>
      </c>
    </row>
    <row r="64" spans="2:9" x14ac:dyDescent="0.2">
      <c r="B64" s="1" t="s">
        <v>20</v>
      </c>
      <c r="C64" s="52" t="s">
        <v>24</v>
      </c>
      <c r="D64" s="3">
        <v>0</v>
      </c>
      <c r="E64" s="3">
        <v>0</v>
      </c>
      <c r="F64" s="3">
        <v>0</v>
      </c>
      <c r="G64" s="118">
        <v>0</v>
      </c>
      <c r="H64" s="3">
        <v>0</v>
      </c>
      <c r="I64" s="3">
        <v>0</v>
      </c>
    </row>
    <row r="65" spans="2:13" x14ac:dyDescent="0.2">
      <c r="B65" s="129" t="s">
        <v>21</v>
      </c>
      <c r="C65" s="130" t="s">
        <v>29</v>
      </c>
      <c r="D65" s="20">
        <v>0</v>
      </c>
      <c r="E65" s="20">
        <v>0</v>
      </c>
      <c r="F65" s="20">
        <v>0</v>
      </c>
      <c r="G65" s="131">
        <v>0</v>
      </c>
      <c r="H65" s="20">
        <v>0</v>
      </c>
      <c r="I65" s="20">
        <v>0</v>
      </c>
    </row>
    <row r="67" spans="2:13" ht="15" x14ac:dyDescent="0.25">
      <c r="B67" s="211" t="s">
        <v>32</v>
      </c>
      <c r="C67" s="211"/>
      <c r="D67" s="211"/>
      <c r="E67" s="211"/>
      <c r="F67" s="211"/>
      <c r="G67" s="211"/>
      <c r="H67" s="211"/>
      <c r="I67" s="211"/>
      <c r="J67" s="211"/>
      <c r="K67" s="211"/>
      <c r="L67" s="211"/>
      <c r="M67" s="211"/>
    </row>
    <row r="68" spans="2:13" ht="22.5" customHeight="1" x14ac:dyDescent="0.2">
      <c r="B68" s="212" t="s">
        <v>131</v>
      </c>
      <c r="C68" s="212"/>
      <c r="D68" s="212"/>
      <c r="E68" s="212"/>
      <c r="F68" s="212"/>
      <c r="G68" s="212"/>
      <c r="H68" s="212"/>
      <c r="I68" s="212"/>
      <c r="J68" s="212"/>
      <c r="K68" s="212"/>
      <c r="L68" s="212"/>
      <c r="M68" s="212"/>
    </row>
  </sheetData>
  <mergeCells count="7">
    <mergeCell ref="D50:F50"/>
    <mergeCell ref="G50:I50"/>
    <mergeCell ref="B67:M67"/>
    <mergeCell ref="B68:M68"/>
    <mergeCell ref="B2:M2"/>
    <mergeCell ref="D32:H32"/>
    <mergeCell ref="I32:M3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1F09E-D950-4E3A-A4EF-F7E375CECE82}">
  <sheetPr codeName="Sheet25">
    <tabColor theme="7"/>
  </sheetPr>
  <dimension ref="A1:O50"/>
  <sheetViews>
    <sheetView showGridLines="0" zoomScale="80" zoomScaleNormal="80" workbookViewId="0">
      <selection activeCell="B2" sqref="B2:M2"/>
    </sheetView>
  </sheetViews>
  <sheetFormatPr defaultRowHeight="15" x14ac:dyDescent="0.25"/>
  <cols>
    <col min="1" max="1" width="6.42578125" customWidth="1"/>
    <col min="2" max="2" width="29.28515625" bestFit="1" customWidth="1"/>
    <col min="3" max="3" width="18.5703125" customWidth="1"/>
    <col min="4" max="6" width="20.7109375" customWidth="1"/>
    <col min="7" max="15" width="13.7109375" customWidth="1"/>
  </cols>
  <sheetData>
    <row r="1" spans="1:15" ht="17.25" customHeight="1" x14ac:dyDescent="0.25">
      <c r="A1" s="1"/>
      <c r="B1" s="1"/>
      <c r="C1" s="1"/>
      <c r="D1" s="1"/>
      <c r="E1" s="1"/>
      <c r="F1" s="1"/>
      <c r="G1" s="1"/>
      <c r="H1" s="1"/>
      <c r="I1" s="1"/>
      <c r="J1" s="1"/>
      <c r="K1" s="1"/>
      <c r="L1" s="1"/>
      <c r="M1" s="1"/>
      <c r="N1" s="1"/>
      <c r="O1" s="1"/>
    </row>
    <row r="2" spans="1:15" ht="27.75" customHeight="1" x14ac:dyDescent="0.4">
      <c r="A2" s="1"/>
      <c r="B2" s="209" t="s">
        <v>61</v>
      </c>
      <c r="C2" s="209"/>
      <c r="D2" s="209"/>
      <c r="E2" s="209"/>
      <c r="F2" s="209"/>
      <c r="G2" s="209"/>
      <c r="H2" s="209"/>
      <c r="I2" s="209"/>
      <c r="J2" s="209"/>
      <c r="K2" s="209"/>
      <c r="L2" s="209"/>
      <c r="M2" s="209"/>
      <c r="N2" s="1"/>
      <c r="O2" s="1"/>
    </row>
    <row r="3" spans="1:15" x14ac:dyDescent="0.25">
      <c r="A3" s="1"/>
      <c r="B3" s="1"/>
      <c r="C3" s="1"/>
      <c r="D3" s="1"/>
      <c r="E3" s="1"/>
      <c r="F3" s="1"/>
      <c r="G3" s="1"/>
      <c r="H3" s="1"/>
      <c r="I3" s="1"/>
      <c r="J3" s="1"/>
      <c r="K3" s="1"/>
      <c r="L3" s="1"/>
      <c r="M3" s="1"/>
      <c r="N3" s="1"/>
      <c r="O3" s="1"/>
    </row>
    <row r="4" spans="1:15" ht="30" customHeight="1" x14ac:dyDescent="0.25">
      <c r="A4" s="1"/>
      <c r="B4" s="237" t="s">
        <v>93</v>
      </c>
      <c r="C4" s="237"/>
      <c r="D4" s="237"/>
      <c r="E4" s="237"/>
      <c r="F4" s="237"/>
      <c r="G4" s="237"/>
      <c r="H4" s="237"/>
      <c r="I4" s="237"/>
      <c r="J4" s="237"/>
      <c r="K4" s="237"/>
      <c r="L4" s="237"/>
      <c r="M4" s="237"/>
      <c r="N4" s="1"/>
      <c r="O4" s="1"/>
    </row>
    <row r="5" spans="1:15" x14ac:dyDescent="0.25">
      <c r="A5" s="1"/>
      <c r="B5" s="1"/>
      <c r="C5" s="1"/>
      <c r="D5" s="1"/>
      <c r="E5" s="1"/>
      <c r="F5" s="1"/>
      <c r="G5" s="1"/>
      <c r="H5" s="1"/>
      <c r="I5" s="1"/>
      <c r="J5" s="1"/>
      <c r="K5" s="1"/>
      <c r="L5" s="1"/>
      <c r="M5" s="1"/>
      <c r="N5" s="1"/>
      <c r="O5" s="1"/>
    </row>
    <row r="6" spans="1:15" x14ac:dyDescent="0.25">
      <c r="A6" s="1"/>
      <c r="B6" s="181"/>
      <c r="C6" s="181"/>
      <c r="D6" s="238" t="s">
        <v>33</v>
      </c>
      <c r="E6" s="238"/>
      <c r="F6" s="238"/>
      <c r="G6" s="1"/>
      <c r="H6" s="1"/>
      <c r="I6" s="1"/>
      <c r="J6" s="1"/>
      <c r="K6" s="1"/>
      <c r="L6" s="1"/>
      <c r="M6" s="1"/>
      <c r="N6" s="1"/>
      <c r="O6" s="1"/>
    </row>
    <row r="7" spans="1:15" ht="48.75" customHeight="1" thickBot="1" x14ac:dyDescent="0.3">
      <c r="A7" s="1"/>
      <c r="B7" s="180"/>
      <c r="C7" s="180"/>
      <c r="D7" s="72" t="s">
        <v>110</v>
      </c>
      <c r="E7" s="49" t="s">
        <v>111</v>
      </c>
      <c r="F7" s="72" t="s">
        <v>112</v>
      </c>
      <c r="G7" s="1"/>
      <c r="H7" s="1"/>
      <c r="I7" s="1"/>
      <c r="J7" s="1"/>
      <c r="K7" s="1"/>
      <c r="L7" s="1"/>
      <c r="M7" s="1"/>
      <c r="N7" s="1"/>
      <c r="O7" s="1"/>
    </row>
    <row r="8" spans="1:15" ht="15.75" thickBot="1" x14ac:dyDescent="0.3">
      <c r="A8" s="1"/>
      <c r="B8" s="123" t="s">
        <v>88</v>
      </c>
      <c r="C8" s="134" t="s">
        <v>22</v>
      </c>
      <c r="D8" s="192">
        <v>2025</v>
      </c>
      <c r="E8" s="195">
        <v>2025</v>
      </c>
      <c r="F8" s="192">
        <v>2025</v>
      </c>
      <c r="G8" s="1"/>
      <c r="H8" s="1"/>
      <c r="I8" s="1"/>
      <c r="J8" s="1"/>
      <c r="K8" s="1"/>
      <c r="L8" s="1"/>
      <c r="M8" s="1"/>
      <c r="N8" s="1"/>
      <c r="O8" s="1"/>
    </row>
    <row r="9" spans="1:15" x14ac:dyDescent="0.25">
      <c r="A9" s="1"/>
      <c r="B9" s="1" t="s">
        <v>14</v>
      </c>
      <c r="C9" s="52" t="s">
        <v>26</v>
      </c>
      <c r="D9" s="3">
        <v>5154</v>
      </c>
      <c r="E9" s="132">
        <v>10002</v>
      </c>
      <c r="F9" s="5">
        <f>D9/E9</f>
        <v>0.51529694061187759</v>
      </c>
      <c r="G9" s="1"/>
      <c r="H9" s="1"/>
      <c r="I9" s="1"/>
      <c r="J9" s="1"/>
      <c r="K9" s="1"/>
      <c r="L9" s="1"/>
      <c r="M9" s="1"/>
      <c r="N9" s="1"/>
      <c r="O9" s="1"/>
    </row>
    <row r="10" spans="1:15" x14ac:dyDescent="0.25">
      <c r="A10" s="1"/>
      <c r="B10" s="1" t="s">
        <v>13</v>
      </c>
      <c r="C10" s="52" t="s">
        <v>23</v>
      </c>
      <c r="D10" s="3">
        <v>49494</v>
      </c>
      <c r="E10" s="132">
        <v>88996</v>
      </c>
      <c r="F10" s="5">
        <f t="shared" ref="F10:F23" si="0">D10/E10</f>
        <v>0.55613735448784218</v>
      </c>
      <c r="G10" s="1"/>
      <c r="H10" s="1"/>
      <c r="I10" s="1"/>
      <c r="J10" s="1"/>
      <c r="K10" s="1"/>
      <c r="L10" s="1"/>
      <c r="M10" s="1"/>
      <c r="N10" s="1"/>
      <c r="O10" s="1"/>
    </row>
    <row r="11" spans="1:15" x14ac:dyDescent="0.25">
      <c r="A11" s="1"/>
      <c r="B11" s="1" t="s">
        <v>15</v>
      </c>
      <c r="C11" s="52" t="s">
        <v>23</v>
      </c>
      <c r="D11" s="3">
        <v>75439</v>
      </c>
      <c r="E11" s="132">
        <v>241109</v>
      </c>
      <c r="F11" s="5">
        <f t="shared" si="0"/>
        <v>0.31288338469323002</v>
      </c>
      <c r="G11" s="1"/>
      <c r="H11" s="1"/>
      <c r="I11" s="1"/>
      <c r="J11" s="1"/>
      <c r="K11" s="1"/>
      <c r="L11" s="1"/>
      <c r="M11" s="1"/>
      <c r="N11" s="1"/>
      <c r="O11" s="1"/>
    </row>
    <row r="12" spans="1:15" x14ac:dyDescent="0.25">
      <c r="A12" s="1"/>
      <c r="B12" s="1" t="s">
        <v>16</v>
      </c>
      <c r="C12" s="52" t="s">
        <v>23</v>
      </c>
      <c r="D12" s="3">
        <v>14852</v>
      </c>
      <c r="E12" s="132">
        <v>73884</v>
      </c>
      <c r="F12" s="61">
        <f t="shared" si="0"/>
        <v>0.2010178117048346</v>
      </c>
      <c r="G12" s="1"/>
      <c r="H12" s="1"/>
      <c r="I12" s="1"/>
      <c r="J12" s="1"/>
      <c r="K12" s="1"/>
      <c r="L12" s="1"/>
      <c r="M12" s="1"/>
      <c r="N12" s="1"/>
      <c r="O12" s="1"/>
    </row>
    <row r="13" spans="1:15" x14ac:dyDescent="0.25">
      <c r="A13" s="1"/>
      <c r="B13" s="1" t="s">
        <v>0</v>
      </c>
      <c r="C13" s="52" t="s">
        <v>25</v>
      </c>
      <c r="D13" s="3">
        <v>0</v>
      </c>
      <c r="E13" s="132">
        <v>463250</v>
      </c>
      <c r="F13" s="4">
        <f t="shared" si="0"/>
        <v>0</v>
      </c>
      <c r="G13" s="1"/>
      <c r="H13" s="1"/>
      <c r="I13" s="1"/>
      <c r="J13" s="1"/>
      <c r="K13" s="1"/>
      <c r="L13" s="1"/>
      <c r="M13" s="1"/>
      <c r="N13" s="1"/>
      <c r="O13" s="1"/>
    </row>
    <row r="14" spans="1:15" x14ac:dyDescent="0.25">
      <c r="A14" s="1"/>
      <c r="B14" s="1" t="s">
        <v>17</v>
      </c>
      <c r="C14" s="52" t="s">
        <v>25</v>
      </c>
      <c r="D14" s="3">
        <v>0</v>
      </c>
      <c r="E14" s="132">
        <v>219744</v>
      </c>
      <c r="F14" s="4">
        <f t="shared" si="0"/>
        <v>0</v>
      </c>
      <c r="G14" s="1"/>
      <c r="H14" s="1"/>
      <c r="I14" s="1"/>
      <c r="J14" s="1"/>
      <c r="K14" s="1"/>
      <c r="L14" s="1"/>
      <c r="M14" s="1"/>
      <c r="N14" s="1"/>
      <c r="O14" s="1"/>
    </row>
    <row r="15" spans="1:15" x14ac:dyDescent="0.25">
      <c r="A15" s="1"/>
      <c r="B15" s="1" t="s">
        <v>18</v>
      </c>
      <c r="C15" s="52" t="s">
        <v>27</v>
      </c>
      <c r="D15" s="3">
        <v>9624</v>
      </c>
      <c r="E15" s="132">
        <v>43688</v>
      </c>
      <c r="F15" s="61">
        <f t="shared" si="0"/>
        <v>0.22028932429957884</v>
      </c>
      <c r="G15" s="1"/>
      <c r="H15" s="1"/>
      <c r="I15" s="1"/>
      <c r="J15" s="1"/>
      <c r="K15" s="1"/>
      <c r="L15" s="1"/>
      <c r="M15" s="1"/>
      <c r="N15" s="1"/>
      <c r="O15" s="1"/>
    </row>
    <row r="16" spans="1:15" x14ac:dyDescent="0.25">
      <c r="A16" s="1"/>
      <c r="B16" s="1" t="s">
        <v>5</v>
      </c>
      <c r="C16" s="52" t="s">
        <v>28</v>
      </c>
      <c r="D16" s="3">
        <v>2598</v>
      </c>
      <c r="E16" s="132">
        <v>95085</v>
      </c>
      <c r="F16" s="5">
        <f t="shared" si="0"/>
        <v>2.7322921596466321E-2</v>
      </c>
      <c r="G16" s="1"/>
      <c r="H16" s="1"/>
      <c r="I16" s="1"/>
      <c r="J16" s="1"/>
      <c r="K16" s="1"/>
      <c r="L16" s="1"/>
      <c r="M16" s="1"/>
      <c r="N16" s="1"/>
      <c r="O16" s="1"/>
    </row>
    <row r="17" spans="1:15" x14ac:dyDescent="0.25">
      <c r="A17" s="1"/>
      <c r="B17" s="1" t="s">
        <v>19</v>
      </c>
      <c r="C17" s="52" t="s">
        <v>24</v>
      </c>
      <c r="D17" s="3">
        <v>15062</v>
      </c>
      <c r="E17" s="132">
        <v>233398</v>
      </c>
      <c r="F17" s="5">
        <f t="shared" si="0"/>
        <v>6.4533543560784584E-2</v>
      </c>
      <c r="G17" s="1"/>
      <c r="H17" s="1"/>
      <c r="I17" s="1"/>
      <c r="J17" s="1"/>
      <c r="K17" s="1"/>
      <c r="L17" s="1"/>
      <c r="M17" s="1"/>
      <c r="N17" s="1"/>
      <c r="O17" s="1"/>
    </row>
    <row r="18" spans="1:15" x14ac:dyDescent="0.25">
      <c r="A18" s="1"/>
      <c r="B18" s="1" t="s">
        <v>6</v>
      </c>
      <c r="C18" s="52" t="s">
        <v>24</v>
      </c>
      <c r="D18" s="3">
        <v>1453</v>
      </c>
      <c r="E18" s="132">
        <v>23091</v>
      </c>
      <c r="F18" s="5">
        <f t="shared" si="0"/>
        <v>6.292494911437356E-2</v>
      </c>
      <c r="G18" s="1"/>
      <c r="H18" s="1"/>
      <c r="I18" s="1"/>
      <c r="J18" s="1"/>
      <c r="K18" s="1"/>
      <c r="L18" s="1"/>
      <c r="M18" s="1"/>
      <c r="N18" s="1"/>
      <c r="O18" s="1"/>
    </row>
    <row r="19" spans="1:15" x14ac:dyDescent="0.25">
      <c r="A19" s="1"/>
      <c r="B19" s="1" t="s">
        <v>4</v>
      </c>
      <c r="C19" s="52" t="s">
        <v>24</v>
      </c>
      <c r="D19" s="3">
        <v>11607</v>
      </c>
      <c r="E19" s="132">
        <v>72257</v>
      </c>
      <c r="F19" s="5">
        <f t="shared" si="0"/>
        <v>0.16063495578283074</v>
      </c>
      <c r="G19" s="1"/>
      <c r="H19" s="1"/>
      <c r="I19" s="1"/>
      <c r="J19" s="1"/>
      <c r="K19" s="1"/>
      <c r="L19" s="1"/>
      <c r="M19" s="1"/>
      <c r="N19" s="1"/>
      <c r="O19" s="1"/>
    </row>
    <row r="20" spans="1:15" x14ac:dyDescent="0.25">
      <c r="A20" s="1"/>
      <c r="B20" s="1" t="s">
        <v>7</v>
      </c>
      <c r="C20" s="52" t="s">
        <v>24</v>
      </c>
      <c r="D20" s="3">
        <v>23641</v>
      </c>
      <c r="E20" s="132">
        <v>247084</v>
      </c>
      <c r="F20" s="5">
        <f t="shared" si="0"/>
        <v>9.5680011655955063E-2</v>
      </c>
      <c r="G20" s="1"/>
      <c r="H20" s="1"/>
      <c r="I20" s="1"/>
      <c r="J20" s="1"/>
      <c r="K20" s="1"/>
      <c r="L20" s="1"/>
      <c r="M20" s="1"/>
      <c r="N20" s="1"/>
      <c r="O20" s="1"/>
    </row>
    <row r="21" spans="1:15" x14ac:dyDescent="0.25">
      <c r="A21" s="1"/>
      <c r="B21" s="1" t="s">
        <v>20</v>
      </c>
      <c r="C21" s="52" t="s">
        <v>24</v>
      </c>
      <c r="D21" s="3">
        <v>3424</v>
      </c>
      <c r="E21" s="132">
        <v>136258</v>
      </c>
      <c r="F21" s="5">
        <f t="shared" si="0"/>
        <v>2.5128799776893834E-2</v>
      </c>
      <c r="G21" s="1"/>
      <c r="H21" s="1"/>
      <c r="I21" s="1"/>
      <c r="J21" s="1"/>
      <c r="K21" s="1"/>
      <c r="L21" s="1"/>
      <c r="M21" s="1"/>
      <c r="N21" s="1"/>
      <c r="O21" s="1"/>
    </row>
    <row r="22" spans="1:15" x14ac:dyDescent="0.25">
      <c r="A22" s="1"/>
      <c r="B22" s="1" t="s">
        <v>21</v>
      </c>
      <c r="C22" s="52" t="s">
        <v>29</v>
      </c>
      <c r="D22" s="3">
        <v>474</v>
      </c>
      <c r="E22" s="132">
        <v>12355</v>
      </c>
      <c r="F22" s="5">
        <f t="shared" si="0"/>
        <v>3.8365034399028733E-2</v>
      </c>
      <c r="G22" s="1"/>
      <c r="H22" s="1"/>
      <c r="I22" s="1"/>
      <c r="J22" s="1"/>
      <c r="K22" s="1"/>
      <c r="L22" s="1"/>
      <c r="M22" s="1"/>
      <c r="N22" s="1"/>
      <c r="O22" s="1"/>
    </row>
    <row r="23" spans="1:15" ht="15.75" thickBot="1" x14ac:dyDescent="0.3">
      <c r="A23" s="1"/>
      <c r="B23" s="6" t="s">
        <v>31</v>
      </c>
      <c r="C23" s="6"/>
      <c r="D23" s="71">
        <f t="shared" ref="D23" si="1">SUM(D9:D22)</f>
        <v>212822</v>
      </c>
      <c r="E23" s="133">
        <f>SUM(E9:E22)</f>
        <v>1960201</v>
      </c>
      <c r="F23" s="76">
        <f t="shared" si="0"/>
        <v>0.10857151894116981</v>
      </c>
      <c r="G23" s="1"/>
      <c r="H23" s="1"/>
      <c r="I23" s="1"/>
      <c r="J23" s="1"/>
      <c r="K23" s="1"/>
      <c r="L23" s="1"/>
      <c r="M23" s="1"/>
      <c r="N23" s="1"/>
      <c r="O23" s="1"/>
    </row>
    <row r="24" spans="1:15" x14ac:dyDescent="0.25">
      <c r="A24" s="1"/>
      <c r="B24" s="68"/>
      <c r="C24" s="68"/>
      <c r="D24" s="68"/>
      <c r="E24" s="68"/>
      <c r="F24" s="68"/>
      <c r="G24" s="1"/>
      <c r="H24" s="1"/>
      <c r="I24" s="1"/>
      <c r="J24" s="1"/>
      <c r="K24" s="1"/>
      <c r="L24" s="1"/>
      <c r="M24" s="1"/>
      <c r="N24" s="1"/>
      <c r="O24" s="1"/>
    </row>
    <row r="25" spans="1:15" x14ac:dyDescent="0.25">
      <c r="A25" s="1"/>
      <c r="B25" s="184"/>
      <c r="C25" s="184"/>
      <c r="D25" s="239" t="s">
        <v>113</v>
      </c>
      <c r="E25" s="239"/>
      <c r="F25" s="239"/>
      <c r="G25" s="239"/>
      <c r="H25" s="239"/>
      <c r="I25" s="239"/>
      <c r="J25" s="239"/>
      <c r="K25" s="239"/>
      <c r="L25" s="239"/>
      <c r="M25" s="239"/>
      <c r="N25" s="239"/>
      <c r="O25" s="239"/>
    </row>
    <row r="26" spans="1:15" ht="15.75" thickBot="1" x14ac:dyDescent="0.3">
      <c r="A26" s="1"/>
      <c r="B26" s="182"/>
      <c r="C26" s="182"/>
      <c r="D26" s="234" t="s">
        <v>10</v>
      </c>
      <c r="E26" s="234"/>
      <c r="F26" s="234"/>
      <c r="G26" s="234"/>
      <c r="H26" s="233" t="s">
        <v>9</v>
      </c>
      <c r="I26" s="234"/>
      <c r="J26" s="234"/>
      <c r="K26" s="235"/>
      <c r="L26" s="234" t="s">
        <v>109</v>
      </c>
      <c r="M26" s="234"/>
      <c r="N26" s="234"/>
      <c r="O26" s="234"/>
    </row>
    <row r="27" spans="1:15" ht="15.75" thickBot="1" x14ac:dyDescent="0.3">
      <c r="A27" s="1"/>
      <c r="B27" s="123" t="s">
        <v>88</v>
      </c>
      <c r="C27" s="134" t="s">
        <v>22</v>
      </c>
      <c r="D27" s="192">
        <v>2021</v>
      </c>
      <c r="E27" s="192">
        <v>2022</v>
      </c>
      <c r="F27" s="192">
        <v>2023</v>
      </c>
      <c r="G27" s="192">
        <v>2024</v>
      </c>
      <c r="H27" s="193">
        <v>2021</v>
      </c>
      <c r="I27" s="192">
        <v>2022</v>
      </c>
      <c r="J27" s="192">
        <v>2023</v>
      </c>
      <c r="K27" s="194">
        <v>2024</v>
      </c>
      <c r="L27" s="192">
        <v>2021</v>
      </c>
      <c r="M27" s="192">
        <v>2022</v>
      </c>
      <c r="N27" s="192">
        <v>2023</v>
      </c>
      <c r="O27" s="192">
        <v>2024</v>
      </c>
    </row>
    <row r="28" spans="1:15" x14ac:dyDescent="0.25">
      <c r="A28" s="1"/>
      <c r="B28" s="1" t="s">
        <v>14</v>
      </c>
      <c r="C28" s="52" t="s">
        <v>26</v>
      </c>
      <c r="D28" s="4">
        <v>186</v>
      </c>
      <c r="E28" s="3">
        <v>286</v>
      </c>
      <c r="F28" s="3">
        <v>356</v>
      </c>
      <c r="G28" s="3">
        <v>552</v>
      </c>
      <c r="H28" s="178">
        <v>1513</v>
      </c>
      <c r="I28" s="3">
        <v>1403</v>
      </c>
      <c r="J28" s="3">
        <v>1239</v>
      </c>
      <c r="K28" s="111">
        <v>4518</v>
      </c>
      <c r="L28" s="183">
        <f>IFERROR(D28/H28,0)</f>
        <v>0.12293456708526107</v>
      </c>
      <c r="M28" s="183">
        <f t="shared" ref="M28:M42" si="2">IFERROR(E28/I28,0)</f>
        <v>0.20384889522451888</v>
      </c>
      <c r="N28" s="183">
        <f t="shared" ref="N28:N42" si="3">IFERROR(F28/J28,0)</f>
        <v>0.28732849071832123</v>
      </c>
      <c r="O28" s="183">
        <f t="shared" ref="O28:O42" si="4">IFERROR(G28/K28,0)</f>
        <v>0.12217795484727756</v>
      </c>
    </row>
    <row r="29" spans="1:15" x14ac:dyDescent="0.25">
      <c r="A29" s="1"/>
      <c r="B29" s="1" t="s">
        <v>13</v>
      </c>
      <c r="C29" s="52" t="s">
        <v>23</v>
      </c>
      <c r="D29" s="4">
        <v>5917</v>
      </c>
      <c r="E29" s="3">
        <v>9715</v>
      </c>
      <c r="F29" s="3">
        <v>9623</v>
      </c>
      <c r="G29" s="3">
        <v>111788</v>
      </c>
      <c r="H29" s="178">
        <v>10972</v>
      </c>
      <c r="I29" s="3">
        <v>19115</v>
      </c>
      <c r="J29" s="3">
        <v>19164</v>
      </c>
      <c r="K29" s="111">
        <v>216469</v>
      </c>
      <c r="L29" s="183">
        <f t="shared" ref="L29:L42" si="5">IFERROR(D29/H29,0)</f>
        <v>0.53928180823915417</v>
      </c>
      <c r="M29" s="183">
        <f t="shared" si="2"/>
        <v>0.50823960240648702</v>
      </c>
      <c r="N29" s="183">
        <f t="shared" si="3"/>
        <v>0.50213942809434353</v>
      </c>
      <c r="O29" s="183">
        <f t="shared" si="4"/>
        <v>0.51641574544161062</v>
      </c>
    </row>
    <row r="30" spans="1:15" x14ac:dyDescent="0.25">
      <c r="A30" s="1"/>
      <c r="B30" s="1" t="s">
        <v>15</v>
      </c>
      <c r="C30" s="52" t="s">
        <v>23</v>
      </c>
      <c r="D30" s="4">
        <v>0</v>
      </c>
      <c r="E30" s="3">
        <v>14044</v>
      </c>
      <c r="F30" s="3">
        <v>22095</v>
      </c>
      <c r="G30" s="3">
        <v>23904</v>
      </c>
      <c r="H30" s="178">
        <v>0</v>
      </c>
      <c r="I30" s="3">
        <v>49835</v>
      </c>
      <c r="J30" s="3">
        <v>48750</v>
      </c>
      <c r="K30" s="111">
        <v>55278</v>
      </c>
      <c r="L30" s="183">
        <f t="shared" si="5"/>
        <v>0</v>
      </c>
      <c r="M30" s="183">
        <f t="shared" si="2"/>
        <v>0.281809972910605</v>
      </c>
      <c r="N30" s="183">
        <f t="shared" si="3"/>
        <v>0.45323076923076921</v>
      </c>
      <c r="O30" s="183">
        <f t="shared" si="4"/>
        <v>0.43243243243243246</v>
      </c>
    </row>
    <row r="31" spans="1:15" x14ac:dyDescent="0.25">
      <c r="A31" s="1"/>
      <c r="B31" s="1" t="s">
        <v>16</v>
      </c>
      <c r="C31" s="52" t="s">
        <v>23</v>
      </c>
      <c r="D31" s="4">
        <v>0</v>
      </c>
      <c r="E31" s="3">
        <v>3607</v>
      </c>
      <c r="F31" s="3">
        <v>2881</v>
      </c>
      <c r="G31" s="3">
        <v>2779</v>
      </c>
      <c r="H31" s="178">
        <v>0</v>
      </c>
      <c r="I31" s="3">
        <v>22147</v>
      </c>
      <c r="J31" s="3">
        <v>26186</v>
      </c>
      <c r="K31" s="111">
        <v>66786</v>
      </c>
      <c r="L31" s="183">
        <f t="shared" si="5"/>
        <v>0</v>
      </c>
      <c r="M31" s="183">
        <f t="shared" si="2"/>
        <v>0.1628663024337382</v>
      </c>
      <c r="N31" s="183">
        <f t="shared" si="3"/>
        <v>0.11002062170625525</v>
      </c>
      <c r="O31" s="183">
        <f t="shared" si="4"/>
        <v>4.161051717425808E-2</v>
      </c>
    </row>
    <row r="32" spans="1:15" x14ac:dyDescent="0.25">
      <c r="A32" s="1"/>
      <c r="B32" s="1" t="s">
        <v>0</v>
      </c>
      <c r="C32" s="52" t="s">
        <v>25</v>
      </c>
      <c r="D32" s="4">
        <v>0</v>
      </c>
      <c r="E32" s="3">
        <v>0</v>
      </c>
      <c r="F32" s="3">
        <v>0</v>
      </c>
      <c r="G32" s="3">
        <v>0</v>
      </c>
      <c r="H32" s="178">
        <v>357717</v>
      </c>
      <c r="I32" s="3">
        <v>452410</v>
      </c>
      <c r="J32" s="3">
        <v>557907</v>
      </c>
      <c r="K32" s="111">
        <v>557907</v>
      </c>
      <c r="L32" s="183">
        <f t="shared" si="5"/>
        <v>0</v>
      </c>
      <c r="M32" s="183">
        <f t="shared" si="2"/>
        <v>0</v>
      </c>
      <c r="N32" s="183">
        <f t="shared" si="3"/>
        <v>0</v>
      </c>
      <c r="O32" s="183">
        <f t="shared" si="4"/>
        <v>0</v>
      </c>
    </row>
    <row r="33" spans="1:15" x14ac:dyDescent="0.25">
      <c r="A33" s="1"/>
      <c r="B33" s="1" t="s">
        <v>17</v>
      </c>
      <c r="C33" s="52" t="s">
        <v>25</v>
      </c>
      <c r="D33" s="4">
        <v>0</v>
      </c>
      <c r="E33" s="3">
        <v>0</v>
      </c>
      <c r="F33" s="3">
        <v>0</v>
      </c>
      <c r="G33" s="3">
        <v>0</v>
      </c>
      <c r="H33" s="178">
        <v>176321</v>
      </c>
      <c r="I33" s="3">
        <v>242312</v>
      </c>
      <c r="J33" s="3">
        <v>304779</v>
      </c>
      <c r="K33" s="111">
        <v>304779</v>
      </c>
      <c r="L33" s="183">
        <f t="shared" si="5"/>
        <v>0</v>
      </c>
      <c r="M33" s="183">
        <f t="shared" si="2"/>
        <v>0</v>
      </c>
      <c r="N33" s="183">
        <f t="shared" si="3"/>
        <v>0</v>
      </c>
      <c r="O33" s="183">
        <f t="shared" si="4"/>
        <v>0</v>
      </c>
    </row>
    <row r="34" spans="1:15" x14ac:dyDescent="0.25">
      <c r="A34" s="1"/>
      <c r="B34" s="1" t="s">
        <v>18</v>
      </c>
      <c r="C34" s="52" t="s">
        <v>27</v>
      </c>
      <c r="D34" s="4">
        <v>4134</v>
      </c>
      <c r="E34" s="3">
        <v>3603</v>
      </c>
      <c r="F34" s="3">
        <v>21244</v>
      </c>
      <c r="G34" s="3">
        <v>9869</v>
      </c>
      <c r="H34" s="178">
        <v>10858</v>
      </c>
      <c r="I34" s="3">
        <v>18179</v>
      </c>
      <c r="J34" s="3">
        <v>30090</v>
      </c>
      <c r="K34" s="111">
        <v>37534</v>
      </c>
      <c r="L34" s="183">
        <f t="shared" si="5"/>
        <v>0.38073310001841959</v>
      </c>
      <c r="M34" s="183">
        <f t="shared" si="2"/>
        <v>0.19819572033665217</v>
      </c>
      <c r="N34" s="183">
        <f t="shared" si="3"/>
        <v>0.70601528747092057</v>
      </c>
      <c r="O34" s="183">
        <f t="shared" si="4"/>
        <v>0.26293493898865028</v>
      </c>
    </row>
    <row r="35" spans="1:15" x14ac:dyDescent="0.25">
      <c r="A35" s="1"/>
      <c r="B35" s="1" t="s">
        <v>5</v>
      </c>
      <c r="C35" s="52" t="s">
        <v>28</v>
      </c>
      <c r="D35" s="4">
        <v>0</v>
      </c>
      <c r="E35" s="3">
        <v>654</v>
      </c>
      <c r="F35" s="3">
        <v>3631</v>
      </c>
      <c r="G35" s="3">
        <v>1934</v>
      </c>
      <c r="H35" s="178">
        <v>0</v>
      </c>
      <c r="I35" s="3">
        <v>17896</v>
      </c>
      <c r="J35" s="3">
        <v>92009</v>
      </c>
      <c r="K35" s="111">
        <v>93670</v>
      </c>
      <c r="L35" s="183">
        <f t="shared" si="5"/>
        <v>0</v>
      </c>
      <c r="M35" s="183">
        <f t="shared" si="2"/>
        <v>3.6544479213232006E-2</v>
      </c>
      <c r="N35" s="183">
        <f t="shared" si="3"/>
        <v>3.9463530741557888E-2</v>
      </c>
      <c r="O35" s="183">
        <f t="shared" si="4"/>
        <v>2.0646952065762784E-2</v>
      </c>
    </row>
    <row r="36" spans="1:15" x14ac:dyDescent="0.25">
      <c r="A36" s="1"/>
      <c r="B36" s="1" t="s">
        <v>19</v>
      </c>
      <c r="C36" s="52" t="s">
        <v>24</v>
      </c>
      <c r="D36" s="4">
        <v>185463</v>
      </c>
      <c r="E36" s="3">
        <v>154241</v>
      </c>
      <c r="F36" s="3">
        <v>106778</v>
      </c>
      <c r="G36" s="3">
        <v>92546</v>
      </c>
      <c r="H36" s="178">
        <v>762713</v>
      </c>
      <c r="I36" s="3">
        <v>776552</v>
      </c>
      <c r="J36" s="3">
        <v>778875</v>
      </c>
      <c r="K36" s="111">
        <v>814399</v>
      </c>
      <c r="L36" s="183">
        <f t="shared" si="5"/>
        <v>0.24316223795844571</v>
      </c>
      <c r="M36" s="183">
        <f t="shared" si="2"/>
        <v>0.19862288681247361</v>
      </c>
      <c r="N36" s="183">
        <f t="shared" si="3"/>
        <v>0.1370926015085861</v>
      </c>
      <c r="O36" s="183">
        <f t="shared" si="4"/>
        <v>0.11363717293366028</v>
      </c>
    </row>
    <row r="37" spans="1:15" x14ac:dyDescent="0.25">
      <c r="A37" s="1"/>
      <c r="B37" s="1" t="s">
        <v>6</v>
      </c>
      <c r="C37" s="52" t="s">
        <v>24</v>
      </c>
      <c r="D37" s="4">
        <v>31306</v>
      </c>
      <c r="E37" s="3">
        <v>4835</v>
      </c>
      <c r="F37" s="3">
        <v>3791.9686784140063</v>
      </c>
      <c r="G37" s="3">
        <v>2262.2110173076699</v>
      </c>
      <c r="H37" s="178">
        <v>312815</v>
      </c>
      <c r="I37" s="3">
        <v>319959</v>
      </c>
      <c r="J37" s="3">
        <v>320855</v>
      </c>
      <c r="K37" s="111">
        <v>333579</v>
      </c>
      <c r="L37" s="183">
        <f t="shared" si="5"/>
        <v>0.1000783210523792</v>
      </c>
      <c r="M37" s="183">
        <f t="shared" si="2"/>
        <v>1.5111311136739395E-2</v>
      </c>
      <c r="N37" s="183">
        <f t="shared" si="3"/>
        <v>1.1818325032846633E-2</v>
      </c>
      <c r="O37" s="183">
        <f t="shared" si="4"/>
        <v>6.7816349869376366E-3</v>
      </c>
    </row>
    <row r="38" spans="1:15" x14ac:dyDescent="0.25">
      <c r="A38" s="1"/>
      <c r="B38" s="1" t="s">
        <v>4</v>
      </c>
      <c r="C38" s="52" t="s">
        <v>24</v>
      </c>
      <c r="D38" s="4">
        <v>11402</v>
      </c>
      <c r="E38" s="3">
        <v>3167</v>
      </c>
      <c r="F38" s="3">
        <v>1427</v>
      </c>
      <c r="G38" s="3">
        <v>1579</v>
      </c>
      <c r="H38" s="178">
        <v>51157</v>
      </c>
      <c r="I38" s="3">
        <v>57105</v>
      </c>
      <c r="J38" s="3">
        <v>62923</v>
      </c>
      <c r="K38" s="111">
        <v>373812</v>
      </c>
      <c r="L38" s="183">
        <f t="shared" si="5"/>
        <v>0.22288249897374748</v>
      </c>
      <c r="M38" s="183">
        <f t="shared" si="2"/>
        <v>5.5459241747657824E-2</v>
      </c>
      <c r="N38" s="183">
        <f t="shared" si="3"/>
        <v>2.2678511831921554E-2</v>
      </c>
      <c r="O38" s="183">
        <f t="shared" si="4"/>
        <v>4.2240484521631197E-3</v>
      </c>
    </row>
    <row r="39" spans="1:15" x14ac:dyDescent="0.25">
      <c r="A39" s="1"/>
      <c r="B39" s="1" t="s">
        <v>7</v>
      </c>
      <c r="C39" s="52" t="s">
        <v>24</v>
      </c>
      <c r="D39" s="4">
        <v>108908</v>
      </c>
      <c r="E39" s="3">
        <v>60199</v>
      </c>
      <c r="F39" s="3">
        <v>17401.126932180636</v>
      </c>
      <c r="G39" s="3">
        <v>16702.734365384786</v>
      </c>
      <c r="H39" s="178">
        <v>837849</v>
      </c>
      <c r="I39" s="3">
        <v>862532</v>
      </c>
      <c r="J39" s="3">
        <v>877107</v>
      </c>
      <c r="K39" s="111">
        <v>913854</v>
      </c>
      <c r="L39" s="183">
        <f t="shared" si="5"/>
        <v>0.12998523600314615</v>
      </c>
      <c r="M39" s="183">
        <f t="shared" si="2"/>
        <v>6.9793352594454461E-2</v>
      </c>
      <c r="N39" s="183">
        <f t="shared" si="3"/>
        <v>1.9839229343946219E-2</v>
      </c>
      <c r="O39" s="183">
        <f t="shared" si="4"/>
        <v>1.8277245999234873E-2</v>
      </c>
    </row>
    <row r="40" spans="1:15" x14ac:dyDescent="0.25">
      <c r="A40" s="1"/>
      <c r="B40" s="1" t="s">
        <v>20</v>
      </c>
      <c r="C40" s="52" t="s">
        <v>24</v>
      </c>
      <c r="D40" s="4">
        <v>43989</v>
      </c>
      <c r="E40" s="3">
        <v>14298</v>
      </c>
      <c r="F40" s="3">
        <v>5173</v>
      </c>
      <c r="G40" s="3">
        <v>7889</v>
      </c>
      <c r="H40" s="178">
        <v>681060</v>
      </c>
      <c r="I40" s="3">
        <v>683706</v>
      </c>
      <c r="J40" s="3">
        <v>687682</v>
      </c>
      <c r="K40" s="111">
        <v>705516</v>
      </c>
      <c r="L40" s="183">
        <f t="shared" si="5"/>
        <v>6.4589022993568848E-2</v>
      </c>
      <c r="M40" s="183">
        <f t="shared" si="2"/>
        <v>2.091249747698572E-2</v>
      </c>
      <c r="N40" s="183">
        <f t="shared" si="3"/>
        <v>7.5223722592709999E-3</v>
      </c>
      <c r="O40" s="183">
        <f t="shared" si="4"/>
        <v>1.1181886732547525E-2</v>
      </c>
    </row>
    <row r="41" spans="1:15" x14ac:dyDescent="0.25">
      <c r="A41" s="1"/>
      <c r="B41" s="1" t="s">
        <v>21</v>
      </c>
      <c r="C41" s="52" t="s">
        <v>29</v>
      </c>
      <c r="D41" s="4">
        <v>237</v>
      </c>
      <c r="E41" s="3">
        <v>325</v>
      </c>
      <c r="F41" s="3">
        <v>1067</v>
      </c>
      <c r="G41" s="3">
        <v>1148</v>
      </c>
      <c r="H41" s="178">
        <v>2487</v>
      </c>
      <c r="I41" s="3">
        <v>3319</v>
      </c>
      <c r="J41" s="3">
        <v>24281</v>
      </c>
      <c r="K41" s="111">
        <v>38386</v>
      </c>
      <c r="L41" s="183">
        <f t="shared" si="5"/>
        <v>9.5295536791314833E-2</v>
      </c>
      <c r="M41" s="183">
        <f t="shared" si="2"/>
        <v>9.7921060560409764E-2</v>
      </c>
      <c r="N41" s="183">
        <f t="shared" si="3"/>
        <v>4.3943824389440306E-2</v>
      </c>
      <c r="O41" s="183">
        <f t="shared" si="4"/>
        <v>2.990673683113635E-2</v>
      </c>
    </row>
    <row r="42" spans="1:15" ht="15.75" thickBot="1" x14ac:dyDescent="0.3">
      <c r="A42" s="1"/>
      <c r="B42" s="6" t="s">
        <v>31</v>
      </c>
      <c r="C42" s="6"/>
      <c r="D42" s="71">
        <f t="shared" ref="D42:G42" si="6">SUM(D28:D41)</f>
        <v>391542</v>
      </c>
      <c r="E42" s="71">
        <f t="shared" si="6"/>
        <v>268974</v>
      </c>
      <c r="F42" s="71">
        <f t="shared" si="6"/>
        <v>195468.09561059464</v>
      </c>
      <c r="G42" s="71">
        <f t="shared" si="6"/>
        <v>272952.94538269244</v>
      </c>
      <c r="H42" s="179">
        <f t="shared" ref="H42:K42" si="7">SUM(H28:H41)</f>
        <v>3205462</v>
      </c>
      <c r="I42" s="71">
        <f t="shared" si="7"/>
        <v>3526470</v>
      </c>
      <c r="J42" s="71">
        <f t="shared" si="7"/>
        <v>3831847</v>
      </c>
      <c r="K42" s="135">
        <f t="shared" si="7"/>
        <v>4516487</v>
      </c>
      <c r="L42" s="76">
        <f t="shared" si="5"/>
        <v>0.12214838297880305</v>
      </c>
      <c r="M42" s="76">
        <f t="shared" si="2"/>
        <v>7.6272873440012254E-2</v>
      </c>
      <c r="N42" s="76">
        <f t="shared" si="3"/>
        <v>5.1011456253497241E-2</v>
      </c>
      <c r="O42" s="76">
        <f t="shared" si="4"/>
        <v>6.0434790442813725E-2</v>
      </c>
    </row>
    <row r="43" spans="1:15" x14ac:dyDescent="0.25">
      <c r="A43" s="1"/>
      <c r="B43" s="1"/>
      <c r="C43" s="1"/>
      <c r="D43" s="1"/>
      <c r="E43" s="1"/>
      <c r="F43" s="1"/>
      <c r="G43" s="1"/>
      <c r="H43" s="1"/>
      <c r="I43" s="1"/>
      <c r="J43" s="1"/>
      <c r="K43" s="1"/>
      <c r="L43" s="1"/>
      <c r="M43" s="1"/>
      <c r="N43" s="1"/>
      <c r="O43" s="1"/>
    </row>
    <row r="44" spans="1:15" x14ac:dyDescent="0.25">
      <c r="A44" s="1"/>
      <c r="B44" s="211" t="s">
        <v>32</v>
      </c>
      <c r="C44" s="211"/>
      <c r="D44" s="211"/>
      <c r="E44" s="211"/>
      <c r="F44" s="211"/>
      <c r="G44" s="211"/>
      <c r="H44" s="211"/>
      <c r="I44" s="211"/>
      <c r="J44" s="211"/>
      <c r="K44" s="211"/>
      <c r="L44" s="211"/>
      <c r="M44" s="211"/>
      <c r="N44" s="1"/>
      <c r="O44" s="1"/>
    </row>
    <row r="45" spans="1:15" ht="44.25" customHeight="1" x14ac:dyDescent="0.25">
      <c r="A45" s="1"/>
      <c r="B45" s="212" t="s">
        <v>133</v>
      </c>
      <c r="C45" s="212"/>
      <c r="D45" s="212"/>
      <c r="E45" s="212"/>
      <c r="F45" s="212"/>
      <c r="G45" s="212"/>
      <c r="H45" s="212"/>
      <c r="I45" s="212"/>
      <c r="J45" s="212"/>
      <c r="K45" s="212"/>
      <c r="L45" s="212"/>
      <c r="M45" s="212"/>
      <c r="N45" s="1"/>
      <c r="O45" s="1"/>
    </row>
    <row r="46" spans="1:15" x14ac:dyDescent="0.25">
      <c r="A46" s="1"/>
      <c r="B46" s="1"/>
      <c r="C46" s="1"/>
      <c r="D46" s="1"/>
      <c r="E46" s="1"/>
      <c r="F46" s="1"/>
      <c r="G46" s="1"/>
      <c r="H46" s="1"/>
      <c r="I46" s="1"/>
      <c r="J46" s="1"/>
      <c r="K46" s="1"/>
      <c r="L46" s="1"/>
      <c r="M46" s="1"/>
      <c r="N46" s="1"/>
      <c r="O46" s="1"/>
    </row>
    <row r="47" spans="1:15" x14ac:dyDescent="0.25">
      <c r="A47" s="1"/>
      <c r="B47" s="1"/>
      <c r="C47" s="1"/>
      <c r="D47" s="1"/>
      <c r="E47" s="1"/>
      <c r="F47" s="1"/>
      <c r="G47" s="1"/>
      <c r="H47" s="1"/>
      <c r="I47" s="1"/>
      <c r="J47" s="1"/>
      <c r="K47" s="1"/>
      <c r="L47" s="1"/>
      <c r="M47" s="1"/>
      <c r="N47" s="1"/>
      <c r="O47" s="1"/>
    </row>
    <row r="48" spans="1:15" x14ac:dyDescent="0.25">
      <c r="A48" s="1"/>
      <c r="B48" s="1"/>
      <c r="C48" s="1"/>
      <c r="D48" s="1"/>
      <c r="E48" s="1"/>
      <c r="F48" s="1"/>
      <c r="G48" s="1"/>
      <c r="H48" s="1"/>
      <c r="I48" s="1"/>
      <c r="J48" s="1"/>
      <c r="K48" s="1"/>
      <c r="L48" s="1"/>
      <c r="M48" s="1"/>
      <c r="N48" s="1"/>
      <c r="O48" s="1"/>
    </row>
    <row r="49" spans="1:15" x14ac:dyDescent="0.25">
      <c r="A49" s="1"/>
      <c r="B49" s="1"/>
      <c r="C49" s="1"/>
      <c r="D49" s="1"/>
      <c r="E49" s="1"/>
      <c r="F49" s="1"/>
      <c r="G49" s="1"/>
      <c r="H49" s="1"/>
      <c r="I49" s="1"/>
      <c r="J49" s="1"/>
      <c r="K49" s="1"/>
      <c r="L49" s="1"/>
      <c r="M49" s="1"/>
      <c r="N49" s="1"/>
      <c r="O49" s="1"/>
    </row>
    <row r="50" spans="1:15" x14ac:dyDescent="0.25">
      <c r="A50" s="1"/>
      <c r="B50" s="1"/>
      <c r="C50" s="1"/>
      <c r="D50" s="1"/>
      <c r="E50" s="1"/>
      <c r="F50" s="1"/>
      <c r="G50" s="1"/>
      <c r="H50" s="1"/>
      <c r="I50" s="1"/>
      <c r="J50" s="1"/>
      <c r="K50" s="1"/>
      <c r="L50" s="1"/>
      <c r="M50" s="1"/>
      <c r="N50" s="1"/>
      <c r="O50" s="1"/>
    </row>
  </sheetData>
  <mergeCells count="9">
    <mergeCell ref="B2:M2"/>
    <mergeCell ref="B4:M4"/>
    <mergeCell ref="B44:M44"/>
    <mergeCell ref="B45:M45"/>
    <mergeCell ref="D26:G26"/>
    <mergeCell ref="L26:O26"/>
    <mergeCell ref="H26:K26"/>
    <mergeCell ref="D6:F6"/>
    <mergeCell ref="D25:O2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5B0B6-2354-49C2-BCF6-8D17CD894B30}">
  <sheetPr codeName="Sheet26">
    <tabColor theme="7"/>
  </sheetPr>
  <dimension ref="B1:M68"/>
  <sheetViews>
    <sheetView showGridLines="0" zoomScale="80" zoomScaleNormal="80" workbookViewId="0">
      <selection activeCell="B2" sqref="B2:K2"/>
    </sheetView>
  </sheetViews>
  <sheetFormatPr defaultColWidth="9.28515625" defaultRowHeight="14.25" x14ac:dyDescent="0.2"/>
  <cols>
    <col min="1" max="1" width="6.42578125" style="1" customWidth="1"/>
    <col min="2" max="2" width="29.28515625" style="1" bestFit="1" customWidth="1"/>
    <col min="3" max="13" width="18.7109375" style="1" customWidth="1"/>
    <col min="14" max="16384" width="9.28515625" style="1"/>
  </cols>
  <sheetData>
    <row r="1" spans="2:13" ht="18" customHeight="1" x14ac:dyDescent="0.2"/>
    <row r="2" spans="2:13" ht="27.75" customHeight="1" x14ac:dyDescent="0.4">
      <c r="B2" s="209" t="s">
        <v>62</v>
      </c>
      <c r="C2" s="209"/>
      <c r="D2" s="209"/>
      <c r="E2" s="209"/>
      <c r="F2" s="209"/>
      <c r="G2" s="209"/>
      <c r="H2" s="209"/>
      <c r="I2" s="209"/>
      <c r="J2" s="209"/>
      <c r="K2" s="209"/>
      <c r="L2" s="21"/>
      <c r="M2" s="21"/>
    </row>
    <row r="4" spans="2:13" ht="37.15" customHeight="1" x14ac:dyDescent="0.2">
      <c r="B4" s="241" t="s">
        <v>63</v>
      </c>
      <c r="C4" s="241"/>
      <c r="D4" s="241"/>
      <c r="E4" s="241"/>
      <c r="F4" s="241"/>
      <c r="G4" s="241"/>
      <c r="H4" s="241"/>
      <c r="I4" s="241"/>
      <c r="J4" s="241"/>
      <c r="K4" s="241"/>
    </row>
    <row r="32" spans="2:13" s="78" customFormat="1" ht="15.75" thickBot="1" x14ac:dyDescent="0.3">
      <c r="B32" s="44"/>
      <c r="C32" s="44"/>
      <c r="D32" s="236" t="s">
        <v>89</v>
      </c>
      <c r="E32" s="236"/>
      <c r="F32" s="236"/>
      <c r="G32" s="236"/>
      <c r="H32" s="226"/>
      <c r="I32" s="236" t="s">
        <v>143</v>
      </c>
      <c r="J32" s="236"/>
      <c r="K32" s="236"/>
      <c r="L32" s="236"/>
      <c r="M32" s="236"/>
    </row>
    <row r="33" spans="2:13" ht="15.75" thickBot="1" x14ac:dyDescent="0.3">
      <c r="B33" s="123" t="s">
        <v>88</v>
      </c>
      <c r="C33" s="123" t="s">
        <v>22</v>
      </c>
      <c r="D33" s="47">
        <v>2021</v>
      </c>
      <c r="E33" s="47">
        <v>2022</v>
      </c>
      <c r="F33" s="46">
        <v>2023</v>
      </c>
      <c r="G33" s="47">
        <v>2024</v>
      </c>
      <c r="H33" s="51">
        <v>2025</v>
      </c>
      <c r="I33" s="47">
        <v>2021</v>
      </c>
      <c r="J33" s="47">
        <v>2022</v>
      </c>
      <c r="K33" s="47">
        <v>2023</v>
      </c>
      <c r="L33" s="47">
        <v>2024</v>
      </c>
      <c r="M33" s="47">
        <v>2025</v>
      </c>
    </row>
    <row r="34" spans="2:13" x14ac:dyDescent="0.2">
      <c r="B34" s="1" t="s">
        <v>14</v>
      </c>
      <c r="C34" s="52" t="s">
        <v>26</v>
      </c>
      <c r="D34" s="4">
        <v>0</v>
      </c>
      <c r="E34" s="3">
        <v>4692</v>
      </c>
      <c r="F34" s="3">
        <v>13981</v>
      </c>
      <c r="G34" s="3">
        <v>20593</v>
      </c>
      <c r="H34" s="111">
        <v>25712</v>
      </c>
      <c r="I34" s="4">
        <v>0</v>
      </c>
      <c r="J34" s="5">
        <v>0.11806446742658715</v>
      </c>
      <c r="K34" s="5">
        <v>0.2941015608565779</v>
      </c>
      <c r="L34" s="5">
        <v>0.38455648926237163</v>
      </c>
      <c r="M34" s="5">
        <v>0.4461023301004563</v>
      </c>
    </row>
    <row r="35" spans="2:13" x14ac:dyDescent="0.2">
      <c r="B35" s="1" t="s">
        <v>13</v>
      </c>
      <c r="C35" s="52" t="s">
        <v>23</v>
      </c>
      <c r="D35" s="4">
        <v>0</v>
      </c>
      <c r="E35" s="3">
        <v>0</v>
      </c>
      <c r="F35" s="3">
        <v>0</v>
      </c>
      <c r="G35" s="3">
        <v>0</v>
      </c>
      <c r="H35" s="111">
        <v>107144</v>
      </c>
      <c r="I35" s="4">
        <v>0</v>
      </c>
      <c r="J35" s="5">
        <v>0</v>
      </c>
      <c r="K35" s="5">
        <v>0</v>
      </c>
      <c r="L35" s="5">
        <v>0</v>
      </c>
      <c r="M35" s="5">
        <v>0.38379482036035389</v>
      </c>
    </row>
    <row r="36" spans="2:13" x14ac:dyDescent="0.2">
      <c r="B36" s="1" t="s">
        <v>15</v>
      </c>
      <c r="C36" s="52" t="s">
        <v>23</v>
      </c>
      <c r="D36" s="4">
        <v>0</v>
      </c>
      <c r="E36" s="3">
        <v>13222</v>
      </c>
      <c r="F36" s="3">
        <v>40084</v>
      </c>
      <c r="G36" s="3">
        <v>75860</v>
      </c>
      <c r="H36" s="111">
        <v>115717</v>
      </c>
      <c r="I36" s="4">
        <v>0</v>
      </c>
      <c r="J36" s="5">
        <v>5.5955952990566805E-2</v>
      </c>
      <c r="K36" s="5">
        <v>0.15286517325278967</v>
      </c>
      <c r="L36" s="5">
        <v>0.25537014532466612</v>
      </c>
      <c r="M36" s="5">
        <v>0.35857002088510714</v>
      </c>
    </row>
    <row r="37" spans="2:13" x14ac:dyDescent="0.2">
      <c r="B37" s="1" t="s">
        <v>16</v>
      </c>
      <c r="C37" s="52" t="s">
        <v>23</v>
      </c>
      <c r="D37" s="4">
        <v>0</v>
      </c>
      <c r="E37" s="3">
        <v>0</v>
      </c>
      <c r="F37" s="3">
        <v>28595</v>
      </c>
      <c r="G37" s="3">
        <v>54027</v>
      </c>
      <c r="H37" s="111">
        <v>61349</v>
      </c>
      <c r="I37" s="4">
        <v>0</v>
      </c>
      <c r="J37" s="5">
        <v>0</v>
      </c>
      <c r="K37" s="5">
        <v>0.11063821555009576</v>
      </c>
      <c r="L37" s="5">
        <v>0.18454743573102331</v>
      </c>
      <c r="M37" s="5">
        <v>0.19969857555792817</v>
      </c>
    </row>
    <row r="38" spans="2:13" x14ac:dyDescent="0.2">
      <c r="B38" s="1" t="s">
        <v>0</v>
      </c>
      <c r="C38" s="52" t="s">
        <v>25</v>
      </c>
      <c r="D38" s="4">
        <v>0</v>
      </c>
      <c r="E38" s="3">
        <v>16915</v>
      </c>
      <c r="F38" s="3">
        <v>53627</v>
      </c>
      <c r="G38" s="3">
        <v>89201</v>
      </c>
      <c r="H38" s="111">
        <v>157116</v>
      </c>
      <c r="I38" s="4">
        <v>0</v>
      </c>
      <c r="J38" s="5">
        <v>2.5738605930759117E-2</v>
      </c>
      <c r="K38" s="5">
        <v>7.8030297529690568E-2</v>
      </c>
      <c r="L38" s="5">
        <v>0.12828216006327747</v>
      </c>
      <c r="M38" s="5">
        <v>0.22495661685957608</v>
      </c>
    </row>
    <row r="39" spans="2:13" x14ac:dyDescent="0.2">
      <c r="B39" s="1" t="s">
        <v>17</v>
      </c>
      <c r="C39" s="52" t="s">
        <v>25</v>
      </c>
      <c r="D39" s="4">
        <v>0</v>
      </c>
      <c r="E39" s="3">
        <v>8491</v>
      </c>
      <c r="F39" s="3">
        <v>26258</v>
      </c>
      <c r="G39" s="3">
        <v>45534</v>
      </c>
      <c r="H39" s="111">
        <v>77781</v>
      </c>
      <c r="I39" s="4">
        <v>0</v>
      </c>
      <c r="J39" s="5">
        <v>3.6744214226279111E-2</v>
      </c>
      <c r="K39" s="5">
        <v>0.10556107209333178</v>
      </c>
      <c r="L39" s="5">
        <v>0.17158360810174281</v>
      </c>
      <c r="M39" s="5">
        <v>0.28106063069801729</v>
      </c>
    </row>
    <row r="40" spans="2:13" x14ac:dyDescent="0.2">
      <c r="B40" s="1" t="s">
        <v>18</v>
      </c>
      <c r="C40" s="52" t="s">
        <v>27</v>
      </c>
      <c r="D40" s="4">
        <v>0</v>
      </c>
      <c r="E40" s="3">
        <v>14633</v>
      </c>
      <c r="F40" s="3">
        <v>49082</v>
      </c>
      <c r="G40" s="3">
        <v>79181</v>
      </c>
      <c r="H40" s="111">
        <v>99765</v>
      </c>
      <c r="I40" s="4">
        <v>0</v>
      </c>
      <c r="J40" s="5">
        <v>4.6371089132756373E-2</v>
      </c>
      <c r="K40" s="5">
        <v>0.14143934896748872</v>
      </c>
      <c r="L40" s="5">
        <v>0.21752304869070249</v>
      </c>
      <c r="M40" s="5">
        <v>0.25424571096545329</v>
      </c>
    </row>
    <row r="41" spans="2:13" x14ac:dyDescent="0.2">
      <c r="B41" s="1" t="s">
        <v>5</v>
      </c>
      <c r="C41" s="52" t="s">
        <v>28</v>
      </c>
      <c r="D41" s="4">
        <v>0</v>
      </c>
      <c r="E41" s="3">
        <v>1996</v>
      </c>
      <c r="F41" s="3">
        <v>6086</v>
      </c>
      <c r="G41" s="3">
        <v>16055</v>
      </c>
      <c r="H41" s="111">
        <v>20949</v>
      </c>
      <c r="I41" s="4">
        <v>0</v>
      </c>
      <c r="J41" s="5">
        <v>4.8816278614752497E-2</v>
      </c>
      <c r="K41" s="5">
        <v>0.13517235252309878</v>
      </c>
      <c r="L41" s="5">
        <v>0.33473021432741223</v>
      </c>
      <c r="M41" s="5">
        <v>0.40063109581181872</v>
      </c>
    </row>
    <row r="42" spans="2:13" x14ac:dyDescent="0.2">
      <c r="B42" s="1" t="s">
        <v>19</v>
      </c>
      <c r="C42" s="52" t="s">
        <v>24</v>
      </c>
      <c r="D42" s="4">
        <v>23</v>
      </c>
      <c r="E42" s="3">
        <v>8790</v>
      </c>
      <c r="F42" s="3">
        <v>16908</v>
      </c>
      <c r="G42" s="3">
        <v>18988</v>
      </c>
      <c r="H42" s="111">
        <v>180108</v>
      </c>
      <c r="I42" s="61">
        <v>1.3554367747676605E-4</v>
      </c>
      <c r="J42" s="5">
        <v>4.6227392491072695E-2</v>
      </c>
      <c r="K42" s="5">
        <v>8.1184638875284487E-2</v>
      </c>
      <c r="L42" s="5">
        <v>8.3236163105706598E-2</v>
      </c>
      <c r="M42" s="5">
        <v>0.7436886308643913</v>
      </c>
    </row>
    <row r="43" spans="2:13" x14ac:dyDescent="0.2">
      <c r="B43" s="1" t="s">
        <v>6</v>
      </c>
      <c r="C43" s="52" t="s">
        <v>24</v>
      </c>
      <c r="D43" s="4">
        <v>0</v>
      </c>
      <c r="E43" s="3">
        <v>1176</v>
      </c>
      <c r="F43" s="3">
        <v>3570</v>
      </c>
      <c r="G43" s="3">
        <v>5982</v>
      </c>
      <c r="H43" s="111">
        <v>7532</v>
      </c>
      <c r="I43" s="4">
        <v>0</v>
      </c>
      <c r="J43" s="5">
        <v>6.2038404726735601E-2</v>
      </c>
      <c r="K43" s="5">
        <v>0.16958008740262207</v>
      </c>
      <c r="L43" s="5">
        <v>0.26637574030369149</v>
      </c>
      <c r="M43" s="5">
        <v>0.31784614086171248</v>
      </c>
    </row>
    <row r="44" spans="2:13" x14ac:dyDescent="0.2">
      <c r="B44" s="1" t="s">
        <v>4</v>
      </c>
      <c r="C44" s="52" t="s">
        <v>24</v>
      </c>
      <c r="D44" s="4">
        <v>0</v>
      </c>
      <c r="E44" s="3">
        <v>0</v>
      </c>
      <c r="F44" s="3">
        <v>0</v>
      </c>
      <c r="G44" s="3">
        <v>28047</v>
      </c>
      <c r="H44" s="111">
        <v>34284</v>
      </c>
      <c r="I44" s="4">
        <v>0</v>
      </c>
      <c r="J44" s="5">
        <v>0</v>
      </c>
      <c r="K44" s="5">
        <v>0</v>
      </c>
      <c r="L44" s="5">
        <v>0.41555420562132367</v>
      </c>
      <c r="M44" s="5">
        <v>0.47067545304777597</v>
      </c>
    </row>
    <row r="45" spans="2:13" x14ac:dyDescent="0.2">
      <c r="B45" s="1" t="s">
        <v>7</v>
      </c>
      <c r="C45" s="52" t="s">
        <v>24</v>
      </c>
      <c r="D45" s="4">
        <v>0</v>
      </c>
      <c r="E45" s="3">
        <v>10919</v>
      </c>
      <c r="F45" s="3">
        <v>33253</v>
      </c>
      <c r="G45" s="3">
        <v>56313</v>
      </c>
      <c r="H45" s="111">
        <v>72162</v>
      </c>
      <c r="I45" s="4">
        <v>0</v>
      </c>
      <c r="J45" s="5">
        <v>5.4689886953864952E-2</v>
      </c>
      <c r="K45" s="5">
        <v>0.15189775120251053</v>
      </c>
      <c r="L45" s="5">
        <v>0.23945045412797225</v>
      </c>
      <c r="M45" s="5">
        <v>0.28938535388169057</v>
      </c>
    </row>
    <row r="46" spans="2:13" x14ac:dyDescent="0.2">
      <c r="B46" s="1" t="s">
        <v>20</v>
      </c>
      <c r="C46" s="52" t="s">
        <v>24</v>
      </c>
      <c r="D46" s="4">
        <v>0</v>
      </c>
      <c r="E46" s="3">
        <v>5495</v>
      </c>
      <c r="F46" s="3">
        <v>20235</v>
      </c>
      <c r="G46" s="3">
        <v>28109</v>
      </c>
      <c r="H46" s="111">
        <v>41479</v>
      </c>
      <c r="I46" s="4">
        <v>0</v>
      </c>
      <c r="J46" s="5">
        <v>5.1284205024825474E-2</v>
      </c>
      <c r="K46" s="5">
        <v>0.17032254806235481</v>
      </c>
      <c r="L46" s="5">
        <v>0.21708976606606376</v>
      </c>
      <c r="M46" s="5">
        <v>0.30169617270122051</v>
      </c>
    </row>
    <row r="47" spans="2:13" x14ac:dyDescent="0.2">
      <c r="B47" s="1" t="s">
        <v>21</v>
      </c>
      <c r="C47" s="52" t="s">
        <v>29</v>
      </c>
      <c r="D47" s="4">
        <v>0</v>
      </c>
      <c r="E47" s="3">
        <v>0</v>
      </c>
      <c r="F47" s="3">
        <v>0</v>
      </c>
      <c r="G47" s="3">
        <v>0</v>
      </c>
      <c r="H47" s="111">
        <v>765</v>
      </c>
      <c r="I47" s="4">
        <v>0</v>
      </c>
      <c r="J47" s="5">
        <v>0</v>
      </c>
      <c r="K47" s="5">
        <v>0</v>
      </c>
      <c r="L47" s="5">
        <v>0</v>
      </c>
      <c r="M47" s="5">
        <v>3.7152153853625372E-2</v>
      </c>
    </row>
    <row r="48" spans="2:13" ht="15" thickBot="1" x14ac:dyDescent="0.25">
      <c r="B48" s="6" t="s">
        <v>31</v>
      </c>
      <c r="C48" s="6"/>
      <c r="D48" s="71">
        <f t="shared" ref="D48" si="0">SUM(D34:D47)</f>
        <v>23</v>
      </c>
      <c r="E48" s="71">
        <f t="shared" ref="E48" si="1">SUM(E34:E47)</f>
        <v>86329</v>
      </c>
      <c r="F48" s="71">
        <f t="shared" ref="F48" si="2">SUM(F34:F47)</f>
        <v>291679</v>
      </c>
      <c r="G48" s="71">
        <f t="shared" ref="G48" si="3">SUM(G34:G47)</f>
        <v>517890</v>
      </c>
      <c r="H48" s="135">
        <f t="shared" ref="H48" si="4">SUM(H34:H47)</f>
        <v>1001863</v>
      </c>
      <c r="I48" s="76">
        <v>1.0465578967220344E-5</v>
      </c>
      <c r="J48" s="76">
        <v>3.3636034713827839E-2</v>
      </c>
      <c r="K48" s="76">
        <v>0.10492851707010875</v>
      </c>
      <c r="L48" s="76">
        <v>0.17377063041806418</v>
      </c>
      <c r="M48" s="76">
        <v>0.31980335469158538</v>
      </c>
    </row>
    <row r="49" spans="2:9" x14ac:dyDescent="0.2">
      <c r="I49" s="79"/>
    </row>
    <row r="50" spans="2:9" ht="32.25" customHeight="1" thickBot="1" x14ac:dyDescent="0.25">
      <c r="B50" s="77"/>
      <c r="C50" s="77"/>
      <c r="D50" s="236" t="s">
        <v>64</v>
      </c>
      <c r="E50" s="236"/>
      <c r="F50" s="236"/>
      <c r="G50" s="236"/>
      <c r="H50" s="236"/>
    </row>
    <row r="51" spans="2:9" ht="16.5" thickBot="1" x14ac:dyDescent="0.3">
      <c r="B51" s="123" t="s">
        <v>30</v>
      </c>
      <c r="C51" s="123" t="s">
        <v>22</v>
      </c>
      <c r="D51" s="136">
        <v>2021</v>
      </c>
      <c r="E51" s="136">
        <v>2022</v>
      </c>
      <c r="F51" s="137">
        <v>2023</v>
      </c>
      <c r="G51" s="136">
        <v>2024</v>
      </c>
      <c r="H51" s="136">
        <v>2025</v>
      </c>
    </row>
    <row r="52" spans="2:9" x14ac:dyDescent="0.2">
      <c r="B52" s="68" t="s">
        <v>14</v>
      </c>
      <c r="C52" s="69" t="s">
        <v>26</v>
      </c>
      <c r="D52" s="84">
        <v>0</v>
      </c>
      <c r="E52" s="81">
        <v>0</v>
      </c>
      <c r="F52" s="81">
        <v>0</v>
      </c>
      <c r="G52" s="81">
        <v>0</v>
      </c>
      <c r="H52" s="67">
        <v>0.36</v>
      </c>
    </row>
    <row r="53" spans="2:9" x14ac:dyDescent="0.2">
      <c r="B53" s="1" t="s">
        <v>13</v>
      </c>
      <c r="C53" s="52" t="s">
        <v>23</v>
      </c>
      <c r="D53" s="85">
        <v>0</v>
      </c>
      <c r="E53" s="80">
        <v>0</v>
      </c>
      <c r="F53" s="80">
        <v>0</v>
      </c>
      <c r="G53" s="80">
        <v>0</v>
      </c>
      <c r="H53" s="5">
        <v>0.28000000000000003</v>
      </c>
    </row>
    <row r="54" spans="2:9" x14ac:dyDescent="0.2">
      <c r="B54" s="1" t="s">
        <v>15</v>
      </c>
      <c r="C54" s="52" t="s">
        <v>23</v>
      </c>
      <c r="D54" s="85">
        <v>0</v>
      </c>
      <c r="E54" s="5">
        <v>0.36</v>
      </c>
      <c r="F54" s="5">
        <v>0.33</v>
      </c>
      <c r="G54" s="5">
        <v>0.45289999999999997</v>
      </c>
      <c r="H54" s="5">
        <v>0.45</v>
      </c>
    </row>
    <row r="55" spans="2:9" x14ac:dyDescent="0.2">
      <c r="B55" s="1" t="s">
        <v>16</v>
      </c>
      <c r="C55" s="52" t="s">
        <v>23</v>
      </c>
      <c r="D55" s="85">
        <v>0</v>
      </c>
      <c r="E55" s="80">
        <v>0</v>
      </c>
      <c r="F55" s="80">
        <v>0</v>
      </c>
      <c r="G55" s="5">
        <v>0.5</v>
      </c>
      <c r="H55" s="5">
        <v>0.36</v>
      </c>
    </row>
    <row r="56" spans="2:9" x14ac:dyDescent="0.2">
      <c r="B56" s="1" t="s">
        <v>0</v>
      </c>
      <c r="C56" s="52" t="s">
        <v>25</v>
      </c>
      <c r="D56" s="85">
        <v>0</v>
      </c>
      <c r="E56" s="80">
        <v>0</v>
      </c>
      <c r="F56" s="80">
        <v>0</v>
      </c>
      <c r="G56" s="80">
        <v>0</v>
      </c>
      <c r="H56" s="5">
        <v>0.75</v>
      </c>
    </row>
    <row r="57" spans="2:9" x14ac:dyDescent="0.2">
      <c r="B57" s="1" t="s">
        <v>17</v>
      </c>
      <c r="C57" s="52" t="s">
        <v>25</v>
      </c>
      <c r="D57" s="85">
        <v>0</v>
      </c>
      <c r="E57" s="80">
        <v>0</v>
      </c>
      <c r="F57" s="80">
        <v>0</v>
      </c>
      <c r="G57" s="80">
        <v>0</v>
      </c>
      <c r="H57" s="5">
        <v>0.71</v>
      </c>
    </row>
    <row r="58" spans="2:9" x14ac:dyDescent="0.2">
      <c r="B58" s="1" t="s">
        <v>18</v>
      </c>
      <c r="C58" s="52" t="s">
        <v>27</v>
      </c>
      <c r="D58" s="85">
        <v>0</v>
      </c>
      <c r="E58" s="5">
        <v>0.35</v>
      </c>
      <c r="F58" s="5">
        <v>0.56299999999999994</v>
      </c>
      <c r="G58" s="5">
        <v>0.30199999999999999</v>
      </c>
      <c r="H58" s="5">
        <v>0.27</v>
      </c>
    </row>
    <row r="59" spans="2:9" x14ac:dyDescent="0.2">
      <c r="B59" s="1" t="s">
        <v>5</v>
      </c>
      <c r="C59" s="52" t="s">
        <v>28</v>
      </c>
      <c r="D59" s="85">
        <v>0</v>
      </c>
      <c r="E59" s="80">
        <v>0</v>
      </c>
      <c r="F59" s="80">
        <v>0</v>
      </c>
      <c r="G59" s="80">
        <v>0</v>
      </c>
      <c r="H59" s="80">
        <v>0</v>
      </c>
    </row>
    <row r="60" spans="2:9" x14ac:dyDescent="0.2">
      <c r="B60" s="1" t="s">
        <v>19</v>
      </c>
      <c r="C60" s="52" t="s">
        <v>24</v>
      </c>
      <c r="D60" s="85">
        <v>0</v>
      </c>
      <c r="E60" s="80">
        <v>0</v>
      </c>
      <c r="F60" s="80">
        <v>0</v>
      </c>
      <c r="G60" s="80">
        <v>0</v>
      </c>
      <c r="H60" s="5">
        <v>0.76</v>
      </c>
    </row>
    <row r="61" spans="2:9" x14ac:dyDescent="0.2">
      <c r="B61" s="1" t="s">
        <v>6</v>
      </c>
      <c r="C61" s="52" t="s">
        <v>24</v>
      </c>
      <c r="D61" s="85">
        <v>0</v>
      </c>
      <c r="E61" s="5">
        <v>0.48</v>
      </c>
      <c r="F61" s="5">
        <v>0.27451000000000003</v>
      </c>
      <c r="G61" s="5">
        <v>0.26294000000000001</v>
      </c>
      <c r="H61" s="5">
        <v>0.2301</v>
      </c>
    </row>
    <row r="62" spans="2:9" x14ac:dyDescent="0.2">
      <c r="B62" s="1" t="s">
        <v>4</v>
      </c>
      <c r="C62" s="52" t="s">
        <v>24</v>
      </c>
      <c r="D62" s="85">
        <v>0</v>
      </c>
      <c r="E62" s="80">
        <v>0</v>
      </c>
      <c r="F62" s="80">
        <v>0</v>
      </c>
      <c r="G62" s="80">
        <v>0</v>
      </c>
      <c r="H62" s="5">
        <v>0.19261368514437804</v>
      </c>
    </row>
    <row r="63" spans="2:9" x14ac:dyDescent="0.2">
      <c r="B63" s="1" t="s">
        <v>7</v>
      </c>
      <c r="C63" s="52" t="s">
        <v>24</v>
      </c>
      <c r="D63" s="85">
        <v>0</v>
      </c>
      <c r="E63" s="5">
        <v>0.48</v>
      </c>
      <c r="F63" s="5">
        <v>0.3</v>
      </c>
      <c r="G63" s="5">
        <v>0.2622723707619492</v>
      </c>
      <c r="H63" s="5">
        <v>0.2331</v>
      </c>
    </row>
    <row r="64" spans="2:9" x14ac:dyDescent="0.2">
      <c r="B64" s="1" t="s">
        <v>20</v>
      </c>
      <c r="C64" s="52" t="s">
        <v>24</v>
      </c>
      <c r="D64" s="85">
        <v>0</v>
      </c>
      <c r="E64" s="5">
        <v>0.39</v>
      </c>
      <c r="F64" s="5">
        <v>0.28000000000000003</v>
      </c>
      <c r="G64" s="5">
        <v>0.25535486938144297</v>
      </c>
      <c r="H64" s="5">
        <v>0.2079</v>
      </c>
    </row>
    <row r="65" spans="2:13" x14ac:dyDescent="0.2">
      <c r="B65" s="129" t="s">
        <v>21</v>
      </c>
      <c r="C65" s="130" t="s">
        <v>29</v>
      </c>
      <c r="D65" s="150">
        <v>0</v>
      </c>
      <c r="E65" s="151">
        <v>0</v>
      </c>
      <c r="F65" s="151">
        <v>0</v>
      </c>
      <c r="G65" s="151">
        <v>0</v>
      </c>
      <c r="H65" s="152">
        <v>3.7520231500000001E-2</v>
      </c>
    </row>
    <row r="67" spans="2:13" ht="15.75" x14ac:dyDescent="0.25">
      <c r="B67" s="242" t="s">
        <v>32</v>
      </c>
      <c r="C67" s="242"/>
      <c r="D67" s="242"/>
      <c r="E67" s="242"/>
      <c r="F67" s="242"/>
      <c r="G67" s="242"/>
      <c r="H67" s="242"/>
      <c r="I67" s="242"/>
      <c r="J67" s="242"/>
      <c r="K67" s="242"/>
      <c r="L67" s="242"/>
      <c r="M67" s="242"/>
    </row>
    <row r="68" spans="2:13" ht="40.5" customHeight="1" x14ac:dyDescent="0.2">
      <c r="B68" s="240" t="s">
        <v>144</v>
      </c>
      <c r="C68" s="240"/>
      <c r="D68" s="240"/>
      <c r="E68" s="240"/>
      <c r="F68" s="240"/>
      <c r="G68" s="240"/>
      <c r="H68" s="240"/>
      <c r="I68" s="240"/>
      <c r="J68" s="240"/>
      <c r="K68" s="240"/>
      <c r="L68" s="240"/>
      <c r="M68" s="240"/>
    </row>
  </sheetData>
  <mergeCells count="7">
    <mergeCell ref="B68:M68"/>
    <mergeCell ref="D50:H50"/>
    <mergeCell ref="B2:K2"/>
    <mergeCell ref="B4:K4"/>
    <mergeCell ref="D32:H32"/>
    <mergeCell ref="I32:M32"/>
    <mergeCell ref="B67:M67"/>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78AF3-6046-47C5-8340-C20BD958B929}">
  <sheetPr codeName="Sheet27">
    <tabColor theme="7"/>
  </sheetPr>
  <dimension ref="B1:Q24"/>
  <sheetViews>
    <sheetView showGridLines="0" zoomScale="80" zoomScaleNormal="80" workbookViewId="0">
      <selection activeCell="B2" sqref="B2:Q2"/>
    </sheetView>
  </sheetViews>
  <sheetFormatPr defaultColWidth="8.85546875" defaultRowHeight="14.25" x14ac:dyDescent="0.2"/>
  <cols>
    <col min="1" max="1" width="6.42578125" style="1" customWidth="1"/>
    <col min="2" max="2" width="30.7109375" style="1" bestFit="1" customWidth="1"/>
    <col min="3" max="3" width="12.7109375" style="1" bestFit="1" customWidth="1"/>
    <col min="4" max="13" width="12.7109375" style="1" customWidth="1"/>
    <col min="14" max="16384" width="8.85546875" style="1"/>
  </cols>
  <sheetData>
    <row r="1" spans="2:17" ht="21.75" customHeight="1" x14ac:dyDescent="0.2"/>
    <row r="2" spans="2:17" ht="28.15" customHeight="1" x14ac:dyDescent="0.4">
      <c r="B2" s="209" t="s">
        <v>65</v>
      </c>
      <c r="C2" s="209"/>
      <c r="D2" s="209"/>
      <c r="E2" s="209"/>
      <c r="F2" s="209"/>
      <c r="G2" s="209"/>
      <c r="H2" s="209"/>
      <c r="I2" s="209"/>
      <c r="J2" s="209"/>
      <c r="K2" s="209"/>
      <c r="L2" s="209"/>
      <c r="M2" s="209"/>
      <c r="N2" s="209"/>
      <c r="O2" s="209"/>
      <c r="P2" s="209"/>
      <c r="Q2" s="209"/>
    </row>
    <row r="4" spans="2:17" s="82" customFormat="1" ht="33.6" customHeight="1" x14ac:dyDescent="0.25">
      <c r="B4" s="241" t="s">
        <v>145</v>
      </c>
      <c r="C4" s="241"/>
      <c r="D4" s="241"/>
      <c r="E4" s="241"/>
      <c r="F4" s="241"/>
      <c r="G4" s="241"/>
      <c r="H4" s="241"/>
      <c r="I4" s="241"/>
      <c r="J4" s="241"/>
      <c r="K4" s="241"/>
      <c r="L4" s="241"/>
      <c r="M4" s="241"/>
      <c r="N4" s="241"/>
      <c r="O4" s="241"/>
      <c r="P4" s="241"/>
      <c r="Q4" s="241"/>
    </row>
    <row r="6" spans="2:17" s="2" customFormat="1" ht="30" customHeight="1" thickBot="1" x14ac:dyDescent="0.25">
      <c r="B6" s="44"/>
      <c r="C6" s="44"/>
      <c r="D6" s="236" t="s">
        <v>11</v>
      </c>
      <c r="E6" s="236"/>
      <c r="F6" s="236"/>
      <c r="G6" s="236"/>
      <c r="H6" s="226"/>
      <c r="I6" s="228" t="s">
        <v>12</v>
      </c>
      <c r="J6" s="236"/>
      <c r="K6" s="236"/>
      <c r="L6" s="236"/>
      <c r="M6" s="236"/>
    </row>
    <row r="7" spans="2:17" ht="15.75" thickBot="1" x14ac:dyDescent="0.3">
      <c r="B7" s="123" t="s">
        <v>90</v>
      </c>
      <c r="C7" s="123" t="s">
        <v>22</v>
      </c>
      <c r="D7" s="47">
        <v>2021</v>
      </c>
      <c r="E7" s="47">
        <v>2022</v>
      </c>
      <c r="F7" s="47">
        <v>2023</v>
      </c>
      <c r="G7" s="47">
        <v>2024</v>
      </c>
      <c r="H7" s="51">
        <v>2025</v>
      </c>
      <c r="I7" s="50">
        <v>2021</v>
      </c>
      <c r="J7" s="47">
        <v>2022</v>
      </c>
      <c r="K7" s="47">
        <v>2023</v>
      </c>
      <c r="L7" s="47">
        <v>2024</v>
      </c>
      <c r="M7" s="47">
        <v>2025</v>
      </c>
    </row>
    <row r="8" spans="2:17" x14ac:dyDescent="0.2">
      <c r="B8" s="68" t="s">
        <v>14</v>
      </c>
      <c r="C8" s="69" t="s">
        <v>26</v>
      </c>
      <c r="D8" s="83">
        <v>9.4</v>
      </c>
      <c r="E8" s="19">
        <v>3.8</v>
      </c>
      <c r="F8" s="19">
        <v>3.3</v>
      </c>
      <c r="G8" s="19">
        <v>2.23</v>
      </c>
      <c r="H8" s="141">
        <v>1.5</v>
      </c>
      <c r="I8" s="144">
        <v>12</v>
      </c>
      <c r="J8" s="139">
        <v>11.6</v>
      </c>
      <c r="K8" s="139">
        <v>9.9</v>
      </c>
      <c r="L8" s="139">
        <v>9.8000000000000007</v>
      </c>
      <c r="M8" s="139">
        <v>9.1999999999999993</v>
      </c>
    </row>
    <row r="9" spans="2:17" x14ac:dyDescent="0.2">
      <c r="B9" s="1" t="s">
        <v>13</v>
      </c>
      <c r="C9" s="52" t="s">
        <v>23</v>
      </c>
      <c r="D9" s="4">
        <v>0</v>
      </c>
      <c r="E9" s="3">
        <v>0</v>
      </c>
      <c r="F9" s="3">
        <v>3</v>
      </c>
      <c r="G9" s="3">
        <v>5</v>
      </c>
      <c r="H9" s="111">
        <v>5</v>
      </c>
      <c r="I9" s="145">
        <v>0</v>
      </c>
      <c r="J9" s="138">
        <v>0</v>
      </c>
      <c r="K9" s="138">
        <v>0</v>
      </c>
      <c r="L9" s="138">
        <v>0</v>
      </c>
      <c r="M9" s="138">
        <v>55</v>
      </c>
    </row>
    <row r="10" spans="2:17" x14ac:dyDescent="0.2">
      <c r="B10" s="1" t="s">
        <v>15</v>
      </c>
      <c r="C10" s="52" t="s">
        <v>23</v>
      </c>
      <c r="D10" s="4">
        <v>0</v>
      </c>
      <c r="E10" s="3">
        <v>0</v>
      </c>
      <c r="F10" s="3">
        <v>0</v>
      </c>
      <c r="G10" s="3">
        <v>0</v>
      </c>
      <c r="H10" s="111">
        <v>0</v>
      </c>
      <c r="I10" s="145">
        <v>0.72199999999999998</v>
      </c>
      <c r="J10" s="138">
        <v>0.88</v>
      </c>
      <c r="K10" s="138">
        <v>6.58</v>
      </c>
      <c r="L10" s="138">
        <v>7.6</v>
      </c>
      <c r="M10" s="138">
        <v>8</v>
      </c>
    </row>
    <row r="11" spans="2:17" x14ac:dyDescent="0.2">
      <c r="B11" s="1" t="s">
        <v>16</v>
      </c>
      <c r="C11" s="52" t="s">
        <v>23</v>
      </c>
      <c r="D11" s="4">
        <v>0</v>
      </c>
      <c r="E11" s="3">
        <v>2.7</v>
      </c>
      <c r="F11" s="3">
        <v>8.01</v>
      </c>
      <c r="G11" s="3">
        <v>5.71</v>
      </c>
      <c r="H11" s="111">
        <v>8.7100000000000009</v>
      </c>
      <c r="I11" s="145">
        <v>0</v>
      </c>
      <c r="J11" s="138">
        <v>0</v>
      </c>
      <c r="K11" s="138">
        <v>0</v>
      </c>
      <c r="L11" s="138">
        <v>0</v>
      </c>
      <c r="M11" s="138">
        <v>0</v>
      </c>
    </row>
    <row r="12" spans="2:17" x14ac:dyDescent="0.2">
      <c r="B12" s="1" t="s">
        <v>0</v>
      </c>
      <c r="C12" s="52" t="s">
        <v>25</v>
      </c>
      <c r="D12" s="4">
        <v>8.1120000000000001</v>
      </c>
      <c r="E12" s="3">
        <v>1.9</v>
      </c>
      <c r="F12" s="3">
        <v>1</v>
      </c>
      <c r="G12" s="3">
        <v>0</v>
      </c>
      <c r="H12" s="111">
        <v>2</v>
      </c>
      <c r="I12" s="145">
        <v>14</v>
      </c>
      <c r="J12" s="138">
        <v>14</v>
      </c>
      <c r="K12" s="138">
        <v>18</v>
      </c>
      <c r="L12" s="138">
        <v>30</v>
      </c>
      <c r="M12" s="138">
        <v>25</v>
      </c>
    </row>
    <row r="13" spans="2:17" x14ac:dyDescent="0.2">
      <c r="B13" s="1" t="s">
        <v>17</v>
      </c>
      <c r="C13" s="52" t="s">
        <v>25</v>
      </c>
      <c r="D13" s="4">
        <v>0.64</v>
      </c>
      <c r="E13" s="3">
        <v>0.4</v>
      </c>
      <c r="F13" s="3">
        <v>1</v>
      </c>
      <c r="G13" s="3">
        <v>0</v>
      </c>
      <c r="H13" s="111">
        <v>2</v>
      </c>
      <c r="I13" s="145">
        <v>14</v>
      </c>
      <c r="J13" s="138">
        <v>15</v>
      </c>
      <c r="K13" s="138">
        <v>15.5</v>
      </c>
      <c r="L13" s="138">
        <v>31</v>
      </c>
      <c r="M13" s="138">
        <v>29</v>
      </c>
    </row>
    <row r="14" spans="2:17" x14ac:dyDescent="0.2">
      <c r="B14" s="1" t="s">
        <v>18</v>
      </c>
      <c r="C14" s="52" t="s">
        <v>27</v>
      </c>
      <c r="D14" s="4">
        <v>0</v>
      </c>
      <c r="E14" s="3">
        <v>0</v>
      </c>
      <c r="F14" s="3">
        <v>0</v>
      </c>
      <c r="G14" s="3">
        <v>0</v>
      </c>
      <c r="H14" s="111">
        <v>0</v>
      </c>
      <c r="I14" s="145">
        <v>39</v>
      </c>
      <c r="J14" s="138">
        <v>34</v>
      </c>
      <c r="K14" s="138">
        <v>34</v>
      </c>
      <c r="L14" s="138">
        <v>52</v>
      </c>
      <c r="M14" s="138">
        <v>10</v>
      </c>
    </row>
    <row r="15" spans="2:17" x14ac:dyDescent="0.2">
      <c r="B15" s="1" t="s">
        <v>5</v>
      </c>
      <c r="C15" s="52" t="s">
        <v>28</v>
      </c>
      <c r="D15" s="4">
        <v>7.73</v>
      </c>
      <c r="E15" s="3">
        <v>2.61</v>
      </c>
      <c r="F15" s="3">
        <v>3.19</v>
      </c>
      <c r="G15" s="3">
        <v>3</v>
      </c>
      <c r="H15" s="111">
        <v>3</v>
      </c>
      <c r="I15" s="145">
        <v>21.13</v>
      </c>
      <c r="J15" s="138">
        <v>29.7</v>
      </c>
      <c r="K15" s="138">
        <v>72</v>
      </c>
      <c r="L15" s="138">
        <v>73</v>
      </c>
      <c r="M15" s="138">
        <v>56</v>
      </c>
    </row>
    <row r="16" spans="2:17" x14ac:dyDescent="0.2">
      <c r="B16" s="1" t="s">
        <v>19</v>
      </c>
      <c r="C16" s="52" t="s">
        <v>24</v>
      </c>
      <c r="D16" s="4">
        <v>1.72</v>
      </c>
      <c r="E16" s="3">
        <v>1.82</v>
      </c>
      <c r="F16" s="3">
        <v>1</v>
      </c>
      <c r="G16" s="3">
        <v>1</v>
      </c>
      <c r="H16" s="111">
        <v>1</v>
      </c>
      <c r="I16" s="146">
        <v>36.82</v>
      </c>
      <c r="J16" s="138">
        <v>38.26</v>
      </c>
      <c r="K16" s="138">
        <v>28</v>
      </c>
      <c r="L16" s="138">
        <v>15</v>
      </c>
      <c r="M16" s="138">
        <v>20</v>
      </c>
    </row>
    <row r="17" spans="2:17" x14ac:dyDescent="0.2">
      <c r="B17" s="1" t="s">
        <v>6</v>
      </c>
      <c r="C17" s="52" t="s">
        <v>24</v>
      </c>
      <c r="D17" s="4">
        <v>2.54</v>
      </c>
      <c r="E17" s="3">
        <v>0.23</v>
      </c>
      <c r="F17" s="3">
        <v>5.0045495905368519E-2</v>
      </c>
      <c r="G17" s="3">
        <v>0.05</v>
      </c>
      <c r="H17" s="111">
        <v>0</v>
      </c>
      <c r="I17" s="145">
        <v>1.51</v>
      </c>
      <c r="J17" s="138">
        <v>3.59</v>
      </c>
      <c r="K17" s="138">
        <v>2.1800000000000002</v>
      </c>
      <c r="L17" s="138">
        <v>0.41</v>
      </c>
      <c r="M17" s="138">
        <v>2</v>
      </c>
    </row>
    <row r="18" spans="2:17" x14ac:dyDescent="0.2">
      <c r="B18" s="1" t="s">
        <v>4</v>
      </c>
      <c r="C18" s="52" t="s">
        <v>24</v>
      </c>
      <c r="D18" s="4">
        <v>1</v>
      </c>
      <c r="E18" s="3">
        <v>1</v>
      </c>
      <c r="F18" s="3">
        <v>1</v>
      </c>
      <c r="G18" s="3">
        <v>1</v>
      </c>
      <c r="H18" s="111">
        <v>1</v>
      </c>
      <c r="I18" s="145">
        <v>0</v>
      </c>
      <c r="J18" s="138">
        <v>0</v>
      </c>
      <c r="K18" s="138">
        <v>0</v>
      </c>
      <c r="L18" s="138">
        <v>0</v>
      </c>
      <c r="M18" s="138">
        <v>34</v>
      </c>
    </row>
    <row r="19" spans="2:17" x14ac:dyDescent="0.2">
      <c r="B19" s="1" t="s">
        <v>7</v>
      </c>
      <c r="C19" s="52" t="s">
        <v>24</v>
      </c>
      <c r="D19" s="4">
        <v>1.22</v>
      </c>
      <c r="E19" s="3">
        <v>0.17</v>
      </c>
      <c r="F19" s="3">
        <v>0.11096866827342187</v>
      </c>
      <c r="G19" s="3">
        <v>0</v>
      </c>
      <c r="H19" s="111">
        <v>0</v>
      </c>
      <c r="I19" s="145">
        <v>1.69</v>
      </c>
      <c r="J19" s="138">
        <v>1.35</v>
      </c>
      <c r="K19" s="138">
        <v>1.066803699897225</v>
      </c>
      <c r="L19" s="138">
        <v>1</v>
      </c>
      <c r="M19" s="138">
        <v>2</v>
      </c>
    </row>
    <row r="20" spans="2:17" x14ac:dyDescent="0.2">
      <c r="B20" s="1" t="s">
        <v>20</v>
      </c>
      <c r="C20" s="52" t="s">
        <v>24</v>
      </c>
      <c r="D20" s="4">
        <v>0</v>
      </c>
      <c r="E20" s="3">
        <v>1.01</v>
      </c>
      <c r="F20" s="3">
        <v>0.5453496627618033</v>
      </c>
      <c r="G20" s="3">
        <v>0</v>
      </c>
      <c r="H20" s="111">
        <v>0</v>
      </c>
      <c r="I20" s="145">
        <v>0</v>
      </c>
      <c r="J20" s="138">
        <v>0.14000000000000001</v>
      </c>
      <c r="K20" s="138">
        <v>3.0259259259259261</v>
      </c>
      <c r="L20" s="138">
        <v>9</v>
      </c>
      <c r="M20" s="138">
        <v>11</v>
      </c>
    </row>
    <row r="21" spans="2:17" x14ac:dyDescent="0.2">
      <c r="B21" s="129" t="s">
        <v>21</v>
      </c>
      <c r="C21" s="130" t="s">
        <v>29</v>
      </c>
      <c r="D21" s="143">
        <v>30.534303534303536</v>
      </c>
      <c r="E21" s="20">
        <v>32.282629107981222</v>
      </c>
      <c r="F21" s="20">
        <v>27.190999999999999</v>
      </c>
      <c r="G21" s="20">
        <v>23.718381112984822</v>
      </c>
      <c r="H21" s="142">
        <v>14</v>
      </c>
      <c r="I21" s="147">
        <v>112.39130434782609</v>
      </c>
      <c r="J21" s="140">
        <v>107.23333333333333</v>
      </c>
      <c r="K21" s="140">
        <v>99.264700000000005</v>
      </c>
      <c r="L21" s="140">
        <v>163.71428571428572</v>
      </c>
      <c r="M21" s="140">
        <v>112</v>
      </c>
    </row>
    <row r="23" spans="2:17" ht="20.100000000000001" customHeight="1" x14ac:dyDescent="0.25">
      <c r="B23" s="242" t="s">
        <v>32</v>
      </c>
      <c r="C23" s="242"/>
      <c r="D23" s="242"/>
      <c r="E23" s="242"/>
      <c r="F23" s="242"/>
      <c r="G23" s="242"/>
      <c r="H23" s="242"/>
      <c r="I23" s="242"/>
      <c r="J23" s="242"/>
      <c r="K23" s="242"/>
      <c r="L23" s="242"/>
      <c r="M23" s="242"/>
      <c r="N23" s="242"/>
      <c r="O23" s="242"/>
      <c r="P23" s="242"/>
      <c r="Q23" s="242"/>
    </row>
    <row r="24" spans="2:17" ht="29.25" customHeight="1" x14ac:dyDescent="0.2">
      <c r="B24" s="240" t="s">
        <v>131</v>
      </c>
      <c r="C24" s="240"/>
      <c r="D24" s="240"/>
      <c r="E24" s="240"/>
      <c r="F24" s="240"/>
      <c r="G24" s="240"/>
      <c r="H24" s="240"/>
      <c r="I24" s="240"/>
      <c r="J24" s="240"/>
      <c r="K24" s="240"/>
      <c r="L24" s="240"/>
      <c r="M24" s="240"/>
      <c r="N24" s="240"/>
      <c r="O24" s="240"/>
      <c r="P24" s="240"/>
      <c r="Q24" s="240"/>
    </row>
  </sheetData>
  <mergeCells count="6">
    <mergeCell ref="D6:H6"/>
    <mergeCell ref="I6:M6"/>
    <mergeCell ref="B2:Q2"/>
    <mergeCell ref="B4:Q4"/>
    <mergeCell ref="B24:Q24"/>
    <mergeCell ref="B23:Q2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86003-4F64-43EA-AE89-91060DC93AEC}">
  <sheetPr codeName="Sheet35">
    <tabColor theme="7"/>
  </sheetPr>
  <dimension ref="B1:L84"/>
  <sheetViews>
    <sheetView showGridLines="0" zoomScale="80" zoomScaleNormal="80" workbookViewId="0">
      <selection activeCell="B2" sqref="B2:H2"/>
    </sheetView>
  </sheetViews>
  <sheetFormatPr defaultColWidth="9.7109375" defaultRowHeight="14.25" x14ac:dyDescent="0.2"/>
  <cols>
    <col min="1" max="1" width="6.42578125" style="1" customWidth="1"/>
    <col min="2" max="2" width="30.7109375" style="1" customWidth="1"/>
    <col min="3" max="3" width="12.7109375" style="1" bestFit="1" customWidth="1"/>
    <col min="4" max="8" width="20.7109375" style="1" customWidth="1"/>
    <col min="9" max="16384" width="9.7109375" style="1"/>
  </cols>
  <sheetData>
    <row r="1" spans="2:12" ht="18.75" customHeight="1" x14ac:dyDescent="0.2"/>
    <row r="2" spans="2:12" ht="27.75" customHeight="1" x14ac:dyDescent="0.4">
      <c r="B2" s="209" t="s">
        <v>66</v>
      </c>
      <c r="C2" s="209"/>
      <c r="D2" s="209"/>
      <c r="E2" s="209"/>
      <c r="F2" s="209"/>
      <c r="G2" s="209"/>
      <c r="H2" s="209"/>
      <c r="I2" s="207"/>
      <c r="J2" s="207"/>
      <c r="K2" s="207"/>
      <c r="L2" s="207"/>
    </row>
    <row r="3" spans="2:12" ht="18.75" customHeight="1" x14ac:dyDescent="0.2"/>
    <row r="4" spans="2:12" ht="30" customHeight="1" x14ac:dyDescent="0.2">
      <c r="B4" s="243" t="s">
        <v>69</v>
      </c>
      <c r="C4" s="243"/>
      <c r="D4" s="243"/>
      <c r="E4" s="243"/>
      <c r="F4" s="243"/>
      <c r="G4" s="243"/>
      <c r="H4" s="243"/>
      <c r="I4" s="243"/>
      <c r="J4" s="243"/>
      <c r="K4" s="243"/>
      <c r="L4" s="243"/>
    </row>
    <row r="29" spans="2:8" ht="17.25" customHeight="1" thickBot="1" x14ac:dyDescent="0.25">
      <c r="B29" s="244" t="s">
        <v>66</v>
      </c>
      <c r="C29" s="244"/>
      <c r="D29" s="244"/>
      <c r="E29" s="244"/>
      <c r="F29" s="244"/>
      <c r="G29" s="244"/>
      <c r="H29" s="244"/>
    </row>
    <row r="30" spans="2:8" ht="15.75" thickBot="1" x14ac:dyDescent="0.25">
      <c r="B30" s="89" t="s">
        <v>71</v>
      </c>
      <c r="C30" s="90" t="s">
        <v>22</v>
      </c>
      <c r="D30" s="90">
        <v>2021</v>
      </c>
      <c r="E30" s="90">
        <v>2022</v>
      </c>
      <c r="F30" s="90">
        <v>2023</v>
      </c>
      <c r="G30" s="90">
        <v>2024</v>
      </c>
      <c r="H30" s="90">
        <v>2025</v>
      </c>
    </row>
    <row r="31" spans="2:8" x14ac:dyDescent="0.2">
      <c r="B31" s="91" t="s">
        <v>14</v>
      </c>
      <c r="C31" s="96" t="s">
        <v>26</v>
      </c>
      <c r="D31" s="92">
        <f>D49+D67</f>
        <v>4322637.6566432826</v>
      </c>
      <c r="E31" s="92">
        <f t="shared" ref="E31:H31" si="0">E49+E67</f>
        <v>4317836.7052113693</v>
      </c>
      <c r="F31" s="92">
        <f t="shared" si="0"/>
        <v>3350708.7846588702</v>
      </c>
      <c r="G31" s="92">
        <f t="shared" si="0"/>
        <v>3592411.7731928993</v>
      </c>
      <c r="H31" s="92">
        <f t="shared" si="0"/>
        <v>5959216.3810048886</v>
      </c>
    </row>
    <row r="32" spans="2:8" x14ac:dyDescent="0.2">
      <c r="B32" s="91" t="s">
        <v>13</v>
      </c>
      <c r="C32" s="96" t="s">
        <v>23</v>
      </c>
      <c r="D32" s="92">
        <f t="shared" ref="D32:H32" si="1">D50+D68</f>
        <v>4859588.3293784503</v>
      </c>
      <c r="E32" s="92">
        <f t="shared" si="1"/>
        <v>2471452.1182666877</v>
      </c>
      <c r="F32" s="92">
        <f t="shared" si="1"/>
        <v>1328838.0474749308</v>
      </c>
      <c r="G32" s="92">
        <f t="shared" si="1"/>
        <v>6494415.9502868997</v>
      </c>
      <c r="H32" s="92">
        <f t="shared" si="1"/>
        <v>12963777.84526803</v>
      </c>
    </row>
    <row r="33" spans="2:8" x14ac:dyDescent="0.2">
      <c r="B33" s="91" t="s">
        <v>15</v>
      </c>
      <c r="C33" s="96" t="s">
        <v>23</v>
      </c>
      <c r="D33" s="92">
        <f t="shared" ref="D33:H33" si="2">D51+D69</f>
        <v>2475605.6696896292</v>
      </c>
      <c r="E33" s="92">
        <f t="shared" si="2"/>
        <v>3056372.6819178779</v>
      </c>
      <c r="F33" s="92">
        <f t="shared" si="2"/>
        <v>4148245.2286114544</v>
      </c>
      <c r="G33" s="92">
        <f t="shared" si="2"/>
        <v>4676806.5946221575</v>
      </c>
      <c r="H33" s="92">
        <f t="shared" si="2"/>
        <v>14005788.5752677</v>
      </c>
    </row>
    <row r="34" spans="2:8" x14ac:dyDescent="0.2">
      <c r="B34" s="91" t="s">
        <v>16</v>
      </c>
      <c r="C34" s="96" t="s">
        <v>23</v>
      </c>
      <c r="D34" s="92">
        <f t="shared" ref="D34:H34" si="3">D52+D70</f>
        <v>8254120.3621449219</v>
      </c>
      <c r="E34" s="92">
        <f t="shared" si="3"/>
        <v>0</v>
      </c>
      <c r="F34" s="92">
        <f t="shared" si="3"/>
        <v>2880039.0712257782</v>
      </c>
      <c r="G34" s="92">
        <f t="shared" si="3"/>
        <v>8382358.9145541918</v>
      </c>
      <c r="H34" s="92">
        <f t="shared" si="3"/>
        <v>16212470.180610377</v>
      </c>
    </row>
    <row r="35" spans="2:8" x14ac:dyDescent="0.2">
      <c r="B35" s="91" t="s">
        <v>0</v>
      </c>
      <c r="C35" s="96" t="s">
        <v>25</v>
      </c>
      <c r="D35" s="92">
        <f t="shared" ref="D35:H35" si="4">D53+D71</f>
        <v>11153774.195079137</v>
      </c>
      <c r="E35" s="92">
        <f t="shared" si="4"/>
        <v>11334290.944501676</v>
      </c>
      <c r="F35" s="92">
        <f t="shared" si="4"/>
        <v>12490709.282364119</v>
      </c>
      <c r="G35" s="92">
        <f t="shared" si="4"/>
        <v>12366690.785706196</v>
      </c>
      <c r="H35" s="92">
        <f t="shared" si="4"/>
        <v>15498019.092739206</v>
      </c>
    </row>
    <row r="36" spans="2:8" x14ac:dyDescent="0.2">
      <c r="B36" s="91" t="s">
        <v>17</v>
      </c>
      <c r="C36" s="96" t="s">
        <v>25</v>
      </c>
      <c r="D36" s="92">
        <f t="shared" ref="D36:H36" si="5">D54+D72</f>
        <v>4457618.815114677</v>
      </c>
      <c r="E36" s="92">
        <f t="shared" si="5"/>
        <v>5982872.4173489306</v>
      </c>
      <c r="F36" s="92">
        <f t="shared" si="5"/>
        <v>5011949.5761181414</v>
      </c>
      <c r="G36" s="92">
        <f t="shared" si="5"/>
        <v>6280063.972047966</v>
      </c>
      <c r="H36" s="92">
        <f t="shared" si="5"/>
        <v>5986277.6080794651</v>
      </c>
    </row>
    <row r="37" spans="2:8" x14ac:dyDescent="0.2">
      <c r="B37" s="91" t="s">
        <v>18</v>
      </c>
      <c r="C37" s="96" t="s">
        <v>27</v>
      </c>
      <c r="D37" s="92">
        <f t="shared" ref="D37:H37" si="6">D55+D73</f>
        <v>23817008.737753935</v>
      </c>
      <c r="E37" s="92">
        <f t="shared" si="6"/>
        <v>14552651.019445917</v>
      </c>
      <c r="F37" s="92">
        <f t="shared" si="6"/>
        <v>27416943.688829321</v>
      </c>
      <c r="G37" s="92">
        <f t="shared" si="6"/>
        <v>14037974.328410311</v>
      </c>
      <c r="H37" s="92">
        <f t="shared" si="6"/>
        <v>7687281.9350726651</v>
      </c>
    </row>
    <row r="38" spans="2:8" x14ac:dyDescent="0.2">
      <c r="B38" s="91" t="s">
        <v>5</v>
      </c>
      <c r="C38" s="96" t="s">
        <v>28</v>
      </c>
      <c r="D38" s="92">
        <f t="shared" ref="D38:H38" si="7">D56+D74</f>
        <v>501196.32451706985</v>
      </c>
      <c r="E38" s="92">
        <f t="shared" si="7"/>
        <v>458481.4866018662</v>
      </c>
      <c r="F38" s="92">
        <f t="shared" si="7"/>
        <v>484068.20689785457</v>
      </c>
      <c r="G38" s="92">
        <f t="shared" si="7"/>
        <v>527627.07579504</v>
      </c>
      <c r="H38" s="92">
        <f t="shared" si="7"/>
        <v>790989.36850762879</v>
      </c>
    </row>
    <row r="39" spans="2:8" x14ac:dyDescent="0.2">
      <c r="B39" s="91" t="s">
        <v>19</v>
      </c>
      <c r="C39" s="96" t="s">
        <v>24</v>
      </c>
      <c r="D39" s="92">
        <f t="shared" ref="D39:H39" si="8">D57+D75</f>
        <v>6091314.0091126114</v>
      </c>
      <c r="E39" s="92">
        <f t="shared" si="8"/>
        <v>7015081.1898365309</v>
      </c>
      <c r="F39" s="92">
        <f t="shared" si="8"/>
        <v>12230985.076359633</v>
      </c>
      <c r="G39" s="92">
        <f t="shared" si="8"/>
        <v>6074845.9480076171</v>
      </c>
      <c r="H39" s="92">
        <f t="shared" si="8"/>
        <v>34373875.367168434</v>
      </c>
    </row>
    <row r="40" spans="2:8" x14ac:dyDescent="0.2">
      <c r="B40" s="91" t="s">
        <v>6</v>
      </c>
      <c r="C40" s="96" t="s">
        <v>24</v>
      </c>
      <c r="D40" s="92">
        <f t="shared" ref="D40:H40" si="9">D58+D76</f>
        <v>2439234.7345761061</v>
      </c>
      <c r="E40" s="92">
        <f t="shared" si="9"/>
        <v>3651420.1009497428</v>
      </c>
      <c r="F40" s="92">
        <f t="shared" si="9"/>
        <v>2751012.6678839806</v>
      </c>
      <c r="G40" s="92">
        <f t="shared" si="9"/>
        <v>2649307.7577118846</v>
      </c>
      <c r="H40" s="92">
        <f t="shared" si="9"/>
        <v>1954459.4012666713</v>
      </c>
    </row>
    <row r="41" spans="2:8" x14ac:dyDescent="0.2">
      <c r="B41" s="91" t="s">
        <v>4</v>
      </c>
      <c r="C41" s="96" t="s">
        <v>24</v>
      </c>
      <c r="D41" s="92">
        <f t="shared" ref="D41:H41" si="10">D59+D77</f>
        <v>0</v>
      </c>
      <c r="E41" s="92">
        <f t="shared" si="10"/>
        <v>0</v>
      </c>
      <c r="F41" s="92">
        <f t="shared" si="10"/>
        <v>0</v>
      </c>
      <c r="G41" s="92">
        <f t="shared" si="10"/>
        <v>1235366.1167185088</v>
      </c>
      <c r="H41" s="92">
        <f t="shared" si="10"/>
        <v>15051315.804965889</v>
      </c>
    </row>
    <row r="42" spans="2:8" x14ac:dyDescent="0.2">
      <c r="B42" s="91" t="s">
        <v>7</v>
      </c>
      <c r="C42" s="96" t="s">
        <v>24</v>
      </c>
      <c r="D42" s="92">
        <f t="shared" ref="D42:H42" si="11">D60+D78</f>
        <v>8929130.7374950815</v>
      </c>
      <c r="E42" s="92">
        <f t="shared" si="11"/>
        <v>10453606.887045667</v>
      </c>
      <c r="F42" s="92">
        <f t="shared" si="11"/>
        <v>9380647.4127287026</v>
      </c>
      <c r="G42" s="92">
        <f t="shared" si="11"/>
        <v>14045217.276836153</v>
      </c>
      <c r="H42" s="92">
        <f t="shared" si="11"/>
        <v>4463821.2109575449</v>
      </c>
    </row>
    <row r="43" spans="2:8" x14ac:dyDescent="0.2">
      <c r="B43" s="91" t="s">
        <v>20</v>
      </c>
      <c r="C43" s="96" t="s">
        <v>24</v>
      </c>
      <c r="D43" s="92">
        <f t="shared" ref="D43:H43" si="12">D61+D79</f>
        <v>1750913.1202066317</v>
      </c>
      <c r="E43" s="92">
        <f t="shared" si="12"/>
        <v>2324960.6094723968</v>
      </c>
      <c r="F43" s="92">
        <f t="shared" si="12"/>
        <v>2801809.38802937</v>
      </c>
      <c r="G43" s="92">
        <f t="shared" si="12"/>
        <v>7544256.6594638228</v>
      </c>
      <c r="H43" s="92">
        <f t="shared" si="12"/>
        <v>7207824.1105220504</v>
      </c>
    </row>
    <row r="44" spans="2:8" x14ac:dyDescent="0.2">
      <c r="B44" s="91" t="s">
        <v>21</v>
      </c>
      <c r="C44" s="96" t="s">
        <v>29</v>
      </c>
      <c r="D44" s="92">
        <f t="shared" ref="D44:H44" si="13">D62+D80</f>
        <v>767564.11018842866</v>
      </c>
      <c r="E44" s="92">
        <f t="shared" si="13"/>
        <v>1139686.425542257</v>
      </c>
      <c r="F44" s="92">
        <f t="shared" si="13"/>
        <v>1460719.107805779</v>
      </c>
      <c r="G44" s="92">
        <f t="shared" si="13"/>
        <v>722126.97571287747</v>
      </c>
      <c r="H44" s="92">
        <f t="shared" si="13"/>
        <v>4180.3569067542849</v>
      </c>
    </row>
    <row r="45" spans="2:8" ht="15" thickBot="1" x14ac:dyDescent="0.25">
      <c r="B45" s="93" t="s">
        <v>31</v>
      </c>
      <c r="C45" s="94"/>
      <c r="D45" s="95">
        <f t="shared" ref="D45:H45" si="14">D63+D81</f>
        <v>79819706.801899955</v>
      </c>
      <c r="E45" s="95">
        <f t="shared" si="14"/>
        <v>66758712.586140923</v>
      </c>
      <c r="F45" s="95">
        <f t="shared" si="14"/>
        <v>85736675.538987935</v>
      </c>
      <c r="G45" s="95">
        <f t="shared" si="14"/>
        <v>88629470.129066542</v>
      </c>
      <c r="H45" s="95">
        <f t="shared" si="14"/>
        <v>142159297.23833728</v>
      </c>
    </row>
    <row r="47" spans="2:8" ht="15.75" customHeight="1" thickBot="1" x14ac:dyDescent="0.25">
      <c r="B47" s="244" t="s">
        <v>67</v>
      </c>
      <c r="C47" s="244"/>
      <c r="D47" s="244"/>
      <c r="E47" s="244"/>
      <c r="F47" s="244"/>
      <c r="G47" s="244"/>
      <c r="H47" s="244"/>
    </row>
    <row r="48" spans="2:8" ht="15.75" thickBot="1" x14ac:dyDescent="0.25">
      <c r="B48" s="89" t="s">
        <v>71</v>
      </c>
      <c r="C48" s="90" t="s">
        <v>22</v>
      </c>
      <c r="D48" s="90">
        <v>2021</v>
      </c>
      <c r="E48" s="90">
        <v>2022</v>
      </c>
      <c r="F48" s="90">
        <v>2023</v>
      </c>
      <c r="G48" s="90">
        <v>2024</v>
      </c>
      <c r="H48" s="90">
        <v>2025</v>
      </c>
    </row>
    <row r="49" spans="2:8" x14ac:dyDescent="0.2">
      <c r="B49" s="91" t="s">
        <v>14</v>
      </c>
      <c r="C49" s="96" t="s">
        <v>26</v>
      </c>
      <c r="D49" s="92">
        <v>2445016.5646166513</v>
      </c>
      <c r="E49" s="92">
        <v>2378483.1635270352</v>
      </c>
      <c r="F49" s="92">
        <v>2443884.3827704438</v>
      </c>
      <c r="G49" s="92">
        <v>2402029.0510668294</v>
      </c>
      <c r="H49" s="92">
        <v>3785275.5408957331</v>
      </c>
    </row>
    <row r="50" spans="2:8" x14ac:dyDescent="0.2">
      <c r="B50" s="91" t="s">
        <v>13</v>
      </c>
      <c r="C50" s="96" t="s">
        <v>23</v>
      </c>
      <c r="D50" s="92">
        <v>1205726.6999740188</v>
      </c>
      <c r="E50" s="92">
        <v>1274516.0157512382</v>
      </c>
      <c r="F50" s="92">
        <v>1302953.5251301881</v>
      </c>
      <c r="G50" s="92">
        <v>583329.72632709541</v>
      </c>
      <c r="H50" s="92">
        <v>3033433.4660466313</v>
      </c>
    </row>
    <row r="51" spans="2:8" x14ac:dyDescent="0.2">
      <c r="B51" s="91" t="s">
        <v>15</v>
      </c>
      <c r="C51" s="96" t="s">
        <v>23</v>
      </c>
      <c r="D51" s="92">
        <v>1354151.6420958408</v>
      </c>
      <c r="E51" s="92">
        <v>1978155.1222955841</v>
      </c>
      <c r="F51" s="92">
        <v>682527.00067807524</v>
      </c>
      <c r="G51" s="92">
        <v>477859.07747009018</v>
      </c>
      <c r="H51" s="92">
        <v>3241648.0871246494</v>
      </c>
    </row>
    <row r="52" spans="2:8" x14ac:dyDescent="0.2">
      <c r="B52" s="91" t="s">
        <v>16</v>
      </c>
      <c r="C52" s="96" t="s">
        <v>23</v>
      </c>
      <c r="D52" s="92">
        <v>2501339.1538391989</v>
      </c>
      <c r="E52" s="92">
        <v>0</v>
      </c>
      <c r="F52" s="92">
        <v>910119.46056940279</v>
      </c>
      <c r="G52" s="92">
        <v>4308482.9568503993</v>
      </c>
      <c r="H52" s="92">
        <v>9486529.9424004182</v>
      </c>
    </row>
    <row r="53" spans="2:8" x14ac:dyDescent="0.2">
      <c r="B53" s="91" t="s">
        <v>0</v>
      </c>
      <c r="C53" s="96" t="s">
        <v>25</v>
      </c>
      <c r="D53" s="92">
        <v>4413020.4397029951</v>
      </c>
      <c r="E53" s="92">
        <v>4485053.8057218129</v>
      </c>
      <c r="F53" s="92">
        <v>4668696.7059790362</v>
      </c>
      <c r="G53" s="92">
        <v>4844282.8449417967</v>
      </c>
      <c r="H53" s="92">
        <v>6299952.6415322544</v>
      </c>
    </row>
    <row r="54" spans="2:8" x14ac:dyDescent="0.2">
      <c r="B54" s="91" t="s">
        <v>17</v>
      </c>
      <c r="C54" s="96" t="s">
        <v>25</v>
      </c>
      <c r="D54" s="92">
        <v>1749138.1158342129</v>
      </c>
      <c r="E54" s="92">
        <v>1195428.8167363401</v>
      </c>
      <c r="F54" s="92">
        <v>928153.20031479734</v>
      </c>
      <c r="G54" s="92">
        <v>745115.35650741903</v>
      </c>
      <c r="H54" s="92">
        <v>743311.86276301602</v>
      </c>
    </row>
    <row r="55" spans="2:8" x14ac:dyDescent="0.2">
      <c r="B55" s="91" t="s">
        <v>18</v>
      </c>
      <c r="C55" s="96" t="s">
        <v>27</v>
      </c>
      <c r="D55" s="92">
        <v>2028107.3590871294</v>
      </c>
      <c r="E55" s="92">
        <v>2111544.4561133403</v>
      </c>
      <c r="F55" s="92">
        <v>727097.21762362705</v>
      </c>
      <c r="G55" s="92">
        <v>1345516.9473733876</v>
      </c>
      <c r="H55" s="92">
        <v>1781317.7457104244</v>
      </c>
    </row>
    <row r="56" spans="2:8" x14ac:dyDescent="0.2">
      <c r="B56" s="91" t="s">
        <v>5</v>
      </c>
      <c r="C56" s="96" t="s">
        <v>28</v>
      </c>
      <c r="D56" s="92">
        <v>150293.32141647322</v>
      </c>
      <c r="E56" s="92">
        <v>236256.76324154547</v>
      </c>
      <c r="F56" s="92">
        <v>269226.84919960127</v>
      </c>
      <c r="G56" s="92">
        <v>308458.94454689632</v>
      </c>
      <c r="H56" s="92">
        <v>575358.68059335882</v>
      </c>
    </row>
    <row r="57" spans="2:8" x14ac:dyDescent="0.2">
      <c r="B57" s="91" t="s">
        <v>19</v>
      </c>
      <c r="C57" s="96" t="s">
        <v>24</v>
      </c>
      <c r="D57" s="92">
        <v>1736862.150170644</v>
      </c>
      <c r="E57" s="92">
        <v>1279293.0507883949</v>
      </c>
      <c r="F57" s="92">
        <v>914289.39304141863</v>
      </c>
      <c r="G57" s="92">
        <v>912159.83608451299</v>
      </c>
      <c r="H57" s="92">
        <v>1236198.4100935136</v>
      </c>
    </row>
    <row r="58" spans="2:8" x14ac:dyDescent="0.2">
      <c r="B58" s="91" t="s">
        <v>6</v>
      </c>
      <c r="C58" s="96" t="s">
        <v>24</v>
      </c>
      <c r="D58" s="92">
        <v>369786.0583808865</v>
      </c>
      <c r="E58" s="92">
        <v>249141.80370957733</v>
      </c>
      <c r="F58" s="92">
        <v>199736.56816363073</v>
      </c>
      <c r="G58" s="92">
        <v>171407.49957939147</v>
      </c>
      <c r="H58" s="92">
        <v>37619.95335712425</v>
      </c>
    </row>
    <row r="59" spans="2:8" x14ac:dyDescent="0.2">
      <c r="B59" s="91" t="s">
        <v>4</v>
      </c>
      <c r="C59" s="96" t="s">
        <v>24</v>
      </c>
      <c r="D59" s="92">
        <v>0</v>
      </c>
      <c r="E59" s="92">
        <v>0</v>
      </c>
      <c r="F59" s="92">
        <v>0</v>
      </c>
      <c r="G59" s="92">
        <v>282196.95452659752</v>
      </c>
      <c r="H59" s="92">
        <v>1002753.3488034445</v>
      </c>
    </row>
    <row r="60" spans="2:8" x14ac:dyDescent="0.2">
      <c r="B60" s="91" t="s">
        <v>7</v>
      </c>
      <c r="C60" s="96" t="s">
        <v>24</v>
      </c>
      <c r="D60" s="92">
        <v>2673829.4702853179</v>
      </c>
      <c r="E60" s="92">
        <v>1303469.1168605068</v>
      </c>
      <c r="F60" s="92">
        <v>908730.55657424894</v>
      </c>
      <c r="G60" s="92">
        <v>1412512.4279907532</v>
      </c>
      <c r="H60" s="92">
        <v>288676.36596450995</v>
      </c>
    </row>
    <row r="61" spans="2:8" x14ac:dyDescent="0.2">
      <c r="B61" s="91" t="s">
        <v>20</v>
      </c>
      <c r="C61" s="96" t="s">
        <v>24</v>
      </c>
      <c r="D61" s="92">
        <v>1003966.3513673263</v>
      </c>
      <c r="E61" s="92">
        <v>430781.93012716086</v>
      </c>
      <c r="F61" s="92">
        <v>355124.70663631783</v>
      </c>
      <c r="G61" s="92">
        <v>482570.1680328311</v>
      </c>
      <c r="H61" s="92">
        <v>45694.165701896447</v>
      </c>
    </row>
    <row r="62" spans="2:8" x14ac:dyDescent="0.2">
      <c r="B62" s="91" t="s">
        <v>21</v>
      </c>
      <c r="C62" s="96" t="s">
        <v>29</v>
      </c>
      <c r="D62" s="92">
        <v>767564.11018842866</v>
      </c>
      <c r="E62" s="92">
        <v>1139686.425542257</v>
      </c>
      <c r="F62" s="92">
        <v>1460719.107805779</v>
      </c>
      <c r="G62" s="92">
        <v>722126.97571287747</v>
      </c>
      <c r="H62" s="92">
        <v>4180.3569067542849</v>
      </c>
    </row>
    <row r="63" spans="2:8" ht="15" thickBot="1" x14ac:dyDescent="0.25">
      <c r="B63" s="93" t="s">
        <v>70</v>
      </c>
      <c r="C63" s="94"/>
      <c r="D63" s="95">
        <f t="shared" ref="D63:G63" si="15">SUM(D49:D62)</f>
        <v>22398801.436959121</v>
      </c>
      <c r="E63" s="95">
        <f t="shared" si="15"/>
        <v>18061810.470414795</v>
      </c>
      <c r="F63" s="95">
        <f t="shared" si="15"/>
        <v>15771258.674486568</v>
      </c>
      <c r="G63" s="95">
        <f t="shared" si="15"/>
        <v>18998048.767010879</v>
      </c>
      <c r="H63" s="95">
        <f>SUM(H49:H62)</f>
        <v>31561950.567893729</v>
      </c>
    </row>
    <row r="65" spans="2:8" ht="15.75" thickBot="1" x14ac:dyDescent="0.25">
      <c r="B65" s="86" t="s">
        <v>68</v>
      </c>
      <c r="C65" s="87"/>
      <c r="D65" s="88"/>
      <c r="E65" s="88"/>
      <c r="F65" s="88"/>
      <c r="G65" s="88"/>
      <c r="H65" s="88"/>
    </row>
    <row r="66" spans="2:8" ht="15.75" thickBot="1" x14ac:dyDescent="0.25">
      <c r="B66" s="89" t="s">
        <v>71</v>
      </c>
      <c r="C66" s="90" t="s">
        <v>22</v>
      </c>
      <c r="D66" s="90">
        <v>2021</v>
      </c>
      <c r="E66" s="90">
        <v>2022</v>
      </c>
      <c r="F66" s="90">
        <v>2023</v>
      </c>
      <c r="G66" s="90">
        <v>2024</v>
      </c>
      <c r="H66" s="90">
        <v>2025</v>
      </c>
    </row>
    <row r="67" spans="2:8" x14ac:dyDescent="0.2">
      <c r="B67" s="91" t="s">
        <v>14</v>
      </c>
      <c r="C67" s="96" t="s">
        <v>26</v>
      </c>
      <c r="D67" s="92">
        <v>1877621.0920266313</v>
      </c>
      <c r="E67" s="92">
        <v>1939353.5416843339</v>
      </c>
      <c r="F67" s="92">
        <v>906824.40188842639</v>
      </c>
      <c r="G67" s="92">
        <v>1190382.7221260699</v>
      </c>
      <c r="H67" s="92">
        <v>2173940.8401091555</v>
      </c>
    </row>
    <row r="68" spans="2:8" x14ac:dyDescent="0.2">
      <c r="B68" s="91" t="s">
        <v>13</v>
      </c>
      <c r="C68" s="96" t="s">
        <v>23</v>
      </c>
      <c r="D68" s="92">
        <v>3653861.6294044317</v>
      </c>
      <c r="E68" s="92">
        <v>1196936.1025154495</v>
      </c>
      <c r="F68" s="92">
        <v>25884.52234474268</v>
      </c>
      <c r="G68" s="92">
        <v>5911086.2239598045</v>
      </c>
      <c r="H68" s="92">
        <v>9930344.3792213984</v>
      </c>
    </row>
    <row r="69" spans="2:8" x14ac:dyDescent="0.2">
      <c r="B69" s="91" t="s">
        <v>15</v>
      </c>
      <c r="C69" s="96" t="s">
        <v>23</v>
      </c>
      <c r="D69" s="92">
        <v>1121454.0275937887</v>
      </c>
      <c r="E69" s="92">
        <v>1078217.5596222936</v>
      </c>
      <c r="F69" s="92">
        <v>3465718.2279333794</v>
      </c>
      <c r="G69" s="92">
        <v>4198947.5171520673</v>
      </c>
      <c r="H69" s="92">
        <v>10764140.488143051</v>
      </c>
    </row>
    <row r="70" spans="2:8" x14ac:dyDescent="0.2">
      <c r="B70" s="91" t="s">
        <v>16</v>
      </c>
      <c r="C70" s="96" t="s">
        <v>23</v>
      </c>
      <c r="D70" s="92">
        <v>5752781.208305723</v>
      </c>
      <c r="E70" s="92">
        <v>0</v>
      </c>
      <c r="F70" s="92">
        <v>1969919.6106563755</v>
      </c>
      <c r="G70" s="92">
        <v>4073875.9577037925</v>
      </c>
      <c r="H70" s="92">
        <v>6725940.2382099601</v>
      </c>
    </row>
    <row r="71" spans="2:8" x14ac:dyDescent="0.2">
      <c r="B71" s="91" t="s">
        <v>0</v>
      </c>
      <c r="C71" s="96" t="s">
        <v>25</v>
      </c>
      <c r="D71" s="92">
        <v>6740753.7553761406</v>
      </c>
      <c r="E71" s="92">
        <v>6849237.1387798637</v>
      </c>
      <c r="F71" s="92">
        <v>7822012.5763850836</v>
      </c>
      <c r="G71" s="92">
        <v>7522407.9407643983</v>
      </c>
      <c r="H71" s="92">
        <v>9198066.4512069505</v>
      </c>
    </row>
    <row r="72" spans="2:8" x14ac:dyDescent="0.2">
      <c r="B72" s="91" t="s">
        <v>17</v>
      </c>
      <c r="C72" s="96" t="s">
        <v>25</v>
      </c>
      <c r="D72" s="92">
        <v>2708480.6992804646</v>
      </c>
      <c r="E72" s="92">
        <v>4787443.6006125901</v>
      </c>
      <c r="F72" s="92">
        <v>4083796.375803344</v>
      </c>
      <c r="G72" s="92">
        <v>5534948.6155405473</v>
      </c>
      <c r="H72" s="92">
        <v>5242965.7453164486</v>
      </c>
    </row>
    <row r="73" spans="2:8" x14ac:dyDescent="0.2">
      <c r="B73" s="91" t="s">
        <v>18</v>
      </c>
      <c r="C73" s="96" t="s">
        <v>27</v>
      </c>
      <c r="D73" s="92">
        <v>21788901.378666807</v>
      </c>
      <c r="E73" s="92">
        <v>12441106.563332576</v>
      </c>
      <c r="F73" s="92">
        <v>26689846.471205693</v>
      </c>
      <c r="G73" s="92">
        <v>12692457.381036922</v>
      </c>
      <c r="H73" s="92">
        <v>5905964.189362241</v>
      </c>
    </row>
    <row r="74" spans="2:8" x14ac:dyDescent="0.2">
      <c r="B74" s="91" t="s">
        <v>5</v>
      </c>
      <c r="C74" s="96" t="s">
        <v>28</v>
      </c>
      <c r="D74" s="92">
        <v>350903.0031005966</v>
      </c>
      <c r="E74" s="92">
        <v>222224.72336032076</v>
      </c>
      <c r="F74" s="92">
        <v>214841.3576982533</v>
      </c>
      <c r="G74" s="92">
        <v>219168.13124814362</v>
      </c>
      <c r="H74" s="92">
        <v>215630.68791426992</v>
      </c>
    </row>
    <row r="75" spans="2:8" x14ac:dyDescent="0.2">
      <c r="B75" s="91" t="s">
        <v>19</v>
      </c>
      <c r="C75" s="96" t="s">
        <v>24</v>
      </c>
      <c r="D75" s="92">
        <v>4354451.8589419676</v>
      </c>
      <c r="E75" s="92">
        <v>5735788.1390481358</v>
      </c>
      <c r="F75" s="92">
        <v>11316695.683318214</v>
      </c>
      <c r="G75" s="92">
        <v>5162686.1119231042</v>
      </c>
      <c r="H75" s="92">
        <v>33137676.957074922</v>
      </c>
    </row>
    <row r="76" spans="2:8" x14ac:dyDescent="0.2">
      <c r="B76" s="91" t="s">
        <v>6</v>
      </c>
      <c r="C76" s="96" t="s">
        <v>24</v>
      </c>
      <c r="D76" s="92">
        <v>2069448.6761952196</v>
      </c>
      <c r="E76" s="92">
        <v>3402278.2972401655</v>
      </c>
      <c r="F76" s="92">
        <v>2551276.09972035</v>
      </c>
      <c r="G76" s="92">
        <v>2477900.2581324931</v>
      </c>
      <c r="H76" s="92">
        <v>1916839.447909547</v>
      </c>
    </row>
    <row r="77" spans="2:8" x14ac:dyDescent="0.2">
      <c r="B77" s="91" t="s">
        <v>4</v>
      </c>
      <c r="C77" s="96" t="s">
        <v>24</v>
      </c>
      <c r="D77" s="92">
        <v>0</v>
      </c>
      <c r="E77" s="92">
        <v>0</v>
      </c>
      <c r="F77" s="92">
        <v>0</v>
      </c>
      <c r="G77" s="92">
        <v>953169.16219191125</v>
      </c>
      <c r="H77" s="92">
        <v>14048562.456162445</v>
      </c>
    </row>
    <row r="78" spans="2:8" x14ac:dyDescent="0.2">
      <c r="B78" s="91" t="s">
        <v>7</v>
      </c>
      <c r="C78" s="96" t="s">
        <v>24</v>
      </c>
      <c r="D78" s="92">
        <v>6255301.2672097636</v>
      </c>
      <c r="E78" s="92">
        <v>9150137.7701851595</v>
      </c>
      <c r="F78" s="92">
        <v>8471916.856154453</v>
      </c>
      <c r="G78" s="92">
        <v>12632704.8488454</v>
      </c>
      <c r="H78" s="92">
        <v>4175144.8449930348</v>
      </c>
    </row>
    <row r="79" spans="2:8" x14ac:dyDescent="0.2">
      <c r="B79" s="91" t="s">
        <v>20</v>
      </c>
      <c r="C79" s="96" t="s">
        <v>24</v>
      </c>
      <c r="D79" s="92">
        <v>746946.76883930527</v>
      </c>
      <c r="E79" s="92">
        <v>1894178.6793452362</v>
      </c>
      <c r="F79" s="92">
        <v>2446684.681393052</v>
      </c>
      <c r="G79" s="92">
        <v>7061686.4914309913</v>
      </c>
      <c r="H79" s="92">
        <v>7162129.9448201535</v>
      </c>
    </row>
    <row r="80" spans="2:8" x14ac:dyDescent="0.2">
      <c r="B80" s="91" t="s">
        <v>21</v>
      </c>
      <c r="C80" s="96" t="s">
        <v>29</v>
      </c>
      <c r="D80" s="92">
        <v>0</v>
      </c>
      <c r="E80" s="92">
        <v>0</v>
      </c>
      <c r="F80" s="92">
        <v>0</v>
      </c>
      <c r="G80" s="92">
        <v>0</v>
      </c>
      <c r="H80" s="92">
        <v>0</v>
      </c>
    </row>
    <row r="81" spans="2:12" ht="15" thickBot="1" x14ac:dyDescent="0.25">
      <c r="B81" s="93" t="s">
        <v>31</v>
      </c>
      <c r="C81" s="94"/>
      <c r="D81" s="95">
        <f>SUM(D67:D80)</f>
        <v>57420905.364940837</v>
      </c>
      <c r="E81" s="95">
        <f t="shared" ref="E81:H81" si="16">SUM(E67:E80)</f>
        <v>48696902.115726128</v>
      </c>
      <c r="F81" s="95">
        <f t="shared" si="16"/>
        <v>69965416.864501372</v>
      </c>
      <c r="G81" s="95">
        <f t="shared" si="16"/>
        <v>69631421.362055659</v>
      </c>
      <c r="H81" s="95">
        <f t="shared" si="16"/>
        <v>110597346.67044356</v>
      </c>
    </row>
    <row r="83" spans="2:12" ht="15" x14ac:dyDescent="0.25">
      <c r="B83" s="211" t="s">
        <v>32</v>
      </c>
      <c r="C83" s="211"/>
      <c r="D83" s="211"/>
      <c r="E83" s="211"/>
      <c r="F83" s="211"/>
      <c r="G83" s="211"/>
      <c r="H83" s="211"/>
      <c r="I83" s="211"/>
      <c r="J83" s="211"/>
      <c r="K83" s="211"/>
      <c r="L83" s="211"/>
    </row>
    <row r="84" spans="2:12" ht="39" customHeight="1" x14ac:dyDescent="0.2">
      <c r="B84" s="212" t="s">
        <v>134</v>
      </c>
      <c r="C84" s="212"/>
      <c r="D84" s="212"/>
      <c r="E84" s="212"/>
      <c r="F84" s="212"/>
      <c r="G84" s="212"/>
      <c r="H84" s="212"/>
      <c r="I84" s="212"/>
      <c r="J84" s="212"/>
      <c r="K84" s="212"/>
      <c r="L84" s="212"/>
    </row>
  </sheetData>
  <mergeCells count="6">
    <mergeCell ref="B83:L83"/>
    <mergeCell ref="B84:L84"/>
    <mergeCell ref="B2:H2"/>
    <mergeCell ref="B4:L4"/>
    <mergeCell ref="B29:H29"/>
    <mergeCell ref="B47:H4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FC6D1-BD7B-4092-9D51-01237646EEF8}">
  <sheetPr codeName="Sheet1"/>
  <dimension ref="B2:O21"/>
  <sheetViews>
    <sheetView showGridLines="0" zoomScale="80" zoomScaleNormal="80" workbookViewId="0">
      <selection activeCell="B3" sqref="B3:L3"/>
    </sheetView>
  </sheetViews>
  <sheetFormatPr defaultColWidth="9.28515625" defaultRowHeight="14.25" x14ac:dyDescent="0.2"/>
  <cols>
    <col min="1" max="1" width="9.28515625" style="1"/>
    <col min="2" max="8" width="12.28515625" style="1" customWidth="1"/>
    <col min="9" max="9" width="19.85546875" style="1" customWidth="1"/>
    <col min="10" max="12" width="12.28515625" style="1" customWidth="1"/>
    <col min="13" max="16384" width="9.28515625" style="1"/>
  </cols>
  <sheetData>
    <row r="2" spans="2:15" ht="33.75" x14ac:dyDescent="0.2">
      <c r="B2" s="222" t="s">
        <v>94</v>
      </c>
      <c r="C2" s="222"/>
      <c r="D2" s="222"/>
      <c r="E2" s="222"/>
      <c r="F2" s="222"/>
      <c r="G2" s="222"/>
      <c r="H2" s="222"/>
      <c r="I2" s="222"/>
      <c r="J2" s="222"/>
      <c r="K2" s="222"/>
      <c r="L2" s="222"/>
    </row>
    <row r="3" spans="2:15" ht="45" x14ac:dyDescent="0.2">
      <c r="B3" s="219" t="s">
        <v>103</v>
      </c>
      <c r="C3" s="219"/>
      <c r="D3" s="219"/>
      <c r="E3" s="219"/>
      <c r="F3" s="219"/>
      <c r="G3" s="219"/>
      <c r="H3" s="219"/>
      <c r="I3" s="219"/>
      <c r="J3" s="219"/>
      <c r="K3" s="219"/>
      <c r="L3" s="219"/>
    </row>
    <row r="4" spans="2:15" x14ac:dyDescent="0.2">
      <c r="B4" s="190"/>
      <c r="C4" s="190"/>
      <c r="D4" s="190"/>
      <c r="E4" s="190"/>
      <c r="F4" s="190"/>
      <c r="G4" s="190"/>
      <c r="H4" s="190"/>
      <c r="I4" s="190"/>
      <c r="J4" s="190"/>
      <c r="K4" s="190"/>
      <c r="L4" s="190"/>
    </row>
    <row r="5" spans="2:15" ht="27.75" x14ac:dyDescent="0.4">
      <c r="B5" s="220" t="s">
        <v>114</v>
      </c>
      <c r="C5" s="220"/>
      <c r="D5" s="220"/>
      <c r="E5" s="220"/>
      <c r="F5" s="220"/>
      <c r="G5" s="220"/>
      <c r="H5" s="220"/>
      <c r="I5" s="220"/>
      <c r="J5" s="220"/>
      <c r="K5" s="220"/>
      <c r="L5" s="220"/>
    </row>
    <row r="6" spans="2:15" ht="13.5" customHeight="1" x14ac:dyDescent="0.2">
      <c r="B6" s="191"/>
      <c r="C6" s="191"/>
      <c r="D6" s="191"/>
      <c r="E6" s="191"/>
      <c r="F6" s="191"/>
      <c r="G6" s="191"/>
      <c r="H6" s="191"/>
      <c r="I6" s="191"/>
      <c r="J6" s="191"/>
      <c r="K6" s="191"/>
      <c r="L6" s="191"/>
    </row>
    <row r="7" spans="2:15" ht="6" customHeight="1" x14ac:dyDescent="0.35">
      <c r="B7" s="188"/>
      <c r="C7" s="189"/>
      <c r="D7" s="189"/>
      <c r="E7" s="189"/>
      <c r="F7" s="189"/>
      <c r="G7" s="189"/>
      <c r="H7" s="189"/>
      <c r="I7" s="189"/>
      <c r="J7" s="189"/>
      <c r="K7" s="189"/>
      <c r="L7" s="189"/>
    </row>
    <row r="8" spans="2:15" ht="27.4" customHeight="1" x14ac:dyDescent="0.25">
      <c r="B8" s="203" t="s">
        <v>115</v>
      </c>
      <c r="C8" s="204"/>
      <c r="D8" s="204"/>
      <c r="E8" s="204"/>
      <c r="F8" s="204"/>
      <c r="G8" s="204"/>
      <c r="H8" s="204"/>
      <c r="I8" s="204"/>
      <c r="J8" s="204"/>
      <c r="K8" s="204"/>
      <c r="L8" s="204"/>
      <c r="M8" s="22"/>
      <c r="N8" s="22"/>
      <c r="O8" s="22"/>
    </row>
    <row r="9" spans="2:15" ht="27.4" customHeight="1" x14ac:dyDescent="0.25">
      <c r="B9" s="203" t="s">
        <v>120</v>
      </c>
      <c r="C9" s="205"/>
      <c r="D9" s="205"/>
      <c r="E9" s="205"/>
      <c r="F9" s="205"/>
      <c r="G9" s="205"/>
      <c r="H9" s="205"/>
      <c r="I9" s="205"/>
      <c r="J9" s="205"/>
      <c r="K9" s="205"/>
      <c r="L9" s="205"/>
      <c r="M9" s="22"/>
      <c r="N9" s="22"/>
      <c r="O9" s="22"/>
    </row>
    <row r="10" spans="2:15" ht="27.4" customHeight="1" x14ac:dyDescent="0.25">
      <c r="B10" s="203" t="s">
        <v>121</v>
      </c>
      <c r="C10" s="204"/>
      <c r="D10" s="204"/>
      <c r="E10" s="204"/>
      <c r="F10" s="204"/>
      <c r="G10" s="204"/>
      <c r="H10" s="204"/>
      <c r="I10" s="204"/>
      <c r="J10" s="204"/>
      <c r="K10" s="204"/>
      <c r="L10" s="204"/>
      <c r="M10" s="22"/>
      <c r="N10" s="22"/>
      <c r="O10" s="22"/>
    </row>
    <row r="11" spans="2:15" ht="27.4" customHeight="1" x14ac:dyDescent="0.25">
      <c r="B11" s="203" t="s">
        <v>116</v>
      </c>
      <c r="C11" s="204"/>
      <c r="D11" s="204"/>
      <c r="E11" s="204"/>
      <c r="F11" s="204"/>
      <c r="G11" s="204"/>
      <c r="H11" s="204"/>
      <c r="I11" s="204"/>
      <c r="J11" s="204"/>
      <c r="K11" s="204"/>
      <c r="L11" s="204"/>
      <c r="M11" s="22"/>
      <c r="N11" s="22"/>
      <c r="O11" s="22"/>
    </row>
    <row r="12" spans="2:15" ht="27.4" customHeight="1" x14ac:dyDescent="0.25">
      <c r="B12" s="203" t="s">
        <v>117</v>
      </c>
      <c r="C12" s="204"/>
      <c r="D12" s="204"/>
      <c r="E12" s="204"/>
      <c r="F12" s="204"/>
      <c r="G12" s="204"/>
      <c r="H12" s="204"/>
      <c r="I12" s="204"/>
      <c r="J12" s="204"/>
      <c r="K12" s="204"/>
      <c r="L12" s="204"/>
      <c r="M12" s="22"/>
      <c r="N12" s="22"/>
      <c r="O12" s="22"/>
    </row>
    <row r="13" spans="2:15" ht="27.4" customHeight="1" x14ac:dyDescent="0.25">
      <c r="B13" s="203" t="s">
        <v>122</v>
      </c>
      <c r="C13" s="204"/>
      <c r="D13" s="204"/>
      <c r="E13" s="204"/>
      <c r="F13" s="204"/>
      <c r="G13" s="204"/>
      <c r="H13" s="204"/>
      <c r="I13" s="204"/>
      <c r="J13" s="204"/>
      <c r="K13" s="204"/>
      <c r="L13" s="204"/>
      <c r="M13" s="22"/>
      <c r="N13" s="22"/>
      <c r="O13" s="22"/>
    </row>
    <row r="14" spans="2:15" ht="27.4" customHeight="1" x14ac:dyDescent="0.25">
      <c r="B14" s="203" t="s">
        <v>118</v>
      </c>
      <c r="C14" s="204"/>
      <c r="D14" s="204"/>
      <c r="E14" s="204"/>
      <c r="F14" s="204"/>
      <c r="G14" s="204"/>
      <c r="H14" s="204"/>
      <c r="I14" s="204"/>
      <c r="J14" s="204"/>
      <c r="K14" s="204"/>
      <c r="L14" s="204"/>
      <c r="M14" s="22"/>
      <c r="N14" s="22"/>
      <c r="O14" s="22"/>
    </row>
    <row r="15" spans="2:15" ht="27.4" customHeight="1" x14ac:dyDescent="0.25">
      <c r="B15" s="203" t="s">
        <v>119</v>
      </c>
      <c r="C15" s="204"/>
      <c r="D15" s="204"/>
      <c r="E15" s="204"/>
      <c r="F15" s="204"/>
      <c r="G15" s="204"/>
      <c r="H15" s="204"/>
      <c r="I15" s="204"/>
      <c r="J15" s="204"/>
      <c r="K15" s="204"/>
      <c r="L15" s="204"/>
      <c r="M15" s="22"/>
      <c r="N15" s="22"/>
      <c r="O15" s="22"/>
    </row>
    <row r="16" spans="2:15" ht="27.4" customHeight="1" x14ac:dyDescent="0.25">
      <c r="B16" s="203" t="s">
        <v>123</v>
      </c>
      <c r="C16" s="204"/>
      <c r="D16" s="204"/>
      <c r="E16" s="204"/>
      <c r="F16" s="204"/>
      <c r="G16" s="204"/>
      <c r="H16" s="204"/>
      <c r="I16" s="204"/>
      <c r="J16" s="204"/>
      <c r="K16" s="204"/>
      <c r="L16" s="204"/>
      <c r="M16" s="22"/>
      <c r="N16" s="22"/>
      <c r="O16" s="22"/>
    </row>
    <row r="17" spans="2:15" ht="27.4" customHeight="1" x14ac:dyDescent="0.25">
      <c r="B17" s="203" t="s">
        <v>124</v>
      </c>
      <c r="C17" s="206"/>
      <c r="D17" s="206"/>
      <c r="E17" s="206"/>
      <c r="F17" s="206"/>
      <c r="G17" s="206"/>
      <c r="H17" s="206"/>
      <c r="I17" s="206"/>
      <c r="J17" s="206"/>
      <c r="K17" s="206"/>
      <c r="L17" s="206"/>
      <c r="M17" s="22"/>
      <c r="N17" s="22"/>
      <c r="O17" s="22"/>
    </row>
    <row r="18" spans="2:15" ht="27.4" customHeight="1" x14ac:dyDescent="0.25">
      <c r="B18" s="203" t="s">
        <v>125</v>
      </c>
      <c r="C18" s="206"/>
      <c r="D18" s="206"/>
      <c r="E18" s="206"/>
      <c r="F18" s="206"/>
      <c r="G18" s="206"/>
      <c r="H18" s="206"/>
      <c r="I18" s="206"/>
      <c r="J18" s="206"/>
      <c r="K18" s="206"/>
      <c r="L18" s="206"/>
      <c r="M18" s="22"/>
      <c r="N18" s="22"/>
      <c r="O18" s="22"/>
    </row>
    <row r="19" spans="2:15" ht="27.4" customHeight="1" x14ac:dyDescent="0.25">
      <c r="B19" s="203" t="s">
        <v>126</v>
      </c>
      <c r="C19" s="204"/>
      <c r="D19" s="204"/>
      <c r="E19" s="204"/>
      <c r="F19" s="204"/>
      <c r="G19" s="204"/>
      <c r="H19" s="204"/>
      <c r="I19" s="204"/>
      <c r="J19" s="204"/>
      <c r="K19" s="204"/>
      <c r="L19" s="204"/>
      <c r="M19" s="22"/>
      <c r="N19" s="22"/>
      <c r="O19" s="22"/>
    </row>
    <row r="20" spans="2:15" ht="27.4" customHeight="1" x14ac:dyDescent="0.25">
      <c r="B20" s="203" t="s">
        <v>127</v>
      </c>
      <c r="C20" s="204"/>
      <c r="D20" s="204"/>
      <c r="E20" s="204"/>
      <c r="F20" s="204"/>
      <c r="G20" s="204"/>
      <c r="H20" s="204"/>
      <c r="I20" s="204"/>
      <c r="J20" s="204"/>
      <c r="K20" s="204"/>
      <c r="L20" s="204"/>
      <c r="M20" s="22"/>
      <c r="N20" s="22"/>
      <c r="O20" s="22"/>
    </row>
    <row r="21" spans="2:15" ht="4.9000000000000004" customHeight="1" x14ac:dyDescent="0.35">
      <c r="B21" s="188"/>
      <c r="C21" s="188"/>
      <c r="D21" s="188"/>
      <c r="E21" s="188"/>
      <c r="F21" s="188"/>
      <c r="G21" s="188"/>
      <c r="H21" s="188"/>
      <c r="I21" s="188"/>
      <c r="J21" s="188"/>
      <c r="K21" s="188"/>
      <c r="L21" s="188"/>
    </row>
  </sheetData>
  <mergeCells count="3">
    <mergeCell ref="B2:L2"/>
    <mergeCell ref="B3:L3"/>
    <mergeCell ref="B5:L5"/>
  </mergeCells>
  <hyperlinks>
    <hyperlink ref="B8:L8" location="'1. Export customers'!A1" display="1. Export customers" xr:uid="{5FBF0B59-5336-4815-B60E-C32D802D1EFA}"/>
    <hyperlink ref="B10:L10" location="'3. Export customers by feeder'!A1" display="3. Export customer by feeder classification" xr:uid="{EC526088-F9CC-4BF5-AD6C-E40E1F659477}"/>
    <hyperlink ref="B11:L11" location="'4. Export capacity'!A1" display="4. Export capacity" xr:uid="{ADC6FFA1-5597-4B3A-8371-482ACE78B640}"/>
    <hyperlink ref="B12:L12" location="'5. Battery penetration'!A1" display="5. Battery penetration" xr:uid="{DC5C7EE3-F923-475A-8A07-048C99730D3B}"/>
    <hyperlink ref="B13:L13" location="'6. Measured export volume'!A1" display="6. Measured export volume from customers with smart meters" xr:uid="{45B8FFB3-D311-41EC-8F75-5AA0925FED11}"/>
    <hyperlink ref="B14:L14" location="'7. Static export limits'!A1" display="7. Static export limits" xr:uid="{668A706D-168A-4E4B-9128-984B2AB1AEF3}"/>
    <hyperlink ref="B15:L15" location="'8. Duration of export access'!A1" display="8. Duration of export access" xr:uid="{677DEE93-DDB8-45F5-B294-D7B1E70DE34A}"/>
    <hyperlink ref="B16:L16" location="'9. Static-zero export limits'!A1" display="9. Static-zero export limits" xr:uid="{044FEE1B-D754-4994-8CA8-D88FECCBD391}"/>
    <hyperlink ref="B19:L19" location="'14. Time to provide an offer'!A1" display="14. Time to provide an offer" xr:uid="{2E56D67D-1D76-40B2-BB6B-A83FE337935A}"/>
    <hyperlink ref="B20:L20" location="'15. Capex'!A1" display="15. Capex" xr:uid="{1C9988B3-C4EA-4D47-B4D1-23F2051120ED}"/>
    <hyperlink ref="B17:L17" location="'11. Overvoltage'!A1" display="11. Overvoltage" xr:uid="{BD4A6879-C717-44E8-9073-253E2E43105D}"/>
    <hyperlink ref="B18:L18" location="'12. Inverter standards'!A1" display="12. Inverter standards" xr:uid="{E5B9FE0B-8720-46B7-9EF1-C28D835A1704}"/>
    <hyperlink ref="B9:L9" location="'2. Customers with smart meters'!A1" display="2. Customers with smart meters" xr:uid="{D636D7D6-0381-4D32-A614-2023533C29DC}"/>
    <hyperlink ref="B9" location="'2. Smart meters'!A1" display="2. Smart meters" xr:uid="{916630FD-DDC1-4C14-9FB0-30FBDEF94319}"/>
    <hyperlink ref="B10" location="'3. Feeder classification'!A1" display="3. Feeder classification" xr:uid="{2EF29D9E-273F-4BA3-8879-59AF6F98587C}"/>
    <hyperlink ref="B13" location="'6. Export volume'!A1" display="6. Export volume" xr:uid="{9E9CC695-2583-48EB-BA42-2964BB0EF36F}"/>
    <hyperlink ref="B16" location="'9. Export limits'!A1" display="9. Export limits" xr:uid="{84AB4295-6048-4F2F-826C-E2A204AF859A}"/>
    <hyperlink ref="B17" location="'10. Overvoltage'!A1" display="10. Overvoltage" xr:uid="{700A9CCC-C220-4C52-A252-D5F223153191}"/>
    <hyperlink ref="B18" location="'11. Inverter standards'!A1" display="11. Inverter standards" xr:uid="{4F60F0DF-4477-4F39-B2E4-957C1A5960E7}"/>
    <hyperlink ref="B19" location="'12. Time to provide an offer'!A1" display="12. Time to provide an offer" xr:uid="{B06AAF9F-71BC-44E9-83B3-B5E1EF800313}"/>
    <hyperlink ref="B20" location="'13. Expenditure'!A1" display="13. Expenditure" xr:uid="{17F6FA7C-F94F-451D-AB42-660822A5745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C4432-8898-495B-B3A8-1C343A072772}">
  <sheetPr codeName="Sheet7">
    <tabColor theme="7"/>
  </sheetPr>
  <dimension ref="B1:T88"/>
  <sheetViews>
    <sheetView showGridLines="0" zoomScale="80" zoomScaleNormal="80" workbookViewId="0">
      <selection activeCell="P23" sqref="P23"/>
    </sheetView>
  </sheetViews>
  <sheetFormatPr defaultColWidth="9.28515625" defaultRowHeight="14.25" x14ac:dyDescent="0.2"/>
  <cols>
    <col min="1" max="1" width="6.42578125" style="1" customWidth="1"/>
    <col min="2" max="2" width="33.28515625" style="1" customWidth="1"/>
    <col min="3" max="3" width="15.7109375" style="1" customWidth="1"/>
    <col min="4" max="8" width="13.7109375" style="10" bestFit="1" customWidth="1"/>
    <col min="9" max="14" width="12.7109375" style="10" customWidth="1"/>
    <col min="15" max="18" width="12.7109375" style="1" customWidth="1"/>
    <col min="19" max="16384" width="9.28515625" style="1"/>
  </cols>
  <sheetData>
    <row r="1" spans="2:18" ht="25.5" customHeight="1" x14ac:dyDescent="0.2"/>
    <row r="2" spans="2:18" ht="27.75" customHeight="1" x14ac:dyDescent="0.4">
      <c r="B2" s="209" t="s">
        <v>33</v>
      </c>
      <c r="C2" s="209"/>
      <c r="D2" s="209"/>
      <c r="E2" s="209"/>
      <c r="F2" s="209"/>
      <c r="G2" s="209"/>
      <c r="H2" s="209"/>
      <c r="I2" s="209"/>
      <c r="J2" s="209"/>
      <c r="K2" s="209"/>
      <c r="L2" s="209"/>
      <c r="M2" s="209"/>
      <c r="N2" s="209"/>
      <c r="O2" s="21"/>
      <c r="P2" s="21"/>
      <c r="Q2" s="21"/>
      <c r="R2" s="21"/>
    </row>
    <row r="4" spans="2:18" ht="30" customHeight="1" x14ac:dyDescent="0.2">
      <c r="B4" s="23" t="s">
        <v>38</v>
      </c>
      <c r="C4" s="24"/>
      <c r="D4" s="25"/>
      <c r="E4" s="25"/>
      <c r="F4" s="25"/>
      <c r="G4" s="25"/>
      <c r="H4" s="25"/>
      <c r="I4" s="25"/>
      <c r="J4" s="25"/>
      <c r="K4" s="25"/>
      <c r="L4" s="25"/>
      <c r="M4" s="25"/>
      <c r="N4" s="25"/>
    </row>
    <row r="31" spans="2:18" ht="15" x14ac:dyDescent="0.25">
      <c r="B31" s="22" t="s">
        <v>34</v>
      </c>
    </row>
    <row r="32" spans="2:18" s="11" customFormat="1" ht="17.25" thickBot="1" x14ac:dyDescent="0.3">
      <c r="B32" s="43"/>
      <c r="C32" s="43"/>
      <c r="D32" s="224" t="s">
        <v>37</v>
      </c>
      <c r="E32" s="224"/>
      <c r="F32" s="224"/>
      <c r="G32" s="224"/>
      <c r="H32" s="224"/>
      <c r="I32" s="223" t="s">
        <v>36</v>
      </c>
      <c r="J32" s="224"/>
      <c r="K32" s="224"/>
      <c r="L32" s="224"/>
      <c r="M32" s="225"/>
      <c r="N32" s="224" t="s">
        <v>35</v>
      </c>
      <c r="O32" s="224"/>
      <c r="P32" s="224"/>
      <c r="Q32" s="224"/>
      <c r="R32" s="224"/>
    </row>
    <row r="33" spans="2:20" s="12" customFormat="1" ht="15.75" thickBot="1" x14ac:dyDescent="0.25">
      <c r="B33" s="89"/>
      <c r="C33" s="90" t="s">
        <v>22</v>
      </c>
      <c r="D33" s="90">
        <v>2021</v>
      </c>
      <c r="E33" s="90">
        <v>2022</v>
      </c>
      <c r="F33" s="90">
        <v>2023</v>
      </c>
      <c r="G33" s="90">
        <v>2024</v>
      </c>
      <c r="H33" s="90">
        <v>2025</v>
      </c>
      <c r="I33" s="100">
        <v>2021</v>
      </c>
      <c r="J33" s="101">
        <v>2022</v>
      </c>
      <c r="K33" s="101">
        <v>2023</v>
      </c>
      <c r="L33" s="101">
        <v>2024</v>
      </c>
      <c r="M33" s="102">
        <v>2025</v>
      </c>
      <c r="N33" s="97">
        <v>2021</v>
      </c>
      <c r="O33" s="97">
        <v>2022</v>
      </c>
      <c r="P33" s="97">
        <v>2023</v>
      </c>
      <c r="Q33" s="90">
        <v>2024</v>
      </c>
      <c r="R33" s="90">
        <v>2025</v>
      </c>
    </row>
    <row r="34" spans="2:20" x14ac:dyDescent="0.2">
      <c r="B34" s="91" t="s">
        <v>14</v>
      </c>
      <c r="C34" s="96" t="s">
        <v>26</v>
      </c>
      <c r="D34" s="92">
        <v>212505</v>
      </c>
      <c r="E34" s="92">
        <v>216948</v>
      </c>
      <c r="F34" s="92">
        <v>221429</v>
      </c>
      <c r="G34" s="92">
        <v>225475</v>
      </c>
      <c r="H34" s="92">
        <v>219583.5</v>
      </c>
      <c r="I34" s="103">
        <v>33210</v>
      </c>
      <c r="J34" s="92">
        <v>39741</v>
      </c>
      <c r="K34" s="92">
        <v>47538</v>
      </c>
      <c r="L34" s="92">
        <v>53550</v>
      </c>
      <c r="M34" s="104">
        <v>57637</v>
      </c>
      <c r="N34" s="98">
        <f>I34/D34</f>
        <v>0.15627867579586363</v>
      </c>
      <c r="O34" s="98">
        <f t="shared" ref="O34:O48" si="0">J34/E34</f>
        <v>0.18318214503014546</v>
      </c>
      <c r="P34" s="98">
        <f t="shared" ref="P34:P48" si="1">K34/F34</f>
        <v>0.2146873264116263</v>
      </c>
      <c r="Q34" s="98">
        <f t="shared" ref="Q34:Q48" si="2">L34/G34</f>
        <v>0.23749861403703293</v>
      </c>
      <c r="R34" s="98">
        <f t="shared" ref="R34:R48" si="3">M34/H34</f>
        <v>0.26248329223279526</v>
      </c>
      <c r="T34" s="14"/>
    </row>
    <row r="35" spans="2:20" x14ac:dyDescent="0.2">
      <c r="B35" s="91" t="s">
        <v>13</v>
      </c>
      <c r="C35" s="96" t="s">
        <v>23</v>
      </c>
      <c r="D35" s="92">
        <v>1774204</v>
      </c>
      <c r="E35" s="92">
        <v>1783052</v>
      </c>
      <c r="F35" s="92">
        <v>1792704</v>
      </c>
      <c r="G35" s="92">
        <v>1801396</v>
      </c>
      <c r="H35" s="92">
        <v>1803027.5</v>
      </c>
      <c r="I35" s="103">
        <v>181815.61299228761</v>
      </c>
      <c r="J35" s="92">
        <v>207226.93569446841</v>
      </c>
      <c r="K35" s="92">
        <v>235431</v>
      </c>
      <c r="L35" s="92">
        <v>262919</v>
      </c>
      <c r="M35" s="104">
        <v>279170</v>
      </c>
      <c r="N35" s="98">
        <f t="shared" ref="N35:N48" si="4">I35/D35</f>
        <v>0.10247728727490617</v>
      </c>
      <c r="O35" s="98">
        <f t="shared" si="0"/>
        <v>0.11622035459115518</v>
      </c>
      <c r="P35" s="98">
        <f t="shared" si="1"/>
        <v>0.13132731337688766</v>
      </c>
      <c r="Q35" s="98">
        <f t="shared" si="2"/>
        <v>0.14595291651585771</v>
      </c>
      <c r="R35" s="98">
        <f t="shared" si="3"/>
        <v>0.15483402222095891</v>
      </c>
      <c r="T35" s="14"/>
    </row>
    <row r="36" spans="2:20" x14ac:dyDescent="0.2">
      <c r="B36" s="91" t="s">
        <v>15</v>
      </c>
      <c r="C36" s="96" t="s">
        <v>23</v>
      </c>
      <c r="D36" s="92">
        <v>1067349</v>
      </c>
      <c r="E36" s="92">
        <v>1082918.5</v>
      </c>
      <c r="F36" s="92">
        <v>1099873.0799767007</v>
      </c>
      <c r="G36" s="92">
        <v>1112797</v>
      </c>
      <c r="H36" s="92">
        <v>1119942</v>
      </c>
      <c r="I36" s="103">
        <v>60009.999999999993</v>
      </c>
      <c r="J36" s="92">
        <v>236292.99999999997</v>
      </c>
      <c r="K36" s="92">
        <v>262218</v>
      </c>
      <c r="L36" s="92">
        <v>297059</v>
      </c>
      <c r="M36" s="104">
        <v>322718</v>
      </c>
      <c r="N36" s="98">
        <f t="shared" si="4"/>
        <v>5.6223409587679372E-2</v>
      </c>
      <c r="O36" s="98">
        <f t="shared" si="0"/>
        <v>0.21820016926481536</v>
      </c>
      <c r="P36" s="98">
        <f t="shared" si="1"/>
        <v>0.23840750789677909</v>
      </c>
      <c r="Q36" s="98">
        <f t="shared" si="2"/>
        <v>0.26694805970900354</v>
      </c>
      <c r="R36" s="98">
        <f t="shared" si="3"/>
        <v>0.2881559937925357</v>
      </c>
      <c r="T36" s="14"/>
    </row>
    <row r="37" spans="2:20" x14ac:dyDescent="0.2">
      <c r="B37" s="91" t="s">
        <v>16</v>
      </c>
      <c r="C37" s="96" t="s">
        <v>23</v>
      </c>
      <c r="D37" s="92">
        <v>935178.5</v>
      </c>
      <c r="E37" s="92">
        <v>945392.5</v>
      </c>
      <c r="F37" s="92">
        <v>948224.5</v>
      </c>
      <c r="G37" s="92">
        <v>956776</v>
      </c>
      <c r="H37" s="92">
        <v>943398.5</v>
      </c>
      <c r="I37" s="103">
        <v>228616</v>
      </c>
      <c r="J37" s="92">
        <v>246407</v>
      </c>
      <c r="K37" s="92">
        <v>258455</v>
      </c>
      <c r="L37" s="92">
        <v>292754</v>
      </c>
      <c r="M37" s="104">
        <v>307208</v>
      </c>
      <c r="N37" s="98">
        <f t="shared" si="4"/>
        <v>0.24446242081057254</v>
      </c>
      <c r="O37" s="98">
        <f t="shared" si="0"/>
        <v>0.26063989295451362</v>
      </c>
      <c r="P37" s="98">
        <f t="shared" si="1"/>
        <v>0.27256730869113804</v>
      </c>
      <c r="Q37" s="98">
        <f t="shared" si="2"/>
        <v>0.30597966504176527</v>
      </c>
      <c r="R37" s="98">
        <f t="shared" si="3"/>
        <v>0.32563969520833452</v>
      </c>
      <c r="T37" s="14"/>
    </row>
    <row r="38" spans="2:20" x14ac:dyDescent="0.2">
      <c r="B38" s="91" t="s">
        <v>0</v>
      </c>
      <c r="C38" s="96" t="s">
        <v>25</v>
      </c>
      <c r="D38" s="92">
        <v>1535400</v>
      </c>
      <c r="E38" s="92">
        <v>1569750</v>
      </c>
      <c r="F38" s="92">
        <v>1602119</v>
      </c>
      <c r="G38" s="92">
        <v>1618370</v>
      </c>
      <c r="H38" s="92">
        <v>1608126</v>
      </c>
      <c r="I38" s="103">
        <v>620036</v>
      </c>
      <c r="J38" s="92">
        <v>657184</v>
      </c>
      <c r="K38" s="92">
        <v>687258.68922382232</v>
      </c>
      <c r="L38" s="92">
        <v>695350</v>
      </c>
      <c r="M38" s="104">
        <v>698428</v>
      </c>
      <c r="N38" s="98">
        <f t="shared" si="4"/>
        <v>0.40382701576136509</v>
      </c>
      <c r="O38" s="98">
        <f t="shared" si="0"/>
        <v>0.4186551998725912</v>
      </c>
      <c r="P38" s="98">
        <f t="shared" si="1"/>
        <v>0.42896856552092716</v>
      </c>
      <c r="Q38" s="98">
        <f t="shared" si="2"/>
        <v>0.42966070799631728</v>
      </c>
      <c r="R38" s="98">
        <f t="shared" si="3"/>
        <v>0.43431173925426242</v>
      </c>
      <c r="T38" s="14"/>
    </row>
    <row r="39" spans="2:20" x14ac:dyDescent="0.2">
      <c r="B39" s="91" t="s">
        <v>17</v>
      </c>
      <c r="C39" s="96" t="s">
        <v>25</v>
      </c>
      <c r="D39" s="92">
        <v>767583</v>
      </c>
      <c r="E39" s="92">
        <v>776533</v>
      </c>
      <c r="F39" s="92">
        <v>786523</v>
      </c>
      <c r="G39" s="92">
        <v>792127</v>
      </c>
      <c r="H39" s="92">
        <v>790334.5</v>
      </c>
      <c r="I39" s="103">
        <v>213958</v>
      </c>
      <c r="J39" s="92">
        <v>231083.99999277486</v>
      </c>
      <c r="K39" s="92">
        <v>248747</v>
      </c>
      <c r="L39" s="92">
        <v>265375</v>
      </c>
      <c r="M39" s="104">
        <v>276741</v>
      </c>
      <c r="N39" s="98">
        <f t="shared" si="4"/>
        <v>0.27874249429703368</v>
      </c>
      <c r="O39" s="98">
        <f t="shared" si="0"/>
        <v>0.29758426234657748</v>
      </c>
      <c r="P39" s="98">
        <f t="shared" si="1"/>
        <v>0.31626157149886269</v>
      </c>
      <c r="Q39" s="98">
        <f t="shared" si="2"/>
        <v>0.335015723488784</v>
      </c>
      <c r="R39" s="98">
        <f t="shared" si="3"/>
        <v>0.35015680069641397</v>
      </c>
      <c r="T39" s="14"/>
    </row>
    <row r="40" spans="2:20" x14ac:dyDescent="0.2">
      <c r="B40" s="91" t="s">
        <v>18</v>
      </c>
      <c r="C40" s="96" t="s">
        <v>27</v>
      </c>
      <c r="D40" s="92">
        <v>920841</v>
      </c>
      <c r="E40" s="92">
        <v>928729</v>
      </c>
      <c r="F40" s="92">
        <v>936660</v>
      </c>
      <c r="G40" s="92">
        <v>945709</v>
      </c>
      <c r="H40" s="92">
        <v>952061.5</v>
      </c>
      <c r="I40" s="103">
        <v>290342</v>
      </c>
      <c r="J40" s="92">
        <v>315563</v>
      </c>
      <c r="K40" s="92">
        <v>347018</v>
      </c>
      <c r="L40" s="92">
        <v>364012</v>
      </c>
      <c r="M40" s="104">
        <v>392396</v>
      </c>
      <c r="N40" s="98">
        <f t="shared" si="4"/>
        <v>0.31530090428206392</v>
      </c>
      <c r="O40" s="98">
        <f t="shared" si="0"/>
        <v>0.33977941896936564</v>
      </c>
      <c r="P40" s="98">
        <f t="shared" si="1"/>
        <v>0.37048448743407425</v>
      </c>
      <c r="Q40" s="98">
        <f t="shared" si="2"/>
        <v>0.38490909994512051</v>
      </c>
      <c r="R40" s="98">
        <f t="shared" si="3"/>
        <v>0.4121540467711382</v>
      </c>
      <c r="T40" s="14"/>
    </row>
    <row r="41" spans="2:20" x14ac:dyDescent="0.2">
      <c r="B41" s="91" t="s">
        <v>5</v>
      </c>
      <c r="C41" s="96" t="s">
        <v>28</v>
      </c>
      <c r="D41" s="92">
        <v>297656</v>
      </c>
      <c r="E41" s="92">
        <v>301063.49999999983</v>
      </c>
      <c r="F41" s="92">
        <v>304339.99999999971</v>
      </c>
      <c r="G41" s="92">
        <v>307118</v>
      </c>
      <c r="H41" s="92">
        <v>309569</v>
      </c>
      <c r="I41" s="103">
        <v>37556</v>
      </c>
      <c r="J41" s="92">
        <v>40888</v>
      </c>
      <c r="K41" s="92">
        <v>45024</v>
      </c>
      <c r="L41" s="92">
        <v>47964</v>
      </c>
      <c r="M41" s="104">
        <v>52290</v>
      </c>
      <c r="N41" s="98">
        <f t="shared" si="4"/>
        <v>0.12617249442309242</v>
      </c>
      <c r="O41" s="98">
        <f t="shared" si="0"/>
        <v>0.13581188021796073</v>
      </c>
      <c r="P41" s="98">
        <f t="shared" si="1"/>
        <v>0.14793980416639299</v>
      </c>
      <c r="Q41" s="98">
        <f t="shared" si="2"/>
        <v>0.15617449970369696</v>
      </c>
      <c r="R41" s="98">
        <f t="shared" si="3"/>
        <v>0.16891226188668762</v>
      </c>
      <c r="T41" s="14"/>
    </row>
    <row r="42" spans="2:20" x14ac:dyDescent="0.2">
      <c r="B42" s="91" t="s">
        <v>19</v>
      </c>
      <c r="C42" s="96" t="s">
        <v>24</v>
      </c>
      <c r="D42" s="92">
        <v>784245.5</v>
      </c>
      <c r="E42" s="92">
        <v>796623.5</v>
      </c>
      <c r="F42" s="92">
        <v>810580</v>
      </c>
      <c r="G42" s="92">
        <v>823454.5</v>
      </c>
      <c r="H42" s="92">
        <v>837047</v>
      </c>
      <c r="I42" s="103">
        <v>169687</v>
      </c>
      <c r="J42" s="92">
        <v>190147</v>
      </c>
      <c r="K42" s="92">
        <v>208266</v>
      </c>
      <c r="L42" s="92">
        <v>228122</v>
      </c>
      <c r="M42" s="104">
        <v>242182</v>
      </c>
      <c r="N42" s="98">
        <f t="shared" si="4"/>
        <v>0.21636974646332047</v>
      </c>
      <c r="O42" s="98">
        <f t="shared" si="0"/>
        <v>0.23869117594447062</v>
      </c>
      <c r="P42" s="98">
        <f t="shared" si="1"/>
        <v>0.25693454069925237</v>
      </c>
      <c r="Q42" s="98">
        <f t="shared" si="2"/>
        <v>0.27703048559452892</v>
      </c>
      <c r="R42" s="98">
        <f t="shared" si="3"/>
        <v>0.28932903409247029</v>
      </c>
      <c r="T42" s="14"/>
    </row>
    <row r="43" spans="2:20" x14ac:dyDescent="0.2">
      <c r="B43" s="91" t="s">
        <v>6</v>
      </c>
      <c r="C43" s="96" t="s">
        <v>24</v>
      </c>
      <c r="D43" s="92">
        <v>346855</v>
      </c>
      <c r="E43" s="92">
        <v>348303</v>
      </c>
      <c r="F43" s="92">
        <v>349689</v>
      </c>
      <c r="G43" s="92">
        <v>350648</v>
      </c>
      <c r="H43" s="92">
        <v>338877.5</v>
      </c>
      <c r="I43" s="103">
        <v>17052</v>
      </c>
      <c r="J43" s="92">
        <v>18956</v>
      </c>
      <c r="K43" s="92">
        <v>21052</v>
      </c>
      <c r="L43" s="92">
        <v>22457</v>
      </c>
      <c r="M43" s="104">
        <v>23697</v>
      </c>
      <c r="N43" s="98">
        <f t="shared" si="4"/>
        <v>4.9161753470470367E-2</v>
      </c>
      <c r="O43" s="98">
        <f t="shared" si="0"/>
        <v>5.4423878060194712E-2</v>
      </c>
      <c r="P43" s="98">
        <f t="shared" si="1"/>
        <v>6.0202065263705751E-2</v>
      </c>
      <c r="Q43" s="98">
        <f t="shared" si="2"/>
        <v>6.4044283726129914E-2</v>
      </c>
      <c r="R43" s="98">
        <f t="shared" si="3"/>
        <v>6.9927923807275486E-2</v>
      </c>
      <c r="T43" s="14"/>
    </row>
    <row r="44" spans="2:20" x14ac:dyDescent="0.2">
      <c r="B44" s="91" t="s">
        <v>4</v>
      </c>
      <c r="C44" s="96" t="s">
        <v>24</v>
      </c>
      <c r="D44" s="92">
        <v>369331.49999999994</v>
      </c>
      <c r="E44" s="92">
        <v>374388</v>
      </c>
      <c r="F44" s="92">
        <v>378889</v>
      </c>
      <c r="G44" s="92">
        <v>383818</v>
      </c>
      <c r="H44" s="92">
        <v>389181.5</v>
      </c>
      <c r="I44" s="103">
        <v>51157</v>
      </c>
      <c r="J44" s="92">
        <v>57105</v>
      </c>
      <c r="K44" s="92">
        <v>62923</v>
      </c>
      <c r="L44" s="92">
        <v>67493</v>
      </c>
      <c r="M44" s="104">
        <v>72840</v>
      </c>
      <c r="N44" s="98">
        <f t="shared" si="4"/>
        <v>0.13851242041363926</v>
      </c>
      <c r="O44" s="98">
        <f t="shared" si="0"/>
        <v>0.15252892720920541</v>
      </c>
      <c r="P44" s="98">
        <f t="shared" si="1"/>
        <v>0.16607238531601604</v>
      </c>
      <c r="Q44" s="98">
        <f t="shared" si="2"/>
        <v>0.17584636468326134</v>
      </c>
      <c r="R44" s="98">
        <f t="shared" si="3"/>
        <v>0.18716203108318355</v>
      </c>
      <c r="T44" s="14"/>
    </row>
    <row r="45" spans="2:20" x14ac:dyDescent="0.2">
      <c r="B45" s="91" t="s">
        <v>7</v>
      </c>
      <c r="C45" s="96" t="s">
        <v>24</v>
      </c>
      <c r="D45" s="92">
        <v>877935</v>
      </c>
      <c r="E45" s="92">
        <v>902215</v>
      </c>
      <c r="F45" s="92">
        <v>920608</v>
      </c>
      <c r="G45" s="92">
        <v>936897</v>
      </c>
      <c r="H45" s="92">
        <v>929138</v>
      </c>
      <c r="I45" s="103">
        <v>178557</v>
      </c>
      <c r="J45" s="92">
        <v>199653</v>
      </c>
      <c r="K45" s="92">
        <v>218917</v>
      </c>
      <c r="L45" s="92">
        <v>235176</v>
      </c>
      <c r="M45" s="104">
        <v>249363</v>
      </c>
      <c r="N45" s="98">
        <f t="shared" si="4"/>
        <v>0.20338293837243077</v>
      </c>
      <c r="O45" s="98">
        <f t="shared" si="0"/>
        <v>0.22129204236240807</v>
      </c>
      <c r="P45" s="98">
        <f t="shared" si="1"/>
        <v>0.2377961086586256</v>
      </c>
      <c r="Q45" s="98">
        <f t="shared" si="2"/>
        <v>0.25101585339690491</v>
      </c>
      <c r="R45" s="98">
        <f t="shared" si="3"/>
        <v>0.26838101552191385</v>
      </c>
      <c r="T45" s="14"/>
    </row>
    <row r="46" spans="2:20" x14ac:dyDescent="0.2">
      <c r="B46" s="91" t="s">
        <v>20</v>
      </c>
      <c r="C46" s="96" t="s">
        <v>24</v>
      </c>
      <c r="D46" s="92">
        <v>705367</v>
      </c>
      <c r="E46" s="92">
        <v>710296</v>
      </c>
      <c r="F46" s="92">
        <v>715652</v>
      </c>
      <c r="G46" s="92">
        <v>717973</v>
      </c>
      <c r="H46" s="92">
        <v>718924</v>
      </c>
      <c r="I46" s="103">
        <v>97172</v>
      </c>
      <c r="J46" s="92">
        <v>107148</v>
      </c>
      <c r="K46" s="92">
        <v>118804</v>
      </c>
      <c r="L46" s="92">
        <v>129481</v>
      </c>
      <c r="M46" s="104">
        <v>137486</v>
      </c>
      <c r="N46" s="98">
        <f t="shared" si="4"/>
        <v>0.13776091027791207</v>
      </c>
      <c r="O46" s="98">
        <f t="shared" si="0"/>
        <v>0.15084978656785339</v>
      </c>
      <c r="P46" s="98">
        <f t="shared" si="1"/>
        <v>0.16600805978324659</v>
      </c>
      <c r="Q46" s="98">
        <f t="shared" si="2"/>
        <v>0.18034243627545882</v>
      </c>
      <c r="R46" s="98">
        <f t="shared" si="3"/>
        <v>0.19123857320106158</v>
      </c>
      <c r="T46" s="14"/>
    </row>
    <row r="47" spans="2:20" x14ac:dyDescent="0.2">
      <c r="B47" s="91" t="s">
        <v>21</v>
      </c>
      <c r="C47" s="96" t="s">
        <v>29</v>
      </c>
      <c r="D47" s="92">
        <v>83236</v>
      </c>
      <c r="E47" s="92">
        <v>84065</v>
      </c>
      <c r="F47" s="92">
        <v>85906</v>
      </c>
      <c r="G47" s="92">
        <v>86559</v>
      </c>
      <c r="H47" s="92">
        <v>84569</v>
      </c>
      <c r="I47" s="103">
        <v>18512</v>
      </c>
      <c r="J47" s="92">
        <v>19167</v>
      </c>
      <c r="K47" s="92">
        <v>18136</v>
      </c>
      <c r="L47" s="92">
        <v>18596</v>
      </c>
      <c r="M47" s="104">
        <v>20591</v>
      </c>
      <c r="N47" s="98">
        <f t="shared" si="4"/>
        <v>0.22240376760055744</v>
      </c>
      <c r="O47" s="98">
        <f t="shared" si="0"/>
        <v>0.22800214120026172</v>
      </c>
      <c r="P47" s="98">
        <f t="shared" si="1"/>
        <v>0.21111447395990968</v>
      </c>
      <c r="Q47" s="98">
        <f t="shared" si="2"/>
        <v>0.21483612333783894</v>
      </c>
      <c r="R47" s="98">
        <f t="shared" si="3"/>
        <v>0.24348165403398409</v>
      </c>
      <c r="T47" s="14"/>
    </row>
    <row r="48" spans="2:20" ht="15" thickBot="1" x14ac:dyDescent="0.25">
      <c r="B48" s="93" t="s">
        <v>31</v>
      </c>
      <c r="C48" s="94"/>
      <c r="D48" s="95">
        <f t="shared" ref="D48:H48" si="5">SUM(D34:D47)</f>
        <v>10677686.5</v>
      </c>
      <c r="E48" s="95">
        <f t="shared" si="5"/>
        <v>10820277</v>
      </c>
      <c r="F48" s="95">
        <f t="shared" si="5"/>
        <v>10953196.5799767</v>
      </c>
      <c r="G48" s="95">
        <f t="shared" si="5"/>
        <v>11059117.5</v>
      </c>
      <c r="H48" s="95">
        <f t="shared" si="5"/>
        <v>11043779.5</v>
      </c>
      <c r="I48" s="105">
        <f>SUM(I34:I47)</f>
        <v>2197680.6129922876</v>
      </c>
      <c r="J48" s="95">
        <f t="shared" ref="J48:M48" si="6">SUM(J34:J47)</f>
        <v>2566562.935687243</v>
      </c>
      <c r="K48" s="95">
        <f t="shared" si="6"/>
        <v>2779787.6892238222</v>
      </c>
      <c r="L48" s="95">
        <f t="shared" si="6"/>
        <v>2980308</v>
      </c>
      <c r="M48" s="106">
        <f t="shared" si="6"/>
        <v>3132747</v>
      </c>
      <c r="N48" s="99">
        <f t="shared" si="4"/>
        <v>0.20581992297603863</v>
      </c>
      <c r="O48" s="99">
        <f t="shared" si="0"/>
        <v>0.23719937444182279</v>
      </c>
      <c r="P48" s="99">
        <f t="shared" si="1"/>
        <v>0.25378780239418797</v>
      </c>
      <c r="Q48" s="99">
        <f t="shared" si="2"/>
        <v>0.26948877249925229</v>
      </c>
      <c r="R48" s="99">
        <f t="shared" si="3"/>
        <v>0.28366620322327152</v>
      </c>
    </row>
    <row r="50" spans="2:18" ht="20.100000000000001" customHeight="1" x14ac:dyDescent="0.25">
      <c r="B50" s="211" t="s">
        <v>32</v>
      </c>
      <c r="C50" s="211"/>
      <c r="D50" s="211"/>
      <c r="E50" s="211"/>
      <c r="F50" s="211"/>
      <c r="G50" s="211"/>
      <c r="H50" s="211"/>
      <c r="I50" s="211"/>
      <c r="J50" s="211"/>
      <c r="K50" s="211"/>
      <c r="L50" s="211"/>
      <c r="M50" s="211"/>
      <c r="N50" s="211"/>
      <c r="O50"/>
      <c r="P50"/>
      <c r="Q50"/>
      <c r="R50"/>
    </row>
    <row r="51" spans="2:18" ht="36.75" customHeight="1" x14ac:dyDescent="0.25">
      <c r="B51" s="212" t="s">
        <v>128</v>
      </c>
      <c r="C51" s="212"/>
      <c r="D51" s="212"/>
      <c r="E51" s="212"/>
      <c r="F51" s="212"/>
      <c r="G51" s="212"/>
      <c r="H51" s="212"/>
      <c r="I51" s="212"/>
      <c r="J51" s="212"/>
      <c r="K51" s="212"/>
      <c r="L51" s="212"/>
      <c r="M51" s="212"/>
      <c r="N51" s="212"/>
      <c r="O51"/>
      <c r="P51"/>
      <c r="Q51"/>
      <c r="R51"/>
    </row>
    <row r="69" spans="4:14" s="16" customFormat="1" ht="15" x14ac:dyDescent="0.2">
      <c r="D69" s="17"/>
      <c r="E69" s="17"/>
      <c r="F69" s="17"/>
      <c r="G69" s="17"/>
      <c r="H69" s="17"/>
      <c r="I69" s="17"/>
      <c r="J69" s="17"/>
      <c r="K69" s="17"/>
      <c r="L69" s="17"/>
      <c r="M69" s="17"/>
      <c r="N69" s="17"/>
    </row>
    <row r="88" spans="4:14" s="2" customFormat="1" x14ac:dyDescent="0.2">
      <c r="D88" s="18"/>
      <c r="E88" s="18"/>
      <c r="F88" s="18"/>
      <c r="G88" s="18"/>
      <c r="H88" s="18"/>
      <c r="I88" s="18"/>
      <c r="J88" s="18"/>
      <c r="K88" s="18"/>
      <c r="L88" s="18"/>
      <c r="M88" s="18"/>
      <c r="N88" s="18"/>
    </row>
  </sheetData>
  <mergeCells count="6">
    <mergeCell ref="B2:N2"/>
    <mergeCell ref="I32:M32"/>
    <mergeCell ref="N32:R32"/>
    <mergeCell ref="D32:H32"/>
    <mergeCell ref="B51:N51"/>
    <mergeCell ref="B50:N5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1BD95-1118-476B-880E-9C660382603F}">
  <sheetPr codeName="Sheet8">
    <tabColor theme="7"/>
  </sheetPr>
  <dimension ref="B1:N52"/>
  <sheetViews>
    <sheetView showGridLines="0" zoomScale="80" zoomScaleNormal="80" workbookViewId="0">
      <selection activeCell="B2" sqref="B2:M2"/>
    </sheetView>
  </sheetViews>
  <sheetFormatPr defaultColWidth="9.28515625" defaultRowHeight="14.25" x14ac:dyDescent="0.2"/>
  <cols>
    <col min="1" max="1" width="6.42578125" style="1" customWidth="1"/>
    <col min="2" max="2" width="33.28515625" style="1" customWidth="1"/>
    <col min="3" max="3" width="14.42578125" style="1" bestFit="1" customWidth="1"/>
    <col min="4" max="13" width="13.7109375" style="1" customWidth="1"/>
    <col min="14" max="16384" width="9.28515625" style="1"/>
  </cols>
  <sheetData>
    <row r="1" spans="2:14" ht="22.5" customHeight="1" x14ac:dyDescent="0.2"/>
    <row r="2" spans="2:14" ht="27.75" customHeight="1" x14ac:dyDescent="0.4">
      <c r="B2" s="209" t="s">
        <v>41</v>
      </c>
      <c r="C2" s="209"/>
      <c r="D2" s="209"/>
      <c r="E2" s="209"/>
      <c r="F2" s="209"/>
      <c r="G2" s="209"/>
      <c r="H2" s="209"/>
      <c r="I2" s="209"/>
      <c r="J2" s="209"/>
      <c r="K2" s="209"/>
      <c r="L2" s="209"/>
      <c r="M2" s="209"/>
    </row>
    <row r="4" spans="2:14" ht="30" customHeight="1" x14ac:dyDescent="0.2">
      <c r="B4" s="23" t="s">
        <v>91</v>
      </c>
      <c r="C4" s="24"/>
      <c r="D4" s="25"/>
      <c r="E4" s="25"/>
      <c r="F4" s="25"/>
      <c r="G4" s="25"/>
      <c r="H4" s="25"/>
      <c r="I4" s="25"/>
      <c r="J4" s="25"/>
      <c r="K4" s="25"/>
      <c r="L4" s="25"/>
      <c r="M4" s="25"/>
      <c r="N4" s="31"/>
    </row>
    <row r="32" spans="2:2" ht="15" x14ac:dyDescent="0.25">
      <c r="B32" s="22" t="s">
        <v>42</v>
      </c>
    </row>
    <row r="33" spans="2:13" s="2" customFormat="1" ht="15.75" thickBot="1" x14ac:dyDescent="0.3">
      <c r="B33" s="48"/>
      <c r="C33" s="48"/>
      <c r="D33" s="226" t="s">
        <v>39</v>
      </c>
      <c r="E33" s="227"/>
      <c r="F33" s="227"/>
      <c r="G33" s="227"/>
      <c r="H33" s="227"/>
      <c r="I33" s="227" t="s">
        <v>40</v>
      </c>
      <c r="J33" s="227"/>
      <c r="K33" s="227"/>
      <c r="L33" s="227"/>
      <c r="M33" s="228"/>
    </row>
    <row r="34" spans="2:13" ht="15.75" thickBot="1" x14ac:dyDescent="0.3">
      <c r="B34" s="45" t="s">
        <v>30</v>
      </c>
      <c r="C34" s="45" t="s">
        <v>22</v>
      </c>
      <c r="D34" s="192">
        <v>2021</v>
      </c>
      <c r="E34" s="192">
        <v>2022</v>
      </c>
      <c r="F34" s="192">
        <v>2023</v>
      </c>
      <c r="G34" s="192">
        <v>2024</v>
      </c>
      <c r="H34" s="196">
        <v>2025</v>
      </c>
      <c r="I34" s="197">
        <v>2021</v>
      </c>
      <c r="J34" s="192">
        <v>2022</v>
      </c>
      <c r="K34" s="192">
        <v>2023</v>
      </c>
      <c r="L34" s="192">
        <v>2024</v>
      </c>
      <c r="M34" s="192">
        <v>2025</v>
      </c>
    </row>
    <row r="35" spans="2:13" x14ac:dyDescent="0.2">
      <c r="B35" s="2" t="s">
        <v>14</v>
      </c>
      <c r="C35" s="9" t="s">
        <v>26</v>
      </c>
      <c r="D35" s="4">
        <v>19886</v>
      </c>
      <c r="E35" s="4">
        <v>26296</v>
      </c>
      <c r="F35" s="4">
        <v>33950</v>
      </c>
      <c r="G35" s="4">
        <v>40968</v>
      </c>
      <c r="H35" s="26">
        <v>46056</v>
      </c>
      <c r="I35" s="28">
        <v>0.59879554351099062</v>
      </c>
      <c r="J35" s="5">
        <v>0.66168440653229665</v>
      </c>
      <c r="K35" s="5">
        <v>0.71416550969750514</v>
      </c>
      <c r="L35" s="5">
        <v>0.76504201680672268</v>
      </c>
      <c r="M35" s="5">
        <v>0.79907004181341845</v>
      </c>
    </row>
    <row r="36" spans="2:13" x14ac:dyDescent="0.2">
      <c r="B36" s="2" t="s">
        <v>13</v>
      </c>
      <c r="C36" s="9" t="s">
        <v>23</v>
      </c>
      <c r="D36" s="4">
        <v>90907.806496143807</v>
      </c>
      <c r="E36" s="4">
        <v>103613.46784723421</v>
      </c>
      <c r="F36" s="4">
        <v>182067</v>
      </c>
      <c r="G36" s="4">
        <v>215641</v>
      </c>
      <c r="H36" s="26">
        <v>238435</v>
      </c>
      <c r="I36" s="28">
        <v>0.5</v>
      </c>
      <c r="J36" s="5">
        <v>0.5</v>
      </c>
      <c r="K36" s="5">
        <v>0.77333486244377336</v>
      </c>
      <c r="L36" s="5">
        <v>0.82018035973056336</v>
      </c>
      <c r="M36" s="5">
        <v>0.85408532435433604</v>
      </c>
    </row>
    <row r="37" spans="2:13" x14ac:dyDescent="0.2">
      <c r="B37" s="2" t="s">
        <v>15</v>
      </c>
      <c r="C37" s="9" t="s">
        <v>23</v>
      </c>
      <c r="D37" s="4">
        <v>0</v>
      </c>
      <c r="E37" s="4">
        <v>176261.99999999997</v>
      </c>
      <c r="F37" s="4">
        <v>202172</v>
      </c>
      <c r="G37" s="4">
        <v>258273</v>
      </c>
      <c r="H37" s="26">
        <v>292102</v>
      </c>
      <c r="I37" s="28">
        <v>0</v>
      </c>
      <c r="J37" s="5">
        <v>0.74594676947687821</v>
      </c>
      <c r="K37" s="5">
        <v>0.77100732977903885</v>
      </c>
      <c r="L37" s="5">
        <v>0.86943334489108226</v>
      </c>
      <c r="M37" s="5">
        <v>0.90513079530735807</v>
      </c>
    </row>
    <row r="38" spans="2:13" x14ac:dyDescent="0.2">
      <c r="B38" s="2" t="s">
        <v>16</v>
      </c>
      <c r="C38" s="9" t="s">
        <v>23</v>
      </c>
      <c r="D38" s="4">
        <v>128338</v>
      </c>
      <c r="E38" s="4">
        <v>158823</v>
      </c>
      <c r="F38" s="4">
        <v>173136</v>
      </c>
      <c r="G38" s="4">
        <v>213987</v>
      </c>
      <c r="H38" s="26">
        <v>247975</v>
      </c>
      <c r="I38" s="28">
        <v>0.56136928298981703</v>
      </c>
      <c r="J38" s="5">
        <v>0.64455555239907958</v>
      </c>
      <c r="K38" s="5">
        <v>0.66988837515234756</v>
      </c>
      <c r="L38" s="5">
        <v>0.73094475224932876</v>
      </c>
      <c r="M38" s="5">
        <v>0.80718926590453377</v>
      </c>
    </row>
    <row r="39" spans="2:13" x14ac:dyDescent="0.2">
      <c r="B39" s="2" t="s">
        <v>0</v>
      </c>
      <c r="C39" s="9" t="s">
        <v>25</v>
      </c>
      <c r="D39" s="4">
        <v>187831</v>
      </c>
      <c r="E39" s="4">
        <v>243301</v>
      </c>
      <c r="F39" s="4">
        <v>305552.63535506622</v>
      </c>
      <c r="G39" s="4">
        <v>388108</v>
      </c>
      <c r="H39" s="26">
        <v>462869</v>
      </c>
      <c r="I39" s="28">
        <v>0.3029356359953293</v>
      </c>
      <c r="J39" s="5">
        <v>0.37021747334079952</v>
      </c>
      <c r="K39" s="5">
        <v>0.44459624904874162</v>
      </c>
      <c r="L39" s="5">
        <v>0.5581476954051916</v>
      </c>
      <c r="M39" s="5">
        <v>0.66272973019409298</v>
      </c>
    </row>
    <row r="40" spans="2:13" x14ac:dyDescent="0.2">
      <c r="B40" s="2" t="s">
        <v>17</v>
      </c>
      <c r="C40" s="9" t="s">
        <v>25</v>
      </c>
      <c r="D40" s="4">
        <v>61295</v>
      </c>
      <c r="E40" s="4">
        <v>92678</v>
      </c>
      <c r="F40" s="4">
        <v>126225</v>
      </c>
      <c r="G40" s="4">
        <v>161196</v>
      </c>
      <c r="H40" s="26">
        <v>219382</v>
      </c>
      <c r="I40" s="28">
        <v>0.28648145897793026</v>
      </c>
      <c r="J40" s="5">
        <v>0.40105762407997825</v>
      </c>
      <c r="K40" s="5">
        <v>0.50744330584891473</v>
      </c>
      <c r="L40" s="5">
        <v>0.60742722562411677</v>
      </c>
      <c r="M40" s="5">
        <v>0.79273400038302966</v>
      </c>
    </row>
    <row r="41" spans="2:13" x14ac:dyDescent="0.2">
      <c r="B41" s="2" t="s">
        <v>18</v>
      </c>
      <c r="C41" s="9" t="s">
        <v>27</v>
      </c>
      <c r="D41" s="4">
        <v>141025</v>
      </c>
      <c r="E41" s="4">
        <v>162957</v>
      </c>
      <c r="F41" s="4">
        <v>193587</v>
      </c>
      <c r="G41" s="4">
        <v>234386</v>
      </c>
      <c r="H41" s="26">
        <v>271817</v>
      </c>
      <c r="I41" s="28">
        <v>0.48572028848737009</v>
      </c>
      <c r="J41" s="5">
        <v>0.51640084547301168</v>
      </c>
      <c r="K41" s="5">
        <v>0.55785867015543866</v>
      </c>
      <c r="L41" s="5">
        <v>0.64389635506521758</v>
      </c>
      <c r="M41" s="5">
        <v>0.69271093487191515</v>
      </c>
    </row>
    <row r="42" spans="2:13" x14ac:dyDescent="0.2">
      <c r="B42" s="2" t="s">
        <v>5</v>
      </c>
      <c r="C42" s="9" t="s">
        <v>28</v>
      </c>
      <c r="D42" s="4">
        <v>18329</v>
      </c>
      <c r="E42" s="4">
        <v>24733</v>
      </c>
      <c r="F42" s="4">
        <v>33648</v>
      </c>
      <c r="G42" s="4">
        <v>43394</v>
      </c>
      <c r="H42" s="26">
        <v>50218</v>
      </c>
      <c r="I42" s="28">
        <v>0.48804452018319311</v>
      </c>
      <c r="J42" s="5">
        <v>0.60489630209352374</v>
      </c>
      <c r="K42" s="5">
        <v>0.74733475479744138</v>
      </c>
      <c r="L42" s="5">
        <v>0.904720206821783</v>
      </c>
      <c r="M42" s="5">
        <v>0.96037483266398926</v>
      </c>
    </row>
    <row r="43" spans="2:13" x14ac:dyDescent="0.2">
      <c r="B43" s="2" t="s">
        <v>19</v>
      </c>
      <c r="C43" s="9" t="s">
        <v>24</v>
      </c>
      <c r="D43" s="4">
        <v>169687</v>
      </c>
      <c r="E43" s="4">
        <v>190147</v>
      </c>
      <c r="F43" s="4">
        <v>208266</v>
      </c>
      <c r="G43" s="4">
        <v>226744</v>
      </c>
      <c r="H43" s="26">
        <v>240654</v>
      </c>
      <c r="I43" s="28">
        <v>1</v>
      </c>
      <c r="J43" s="5">
        <v>1</v>
      </c>
      <c r="K43" s="5">
        <v>1</v>
      </c>
      <c r="L43" s="5">
        <v>0.99395937261640699</v>
      </c>
      <c r="M43" s="5">
        <v>0.99369069542740585</v>
      </c>
    </row>
    <row r="44" spans="2:13" x14ac:dyDescent="0.2">
      <c r="B44" s="2" t="s">
        <v>6</v>
      </c>
      <c r="C44" s="9" t="s">
        <v>24</v>
      </c>
      <c r="D44" s="4">
        <v>16919</v>
      </c>
      <c r="E44" s="4">
        <v>18635</v>
      </c>
      <c r="F44" s="4">
        <v>20947</v>
      </c>
      <c r="G44" s="4">
        <v>22392</v>
      </c>
      <c r="H44" s="26">
        <v>23620</v>
      </c>
      <c r="I44" s="28">
        <v>0.99220032840722494</v>
      </c>
      <c r="J44" s="5">
        <v>0.98306604768938599</v>
      </c>
      <c r="K44" s="5">
        <v>0.99501235037051117</v>
      </c>
      <c r="L44" s="5">
        <v>0.99710557955203283</v>
      </c>
      <c r="M44" s="5">
        <v>0.99675064354137655</v>
      </c>
    </row>
    <row r="45" spans="2:13" x14ac:dyDescent="0.2">
      <c r="B45" s="2" t="s">
        <v>4</v>
      </c>
      <c r="C45" s="9" t="s">
        <v>24</v>
      </c>
      <c r="D45" s="4">
        <v>51157</v>
      </c>
      <c r="E45" s="4">
        <v>57105</v>
      </c>
      <c r="F45" s="4">
        <v>62923</v>
      </c>
      <c r="G45" s="4">
        <v>67493</v>
      </c>
      <c r="H45" s="26">
        <v>72840</v>
      </c>
      <c r="I45" s="28">
        <v>1</v>
      </c>
      <c r="J45" s="5">
        <v>1</v>
      </c>
      <c r="K45" s="5">
        <v>1</v>
      </c>
      <c r="L45" s="5">
        <v>1</v>
      </c>
      <c r="M45" s="5">
        <v>1</v>
      </c>
    </row>
    <row r="46" spans="2:13" x14ac:dyDescent="0.2">
      <c r="B46" s="2" t="s">
        <v>7</v>
      </c>
      <c r="C46" s="9" t="s">
        <v>24</v>
      </c>
      <c r="D46" s="4">
        <v>178349</v>
      </c>
      <c r="E46" s="4">
        <v>198907</v>
      </c>
      <c r="F46" s="4">
        <v>218690</v>
      </c>
      <c r="G46" s="4">
        <v>234984</v>
      </c>
      <c r="H46" s="26">
        <v>249146</v>
      </c>
      <c r="I46" s="28">
        <v>0.99883510587655477</v>
      </c>
      <c r="J46" s="5">
        <v>0.99626351720234607</v>
      </c>
      <c r="K46" s="5">
        <v>0.9989630773306778</v>
      </c>
      <c r="L46" s="5">
        <v>0.99918359016226144</v>
      </c>
      <c r="M46" s="5">
        <v>0.99912978268628461</v>
      </c>
    </row>
    <row r="47" spans="2:13" x14ac:dyDescent="0.2">
      <c r="B47" s="2" t="s">
        <v>20</v>
      </c>
      <c r="C47" s="9" t="s">
        <v>24</v>
      </c>
      <c r="D47" s="4">
        <v>91989</v>
      </c>
      <c r="E47" s="4">
        <v>102470</v>
      </c>
      <c r="F47" s="4">
        <v>114903</v>
      </c>
      <c r="G47" s="4">
        <v>129315</v>
      </c>
      <c r="H47" s="26">
        <v>137350</v>
      </c>
      <c r="I47" s="28">
        <v>0.94666158975836656</v>
      </c>
      <c r="J47" s="5">
        <v>0.95634076231007581</v>
      </c>
      <c r="K47" s="5">
        <v>0.96716440523888081</v>
      </c>
      <c r="L47" s="5">
        <v>0.99871795861941137</v>
      </c>
      <c r="M47" s="5">
        <v>0.99901080837321621</v>
      </c>
    </row>
    <row r="48" spans="2:13" x14ac:dyDescent="0.2">
      <c r="B48" s="2" t="s">
        <v>21</v>
      </c>
      <c r="C48" s="9" t="s">
        <v>29</v>
      </c>
      <c r="D48" s="4">
        <v>18512</v>
      </c>
      <c r="E48" s="4">
        <v>19167</v>
      </c>
      <c r="F48" s="4">
        <v>18136</v>
      </c>
      <c r="G48" s="4">
        <v>18596</v>
      </c>
      <c r="H48" s="26">
        <v>20591</v>
      </c>
      <c r="I48" s="28">
        <v>1</v>
      </c>
      <c r="J48" s="5">
        <v>1</v>
      </c>
      <c r="K48" s="5">
        <v>1</v>
      </c>
      <c r="L48" s="5">
        <v>1</v>
      </c>
      <c r="M48" s="5">
        <v>1</v>
      </c>
    </row>
    <row r="49" spans="2:13" ht="15" thickBot="1" x14ac:dyDescent="0.25">
      <c r="B49" s="6" t="s">
        <v>31</v>
      </c>
      <c r="C49" s="6"/>
      <c r="D49" s="7">
        <f t="shared" ref="D49:H49" si="0">SUM(D35:D48)</f>
        <v>1174224.8064961438</v>
      </c>
      <c r="E49" s="7">
        <f t="shared" si="0"/>
        <v>1575094.4678472341</v>
      </c>
      <c r="F49" s="7">
        <f t="shared" si="0"/>
        <v>1894202.6353550663</v>
      </c>
      <c r="G49" s="7">
        <f t="shared" si="0"/>
        <v>2255477</v>
      </c>
      <c r="H49" s="27">
        <f t="shared" si="0"/>
        <v>2573055</v>
      </c>
      <c r="I49" s="29">
        <v>0.53430184511540968</v>
      </c>
      <c r="J49" s="8">
        <v>0.61369797169048357</v>
      </c>
      <c r="K49" s="8">
        <v>0.68141989501506472</v>
      </c>
      <c r="L49" s="8">
        <v>0.75679325760961613</v>
      </c>
      <c r="M49" s="8">
        <v>0.82134146166287925</v>
      </c>
    </row>
    <row r="51" spans="2:13" ht="20.100000000000001" customHeight="1" x14ac:dyDescent="0.25">
      <c r="B51" s="211" t="s">
        <v>32</v>
      </c>
      <c r="C51" s="211"/>
      <c r="D51" s="211"/>
      <c r="E51" s="211"/>
      <c r="F51" s="211"/>
      <c r="G51" s="211"/>
      <c r="H51" s="211"/>
      <c r="I51" s="211"/>
      <c r="J51" s="211"/>
      <c r="K51" s="211"/>
      <c r="L51" s="211"/>
      <c r="M51" s="211"/>
    </row>
    <row r="52" spans="2:13" ht="44.25" customHeight="1" x14ac:dyDescent="0.2">
      <c r="B52" s="212" t="s">
        <v>129</v>
      </c>
      <c r="C52" s="212"/>
      <c r="D52" s="212"/>
      <c r="E52" s="212"/>
      <c r="F52" s="212"/>
      <c r="G52" s="212"/>
      <c r="H52" s="212"/>
      <c r="I52" s="212"/>
      <c r="J52" s="212"/>
      <c r="K52" s="212"/>
      <c r="L52" s="212"/>
      <c r="M52" s="212"/>
    </row>
  </sheetData>
  <mergeCells count="5">
    <mergeCell ref="B52:M52"/>
    <mergeCell ref="B2:M2"/>
    <mergeCell ref="D33:H33"/>
    <mergeCell ref="I33:M33"/>
    <mergeCell ref="B51:M5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87950-C7A1-4CFE-912A-E95DE9B49C34}">
  <sheetPr codeName="Sheet9">
    <tabColor theme="7"/>
  </sheetPr>
  <dimension ref="B1:M42"/>
  <sheetViews>
    <sheetView showGridLines="0" zoomScale="80" zoomScaleNormal="80" workbookViewId="0">
      <selection activeCell="B2" sqref="B2:K2"/>
    </sheetView>
  </sheetViews>
  <sheetFormatPr defaultRowHeight="15" x14ac:dyDescent="0.25"/>
  <cols>
    <col min="1" max="1" width="6.42578125" customWidth="1"/>
    <col min="2" max="2" width="18.7109375" customWidth="1"/>
    <col min="3" max="6" width="25.7109375" customWidth="1"/>
    <col min="7" max="13" width="12.7109375" customWidth="1"/>
  </cols>
  <sheetData>
    <row r="1" spans="2:13" ht="22.5" customHeight="1" x14ac:dyDescent="0.25"/>
    <row r="2" spans="2:13" ht="27.75" customHeight="1" x14ac:dyDescent="0.4">
      <c r="B2" s="209" t="s">
        <v>44</v>
      </c>
      <c r="C2" s="209"/>
      <c r="D2" s="209"/>
      <c r="E2" s="209"/>
      <c r="F2" s="209"/>
      <c r="G2" s="209"/>
      <c r="H2" s="209"/>
      <c r="I2" s="209"/>
      <c r="J2" s="209"/>
      <c r="K2" s="209"/>
    </row>
    <row r="4" spans="2:13" ht="30" customHeight="1" x14ac:dyDescent="0.25">
      <c r="B4" s="23" t="s">
        <v>141</v>
      </c>
      <c r="C4" s="24"/>
      <c r="D4" s="25"/>
      <c r="E4" s="25"/>
      <c r="F4" s="25"/>
      <c r="G4" s="25"/>
      <c r="H4" s="25"/>
      <c r="I4" s="25"/>
      <c r="J4" s="25"/>
      <c r="K4" s="25"/>
      <c r="L4" s="31"/>
      <c r="M4" s="31"/>
    </row>
    <row r="30" spans="2:6" ht="15.75" thickBot="1" x14ac:dyDescent="0.3">
      <c r="B30" s="230" t="s">
        <v>46</v>
      </c>
      <c r="C30" s="230"/>
      <c r="D30" s="230"/>
      <c r="E30" s="230"/>
      <c r="F30" s="230"/>
    </row>
    <row r="31" spans="2:6" ht="15.75" thickBot="1" x14ac:dyDescent="0.3">
      <c r="B31" s="198" t="s">
        <v>22</v>
      </c>
      <c r="C31" s="192" t="s">
        <v>1</v>
      </c>
      <c r="D31" s="192" t="s">
        <v>2</v>
      </c>
      <c r="E31" s="192" t="s">
        <v>43</v>
      </c>
      <c r="F31" s="192" t="s">
        <v>45</v>
      </c>
    </row>
    <row r="32" spans="2:6" x14ac:dyDescent="0.25">
      <c r="B32" s="1" t="s">
        <v>26</v>
      </c>
      <c r="C32" s="19">
        <v>0</v>
      </c>
      <c r="D32" s="153">
        <v>0.27869754414044917</v>
      </c>
      <c r="E32" s="153">
        <v>0.18524748311771835</v>
      </c>
      <c r="F32" s="13">
        <v>0.26155361129767113</v>
      </c>
    </row>
    <row r="33" spans="2:11" x14ac:dyDescent="0.25">
      <c r="B33" s="1" t="s">
        <v>23</v>
      </c>
      <c r="C33" s="153">
        <v>3.7237969888607109E-3</v>
      </c>
      <c r="D33" s="153">
        <v>0.18261487126803164</v>
      </c>
      <c r="E33" s="153">
        <v>0.32541469498657766</v>
      </c>
      <c r="F33" s="13">
        <v>0.23431172849927201</v>
      </c>
    </row>
    <row r="34" spans="2:11" x14ac:dyDescent="0.25">
      <c r="B34" s="1" t="s">
        <v>136</v>
      </c>
      <c r="C34" s="153">
        <v>6.2531265632816404E-3</v>
      </c>
      <c r="D34" s="153">
        <v>0.36955181929307052</v>
      </c>
      <c r="E34" s="153">
        <v>0.45189467392620408</v>
      </c>
      <c r="F34" s="13">
        <v>0.40449311900157703</v>
      </c>
    </row>
    <row r="35" spans="2:11" x14ac:dyDescent="0.25">
      <c r="B35" s="1" t="s">
        <v>137</v>
      </c>
      <c r="C35" s="153">
        <v>5.6520501138952163E-2</v>
      </c>
      <c r="D35" s="153">
        <v>0.41184847621760184</v>
      </c>
      <c r="E35" s="153">
        <v>0.42454383559707715</v>
      </c>
      <c r="F35" s="13">
        <v>0.41300320806985341</v>
      </c>
    </row>
    <row r="36" spans="2:11" x14ac:dyDescent="0.25">
      <c r="B36" s="1" t="s">
        <v>138</v>
      </c>
      <c r="C36" s="153">
        <v>0</v>
      </c>
      <c r="D36" s="153">
        <v>0.17897814712219146</v>
      </c>
      <c r="E36" s="153">
        <v>0.15418717673871643</v>
      </c>
      <c r="F36" s="13">
        <v>0.16826002593566283</v>
      </c>
    </row>
    <row r="37" spans="2:11" x14ac:dyDescent="0.25">
      <c r="B37" s="1" t="s">
        <v>139</v>
      </c>
      <c r="C37" s="3">
        <v>1.441971615756019E-2</v>
      </c>
      <c r="D37" s="153">
        <v>0.19857610848107923</v>
      </c>
      <c r="E37" s="153">
        <v>0.284506273867976</v>
      </c>
      <c r="F37" s="13">
        <v>0.22439819446742509</v>
      </c>
    </row>
    <row r="38" spans="2:11" x14ac:dyDescent="0.25">
      <c r="B38" s="1" t="s">
        <v>140</v>
      </c>
      <c r="C38" s="153">
        <v>7.4522589659990687E-3</v>
      </c>
      <c r="D38" s="153">
        <v>8.669702615055544E-2</v>
      </c>
      <c r="E38" s="153">
        <v>0.3660520497373172</v>
      </c>
      <c r="F38" s="13">
        <v>0.24934910812676347</v>
      </c>
    </row>
    <row r="39" spans="2:11" ht="15.75" thickBot="1" x14ac:dyDescent="0.3">
      <c r="B39" s="6" t="s">
        <v>31</v>
      </c>
      <c r="C39" s="35">
        <v>1.3493239488794221E-2</v>
      </c>
      <c r="D39" s="35">
        <v>0.24817698345350961</v>
      </c>
      <c r="E39" s="35">
        <v>0.34869026067008202</v>
      </c>
      <c r="F39" s="15">
        <v>0.28253719591879806</v>
      </c>
    </row>
    <row r="41" spans="2:11" ht="20.100000000000001" customHeight="1" x14ac:dyDescent="0.25">
      <c r="B41" s="211" t="s">
        <v>32</v>
      </c>
      <c r="C41" s="211"/>
      <c r="D41" s="211"/>
      <c r="E41" s="211"/>
      <c r="F41" s="211"/>
      <c r="G41" s="34"/>
      <c r="H41" s="34"/>
      <c r="I41" s="34"/>
      <c r="J41" s="34"/>
      <c r="K41" s="34"/>
    </row>
    <row r="42" spans="2:11" ht="49.5" customHeight="1" x14ac:dyDescent="0.25">
      <c r="B42" s="229" t="s">
        <v>130</v>
      </c>
      <c r="C42" s="229"/>
      <c r="D42" s="229"/>
      <c r="E42" s="229"/>
      <c r="F42" s="229"/>
      <c r="G42" s="229"/>
      <c r="H42" s="229"/>
      <c r="I42" s="229"/>
      <c r="J42" s="229"/>
      <c r="K42" s="229"/>
    </row>
  </sheetData>
  <mergeCells count="4">
    <mergeCell ref="B41:F41"/>
    <mergeCell ref="B2:K2"/>
    <mergeCell ref="B42:K42"/>
    <mergeCell ref="B30:F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08FA-E90B-4E2D-A21F-75D72F9478F8}">
  <sheetPr codeName="Sheet10">
    <tabColor theme="7"/>
  </sheetPr>
  <dimension ref="B1:S71"/>
  <sheetViews>
    <sheetView showGridLines="0" tabSelected="1" topLeftCell="A42" zoomScale="80" zoomScaleNormal="80" workbookViewId="0">
      <selection activeCell="J14" sqref="J14"/>
    </sheetView>
  </sheetViews>
  <sheetFormatPr defaultColWidth="9.28515625" defaultRowHeight="14.25" x14ac:dyDescent="0.2"/>
  <cols>
    <col min="1" max="1" width="6.42578125" style="1" customWidth="1"/>
    <col min="2" max="2" width="31.5703125" style="1" customWidth="1"/>
    <col min="3" max="3" width="14.28515625" style="1" bestFit="1" customWidth="1"/>
    <col min="4" max="18" width="15.7109375" style="1" customWidth="1"/>
    <col min="19" max="16384" width="9.28515625" style="1"/>
  </cols>
  <sheetData>
    <row r="1" spans="2:18" ht="23.25" customHeight="1" x14ac:dyDescent="0.2"/>
    <row r="2" spans="2:18" ht="27.75" customHeight="1" x14ac:dyDescent="0.4">
      <c r="B2" s="209" t="s">
        <v>47</v>
      </c>
      <c r="C2" s="209"/>
      <c r="D2" s="209"/>
      <c r="E2" s="209"/>
      <c r="F2" s="209"/>
      <c r="G2" s="209"/>
      <c r="H2" s="209"/>
      <c r="I2" s="209"/>
      <c r="J2" s="209"/>
      <c r="K2" s="209"/>
      <c r="L2" s="209"/>
      <c r="M2" s="209"/>
      <c r="N2" s="209"/>
      <c r="O2" s="21"/>
      <c r="P2" s="21"/>
      <c r="Q2" s="21"/>
      <c r="R2" s="21"/>
    </row>
    <row r="4" spans="2:18" ht="30" customHeight="1" x14ac:dyDescent="0.2">
      <c r="B4" s="210" t="s">
        <v>76</v>
      </c>
      <c r="C4" s="210"/>
      <c r="D4" s="210"/>
      <c r="E4" s="210"/>
      <c r="F4" s="210"/>
      <c r="G4" s="210"/>
      <c r="H4" s="210"/>
      <c r="I4" s="210"/>
      <c r="J4" s="210"/>
      <c r="K4" s="210"/>
      <c r="L4" s="210"/>
      <c r="M4" s="210"/>
      <c r="N4" s="210"/>
    </row>
    <row r="33" spans="2:18" ht="15" thickBot="1" x14ac:dyDescent="0.25"/>
    <row r="34" spans="2:18" s="37" customFormat="1" ht="16.5" thickBot="1" x14ac:dyDescent="0.3">
      <c r="B34" s="36"/>
      <c r="C34" s="36"/>
      <c r="D34" s="215" t="s">
        <v>73</v>
      </c>
      <c r="E34" s="215"/>
      <c r="F34" s="215"/>
      <c r="G34" s="215"/>
      <c r="H34" s="215"/>
      <c r="I34" s="216" t="s">
        <v>72</v>
      </c>
      <c r="J34" s="215"/>
      <c r="K34" s="215"/>
      <c r="L34" s="215"/>
      <c r="M34" s="217"/>
      <c r="N34" s="218" t="s">
        <v>92</v>
      </c>
      <c r="O34" s="218"/>
      <c r="P34" s="218"/>
      <c r="Q34" s="218"/>
      <c r="R34" s="218"/>
    </row>
    <row r="35" spans="2:18" s="16" customFormat="1" ht="16.5" thickBot="1" x14ac:dyDescent="0.25">
      <c r="B35" s="199" t="s">
        <v>8</v>
      </c>
      <c r="C35" s="199" t="s">
        <v>22</v>
      </c>
      <c r="D35" s="192">
        <v>2021</v>
      </c>
      <c r="E35" s="192">
        <v>2022</v>
      </c>
      <c r="F35" s="192">
        <v>2023</v>
      </c>
      <c r="G35" s="192">
        <v>2024</v>
      </c>
      <c r="H35" s="194">
        <v>2025</v>
      </c>
      <c r="I35" s="193">
        <v>2021</v>
      </c>
      <c r="J35" s="192">
        <v>2022</v>
      </c>
      <c r="K35" s="192">
        <v>2023</v>
      </c>
      <c r="L35" s="192">
        <v>2024</v>
      </c>
      <c r="M35" s="194">
        <v>2025</v>
      </c>
      <c r="N35" s="192">
        <v>2021</v>
      </c>
      <c r="O35" s="192">
        <v>2022</v>
      </c>
      <c r="P35" s="192">
        <v>2023</v>
      </c>
      <c r="Q35" s="192">
        <v>2024</v>
      </c>
      <c r="R35" s="192">
        <v>2025</v>
      </c>
    </row>
    <row r="36" spans="2:18" x14ac:dyDescent="0.2">
      <c r="B36" s="1" t="s">
        <v>14</v>
      </c>
      <c r="C36" s="52" t="s">
        <v>26</v>
      </c>
      <c r="D36" s="38">
        <v>0</v>
      </c>
      <c r="E36" s="38">
        <v>0</v>
      </c>
      <c r="F36" s="38">
        <v>2887</v>
      </c>
      <c r="G36" s="38">
        <v>2911.67</v>
      </c>
      <c r="H36" s="108">
        <v>9791.67</v>
      </c>
      <c r="I36" s="107">
        <v>12237.01</v>
      </c>
      <c r="J36" s="38">
        <v>31571.47</v>
      </c>
      <c r="K36" s="38">
        <v>39106</v>
      </c>
      <c r="L36" s="38">
        <v>44162.517</v>
      </c>
      <c r="M36" s="108">
        <v>54790.277000000002</v>
      </c>
      <c r="N36" s="38">
        <v>198623.97999999998</v>
      </c>
      <c r="O36" s="38">
        <v>238612.32</v>
      </c>
      <c r="P36" s="38">
        <v>298692</v>
      </c>
      <c r="Q36" s="38">
        <v>338952.07400000002</v>
      </c>
      <c r="R36" s="38">
        <v>365304.95</v>
      </c>
    </row>
    <row r="37" spans="2:18" x14ac:dyDescent="0.2">
      <c r="B37" s="1" t="s">
        <v>13</v>
      </c>
      <c r="C37" s="52" t="s">
        <v>23</v>
      </c>
      <c r="D37" s="38">
        <v>70.68725189700001</v>
      </c>
      <c r="E37" s="38">
        <v>177.47363750000002</v>
      </c>
      <c r="F37" s="38">
        <v>114.00999999999999</v>
      </c>
      <c r="G37" s="38">
        <v>170.43</v>
      </c>
      <c r="H37" s="108">
        <v>5192.67</v>
      </c>
      <c r="I37" s="107">
        <v>53674.339177000002</v>
      </c>
      <c r="J37" s="38">
        <v>66811.382576999997</v>
      </c>
      <c r="K37" s="38">
        <v>105776.67</v>
      </c>
      <c r="L37" s="38">
        <v>159401.33000000002</v>
      </c>
      <c r="M37" s="108">
        <v>244658.59</v>
      </c>
      <c r="N37" s="38">
        <v>991819.01393787994</v>
      </c>
      <c r="O37" s="38">
        <v>1235447.4984096701</v>
      </c>
      <c r="P37" s="38">
        <v>1403220.13</v>
      </c>
      <c r="Q37" s="38">
        <v>1633928.6</v>
      </c>
      <c r="R37" s="38">
        <v>1933458.91</v>
      </c>
    </row>
    <row r="38" spans="2:18" x14ac:dyDescent="0.2">
      <c r="B38" s="1" t="s">
        <v>15</v>
      </c>
      <c r="C38" s="52" t="s">
        <v>23</v>
      </c>
      <c r="D38" s="38">
        <v>0</v>
      </c>
      <c r="E38" s="38">
        <v>0</v>
      </c>
      <c r="F38" s="38">
        <v>0</v>
      </c>
      <c r="G38" s="38">
        <v>0</v>
      </c>
      <c r="H38" s="108">
        <v>0</v>
      </c>
      <c r="I38" s="107">
        <v>0</v>
      </c>
      <c r="J38" s="38">
        <v>0</v>
      </c>
      <c r="K38" s="38">
        <v>0</v>
      </c>
      <c r="L38" s="38">
        <v>127295.37999999999</v>
      </c>
      <c r="M38" s="108">
        <v>120853</v>
      </c>
      <c r="N38" s="38">
        <v>1064699.5679996859</v>
      </c>
      <c r="O38" s="38">
        <v>1268420.8579996435</v>
      </c>
      <c r="P38" s="38">
        <v>1493267</v>
      </c>
      <c r="Q38" s="38">
        <v>1893830.19</v>
      </c>
      <c r="R38" s="38">
        <v>2302454</v>
      </c>
    </row>
    <row r="39" spans="2:18" x14ac:dyDescent="0.2">
      <c r="B39" s="1" t="s">
        <v>16</v>
      </c>
      <c r="C39" s="52" t="s">
        <v>23</v>
      </c>
      <c r="D39" s="38">
        <v>328.9</v>
      </c>
      <c r="E39" s="38">
        <v>560.9</v>
      </c>
      <c r="F39" s="38">
        <v>8380.6200000000008</v>
      </c>
      <c r="G39" s="38">
        <v>2671.48</v>
      </c>
      <c r="H39" s="111">
        <v>3306</v>
      </c>
      <c r="I39" s="107">
        <v>61502.489871267375</v>
      </c>
      <c r="J39" s="38">
        <v>129550.23361955941</v>
      </c>
      <c r="K39" s="38">
        <v>112278.30304739912</v>
      </c>
      <c r="L39" s="38">
        <v>297205.87602459476</v>
      </c>
      <c r="M39" s="108">
        <v>392561</v>
      </c>
      <c r="N39" s="38">
        <v>1317634.2514529724</v>
      </c>
      <c r="O39" s="38">
        <v>1505663.9863321157</v>
      </c>
      <c r="P39" s="38">
        <v>1495024.7270908616</v>
      </c>
      <c r="Q39" s="38">
        <v>1952400.5676271641</v>
      </c>
      <c r="R39" s="38">
        <v>2065151</v>
      </c>
    </row>
    <row r="40" spans="2:18" x14ac:dyDescent="0.2">
      <c r="B40" s="1" t="s">
        <v>0</v>
      </c>
      <c r="C40" s="52" t="s">
        <v>25</v>
      </c>
      <c r="D40" s="38">
        <v>67.19</v>
      </c>
      <c r="E40" s="38">
        <v>169.75</v>
      </c>
      <c r="F40" s="38">
        <v>274</v>
      </c>
      <c r="G40" s="38">
        <v>349</v>
      </c>
      <c r="H40" s="108">
        <v>782</v>
      </c>
      <c r="I40" s="107">
        <v>39399.86</v>
      </c>
      <c r="J40" s="38">
        <v>53696.21</v>
      </c>
      <c r="K40" s="38">
        <v>81566</v>
      </c>
      <c r="L40" s="38">
        <v>116212</v>
      </c>
      <c r="M40" s="108">
        <v>167422</v>
      </c>
      <c r="N40" s="38">
        <v>2780764.6300000004</v>
      </c>
      <c r="O40" s="38">
        <v>3065738.18</v>
      </c>
      <c r="P40" s="38">
        <v>3311031.78</v>
      </c>
      <c r="Q40" s="38">
        <v>3476478</v>
      </c>
      <c r="R40" s="38">
        <v>3586068</v>
      </c>
    </row>
    <row r="41" spans="2:18" x14ac:dyDescent="0.2">
      <c r="B41" s="1" t="s">
        <v>17</v>
      </c>
      <c r="C41" s="52" t="s">
        <v>25</v>
      </c>
      <c r="D41" s="38">
        <v>5</v>
      </c>
      <c r="E41" s="38">
        <v>24.6</v>
      </c>
      <c r="F41" s="38">
        <v>50</v>
      </c>
      <c r="G41" s="38">
        <v>45</v>
      </c>
      <c r="H41" s="108">
        <v>50</v>
      </c>
      <c r="I41" s="107">
        <v>19441.07</v>
      </c>
      <c r="J41" s="38">
        <v>24580.530000000002</v>
      </c>
      <c r="K41" s="38">
        <v>33653</v>
      </c>
      <c r="L41" s="38">
        <v>42775</v>
      </c>
      <c r="M41" s="108">
        <v>65295</v>
      </c>
      <c r="N41" s="38">
        <v>1094564.99</v>
      </c>
      <c r="O41" s="38">
        <v>1205892.24</v>
      </c>
      <c r="P41" s="38">
        <v>1316804.82</v>
      </c>
      <c r="Q41" s="38">
        <v>1432188</v>
      </c>
      <c r="R41" s="38">
        <v>1538379</v>
      </c>
    </row>
    <row r="42" spans="2:18" x14ac:dyDescent="0.2">
      <c r="B42" s="1" t="s">
        <v>18</v>
      </c>
      <c r="C42" s="52" t="s">
        <v>27</v>
      </c>
      <c r="D42" s="38">
        <v>25</v>
      </c>
      <c r="E42" s="38">
        <v>3430.21</v>
      </c>
      <c r="F42" s="38">
        <v>508</v>
      </c>
      <c r="G42" s="38">
        <v>22984.26999999999</v>
      </c>
      <c r="H42" s="108">
        <v>35241</v>
      </c>
      <c r="I42" s="107">
        <v>181461.48000000499</v>
      </c>
      <c r="J42" s="38">
        <v>287230.94000000908</v>
      </c>
      <c r="K42" s="38">
        <v>351262</v>
      </c>
      <c r="L42" s="38">
        <v>466758.81000000378</v>
      </c>
      <c r="M42" s="108">
        <v>911003</v>
      </c>
      <c r="N42" s="38">
        <v>1391169.4899996968</v>
      </c>
      <c r="O42" s="38">
        <v>1651186.0599996336</v>
      </c>
      <c r="P42" s="38">
        <v>1894326</v>
      </c>
      <c r="Q42" s="38">
        <v>2032365</v>
      </c>
      <c r="R42" s="38">
        <v>2136757</v>
      </c>
    </row>
    <row r="43" spans="2:18" x14ac:dyDescent="0.2">
      <c r="B43" s="1" t="s">
        <v>5</v>
      </c>
      <c r="C43" s="52" t="s">
        <v>28</v>
      </c>
      <c r="D43" s="38">
        <v>110</v>
      </c>
      <c r="E43" s="38">
        <v>141</v>
      </c>
      <c r="F43" s="38">
        <v>146</v>
      </c>
      <c r="G43" s="38">
        <v>136.82499999999999</v>
      </c>
      <c r="H43" s="108">
        <v>157.19999999999999</v>
      </c>
      <c r="I43" s="107">
        <v>5841</v>
      </c>
      <c r="J43" s="38">
        <v>8353</v>
      </c>
      <c r="K43" s="38">
        <v>12714</v>
      </c>
      <c r="L43" s="38">
        <v>14930.143</v>
      </c>
      <c r="M43" s="108">
        <v>20928.2</v>
      </c>
      <c r="N43" s="38">
        <v>175514</v>
      </c>
      <c r="O43" s="38">
        <v>203120</v>
      </c>
      <c r="P43" s="38">
        <v>240293</v>
      </c>
      <c r="Q43" s="38">
        <v>275348.995</v>
      </c>
      <c r="R43" s="38">
        <v>311486.26</v>
      </c>
    </row>
    <row r="44" spans="2:18" x14ac:dyDescent="0.2">
      <c r="B44" s="1" t="s">
        <v>19</v>
      </c>
      <c r="C44" s="52" t="s">
        <v>24</v>
      </c>
      <c r="D44" s="38">
        <v>544</v>
      </c>
      <c r="E44" s="38">
        <v>1967</v>
      </c>
      <c r="F44" s="38">
        <v>3633.17</v>
      </c>
      <c r="G44" s="38">
        <v>6864.7049999999999</v>
      </c>
      <c r="H44" s="108">
        <v>8758.8350000000009</v>
      </c>
      <c r="I44" s="107">
        <v>9262</v>
      </c>
      <c r="J44" s="38">
        <v>16450</v>
      </c>
      <c r="K44" s="38">
        <v>20138.769</v>
      </c>
      <c r="L44" s="38">
        <v>26416.668999999998</v>
      </c>
      <c r="M44" s="108">
        <v>29186.339</v>
      </c>
      <c r="N44" s="38">
        <v>777472</v>
      </c>
      <c r="O44" s="38">
        <v>883116</v>
      </c>
      <c r="P44" s="38">
        <v>993766.64800000004</v>
      </c>
      <c r="Q44" s="38">
        <v>1112735.112</v>
      </c>
      <c r="R44" s="38">
        <v>1206175.4920000006</v>
      </c>
    </row>
    <row r="45" spans="2:18" x14ac:dyDescent="0.2">
      <c r="B45" s="1" t="s">
        <v>6</v>
      </c>
      <c r="C45" s="52" t="s">
        <v>24</v>
      </c>
      <c r="D45" s="38">
        <v>20</v>
      </c>
      <c r="E45" s="38">
        <v>25</v>
      </c>
      <c r="F45" s="38">
        <v>50</v>
      </c>
      <c r="G45" s="38">
        <v>85</v>
      </c>
      <c r="H45" s="108">
        <v>95</v>
      </c>
      <c r="I45" s="107">
        <v>715.26</v>
      </c>
      <c r="J45" s="38">
        <v>1577.1499999999999</v>
      </c>
      <c r="K45" s="38">
        <v>3202.9259999999999</v>
      </c>
      <c r="L45" s="38">
        <v>4244.24</v>
      </c>
      <c r="M45" s="108">
        <v>5732</v>
      </c>
      <c r="N45" s="38">
        <v>77110.351999999999</v>
      </c>
      <c r="O45" s="38">
        <v>90092.778999999995</v>
      </c>
      <c r="P45" s="38">
        <v>103610.47199999999</v>
      </c>
      <c r="Q45" s="38">
        <v>116786.175</v>
      </c>
      <c r="R45" s="38">
        <v>128402</v>
      </c>
    </row>
    <row r="46" spans="2:18" x14ac:dyDescent="0.2">
      <c r="B46" s="1" t="s">
        <v>4</v>
      </c>
      <c r="C46" s="52" t="s">
        <v>24</v>
      </c>
      <c r="D46" s="38">
        <v>268.63</v>
      </c>
      <c r="E46" s="38">
        <v>373.2</v>
      </c>
      <c r="F46" s="38">
        <v>506.18900000000002</v>
      </c>
      <c r="G46" s="38">
        <v>622.18900000000008</v>
      </c>
      <c r="H46" s="108">
        <v>964.18900000000008</v>
      </c>
      <c r="I46" s="107">
        <v>2872.9739999999997</v>
      </c>
      <c r="J46" s="38">
        <v>5308.3719999999994</v>
      </c>
      <c r="K46" s="38">
        <v>8368.0039999999954</v>
      </c>
      <c r="L46" s="38">
        <v>12422.22799999999</v>
      </c>
      <c r="M46" s="108">
        <v>16385.543999999994</v>
      </c>
      <c r="N46" s="38">
        <v>203610.15000000011</v>
      </c>
      <c r="O46" s="38">
        <v>280181.04300000006</v>
      </c>
      <c r="P46" s="38">
        <v>323288.76700000005</v>
      </c>
      <c r="Q46" s="38">
        <v>357906.375</v>
      </c>
      <c r="R46" s="38">
        <v>399559.50799999991</v>
      </c>
    </row>
    <row r="47" spans="2:18" x14ac:dyDescent="0.2">
      <c r="B47" s="1" t="s">
        <v>7</v>
      </c>
      <c r="C47" s="52" t="s">
        <v>24</v>
      </c>
      <c r="D47" s="38">
        <v>49.2</v>
      </c>
      <c r="E47" s="38">
        <v>107.73</v>
      </c>
      <c r="F47" s="38">
        <v>575.65899999999999</v>
      </c>
      <c r="G47" s="38">
        <v>648.74</v>
      </c>
      <c r="H47" s="108">
        <v>679</v>
      </c>
      <c r="I47" s="107">
        <v>4970.26</v>
      </c>
      <c r="J47" s="38">
        <v>22387.973999999998</v>
      </c>
      <c r="K47" s="38">
        <v>34081.536</v>
      </c>
      <c r="L47" s="38">
        <v>29384</v>
      </c>
      <c r="M47" s="108">
        <v>39064</v>
      </c>
      <c r="N47" s="38">
        <v>1005609.233</v>
      </c>
      <c r="O47" s="38">
        <v>1146804.064</v>
      </c>
      <c r="P47" s="38">
        <v>1312717.4419999989</v>
      </c>
      <c r="Q47" s="38">
        <v>1394452</v>
      </c>
      <c r="R47" s="38">
        <v>1506728</v>
      </c>
    </row>
    <row r="48" spans="2:18" x14ac:dyDescent="0.2">
      <c r="B48" s="1" t="s">
        <v>20</v>
      </c>
      <c r="C48" s="52" t="s">
        <v>24</v>
      </c>
      <c r="D48" s="38">
        <v>91</v>
      </c>
      <c r="E48" s="38">
        <v>99</v>
      </c>
      <c r="F48" s="38">
        <v>175.642</v>
      </c>
      <c r="G48" s="38">
        <v>830</v>
      </c>
      <c r="H48" s="108">
        <v>828</v>
      </c>
      <c r="I48" s="107">
        <v>5998</v>
      </c>
      <c r="J48" s="38">
        <v>10901</v>
      </c>
      <c r="K48" s="38">
        <v>17163.970999999976</v>
      </c>
      <c r="L48" s="38">
        <v>26809</v>
      </c>
      <c r="M48" s="108">
        <v>36353</v>
      </c>
      <c r="N48" s="38">
        <v>453208</v>
      </c>
      <c r="O48" s="38">
        <v>544029</v>
      </c>
      <c r="P48" s="38">
        <v>630085.74600008596</v>
      </c>
      <c r="Q48" s="38">
        <v>721673</v>
      </c>
      <c r="R48" s="38">
        <v>831374</v>
      </c>
    </row>
    <row r="49" spans="2:19" x14ac:dyDescent="0.2">
      <c r="B49" s="1" t="s">
        <v>21</v>
      </c>
      <c r="C49" s="52" t="s">
        <v>29</v>
      </c>
      <c r="D49" s="38">
        <v>0</v>
      </c>
      <c r="E49" s="38">
        <v>5</v>
      </c>
      <c r="F49" s="38">
        <v>0</v>
      </c>
      <c r="G49" s="38">
        <v>0</v>
      </c>
      <c r="H49" s="108">
        <v>0</v>
      </c>
      <c r="I49" s="107">
        <v>302</v>
      </c>
      <c r="J49" s="38">
        <v>975</v>
      </c>
      <c r="K49" s="38">
        <v>3428.3</v>
      </c>
      <c r="L49" s="38">
        <v>5341.4660000000003</v>
      </c>
      <c r="M49" s="108">
        <v>5968.6990000000005</v>
      </c>
      <c r="N49" s="38">
        <v>90606.866999999998</v>
      </c>
      <c r="O49" s="38">
        <v>99777.467000000004</v>
      </c>
      <c r="P49" s="38">
        <v>91687.256999999998</v>
      </c>
      <c r="Q49" s="38">
        <v>92982.504249999998</v>
      </c>
      <c r="R49" s="38">
        <v>188167.5</v>
      </c>
    </row>
    <row r="50" spans="2:19" ht="15" thickBot="1" x14ac:dyDescent="0.25">
      <c r="B50" s="6" t="s">
        <v>31</v>
      </c>
      <c r="C50" s="6"/>
      <c r="D50" s="39">
        <v>1579.6072518970002</v>
      </c>
      <c r="E50" s="39">
        <v>7080.8636374999996</v>
      </c>
      <c r="F50" s="39">
        <v>17300.29</v>
      </c>
      <c r="G50" s="39">
        <v>38319.308999999987</v>
      </c>
      <c r="H50" s="110">
        <v>65845.563999999984</v>
      </c>
      <c r="I50" s="109">
        <v>397677.74304827239</v>
      </c>
      <c r="J50" s="39">
        <v>659393.26219656854</v>
      </c>
      <c r="K50" s="39">
        <v>822739.47904739901</v>
      </c>
      <c r="L50" s="39">
        <v>1373358.6590245983</v>
      </c>
      <c r="M50" s="110">
        <v>2110200.6490000002</v>
      </c>
      <c r="N50" s="39">
        <v>11622406.525390236</v>
      </c>
      <c r="O50" s="39">
        <v>13418081.495741062</v>
      </c>
      <c r="P50" s="39">
        <v>14907815.789090946</v>
      </c>
      <c r="Q50" s="39">
        <v>16832026.592877164</v>
      </c>
      <c r="R50" s="39">
        <v>18499465.619999997</v>
      </c>
    </row>
    <row r="51" spans="2:19" ht="15" thickBot="1" x14ac:dyDescent="0.25"/>
    <row r="52" spans="2:19" ht="15.75" thickBot="1" x14ac:dyDescent="0.3">
      <c r="B52" s="40"/>
      <c r="C52" s="40"/>
      <c r="D52" s="213" t="s">
        <v>74</v>
      </c>
      <c r="E52" s="213"/>
      <c r="F52" s="213"/>
      <c r="G52" s="213"/>
      <c r="H52" s="213"/>
      <c r="I52" s="214" t="s">
        <v>75</v>
      </c>
      <c r="J52" s="213"/>
      <c r="K52" s="213"/>
      <c r="L52" s="213"/>
      <c r="M52" s="213"/>
      <c r="N52"/>
      <c r="O52"/>
      <c r="P52"/>
      <c r="Q52"/>
      <c r="R52"/>
      <c r="S52"/>
    </row>
    <row r="53" spans="2:19" ht="16.5" thickBot="1" x14ac:dyDescent="0.3">
      <c r="B53" s="199" t="s">
        <v>8</v>
      </c>
      <c r="C53" s="199" t="s">
        <v>22</v>
      </c>
      <c r="D53" s="192">
        <v>2021</v>
      </c>
      <c r="E53" s="192">
        <v>2022</v>
      </c>
      <c r="F53" s="192">
        <v>2023</v>
      </c>
      <c r="G53" s="192">
        <v>2024</v>
      </c>
      <c r="H53" s="194">
        <v>2025</v>
      </c>
      <c r="I53" s="193">
        <v>2021</v>
      </c>
      <c r="J53" s="192">
        <v>2022</v>
      </c>
      <c r="K53" s="192">
        <v>2023</v>
      </c>
      <c r="L53" s="192">
        <v>2024</v>
      </c>
      <c r="M53" s="192">
        <v>2025</v>
      </c>
      <c r="N53"/>
      <c r="O53"/>
      <c r="P53"/>
      <c r="Q53"/>
      <c r="R53"/>
      <c r="S53"/>
    </row>
    <row r="54" spans="2:19" ht="15" x14ac:dyDescent="0.25">
      <c r="B54" s="1" t="s">
        <v>14</v>
      </c>
      <c r="C54" s="52" t="s">
        <v>26</v>
      </c>
      <c r="D54" s="38">
        <f t="shared" ref="D54:D67" si="0">SUM(D36,I36,N36)</f>
        <v>210860.99</v>
      </c>
      <c r="E54" s="38">
        <f t="shared" ref="E54:E67" si="1">SUM(E36,J36,O36)</f>
        <v>270183.79000000004</v>
      </c>
      <c r="F54" s="38">
        <f t="shared" ref="F54:F67" si="2">SUM(F36,K36,P36)</f>
        <v>340685</v>
      </c>
      <c r="G54" s="38">
        <f t="shared" ref="G54:G67" si="3">SUM(G36,L36,Q36)</f>
        <v>386026.261</v>
      </c>
      <c r="H54" s="108">
        <f t="shared" ref="H54:H67" si="4">SUM(H36,M36,R36)</f>
        <v>429886.897</v>
      </c>
      <c r="I54" s="112">
        <v>6.3493221921108098</v>
      </c>
      <c r="J54" s="41">
        <v>6.798615787222265</v>
      </c>
      <c r="K54" s="41">
        <v>7.1665825234549203</v>
      </c>
      <c r="L54" s="41">
        <v>7.2087070214752567</v>
      </c>
      <c r="M54" s="65">
        <v>7.4585231188299179</v>
      </c>
      <c r="N54"/>
      <c r="O54"/>
      <c r="P54"/>
      <c r="Q54"/>
      <c r="R54"/>
      <c r="S54"/>
    </row>
    <row r="55" spans="2:19" ht="15" x14ac:dyDescent="0.25">
      <c r="B55" s="1" t="s">
        <v>13</v>
      </c>
      <c r="C55" s="52" t="s">
        <v>23</v>
      </c>
      <c r="D55" s="38">
        <f t="shared" si="0"/>
        <v>1045564.040366777</v>
      </c>
      <c r="E55" s="38">
        <f t="shared" si="1"/>
        <v>1302436.3546241701</v>
      </c>
      <c r="F55" s="38">
        <f t="shared" si="2"/>
        <v>1509110.8099999998</v>
      </c>
      <c r="G55" s="38">
        <f t="shared" si="3"/>
        <v>1793500.36</v>
      </c>
      <c r="H55" s="108">
        <f t="shared" si="4"/>
        <v>2183310.17</v>
      </c>
      <c r="I55" s="112">
        <v>5.750683470792624</v>
      </c>
      <c r="J55" s="41">
        <v>6.2850726922124558</v>
      </c>
      <c r="K55" s="41">
        <v>6.4099919296948995</v>
      </c>
      <c r="L55" s="41">
        <v>6.8214939201807407</v>
      </c>
      <c r="M55" s="65">
        <v>7.820719167532328</v>
      </c>
      <c r="N55"/>
      <c r="O55"/>
      <c r="P55"/>
      <c r="Q55"/>
      <c r="R55"/>
      <c r="S55"/>
    </row>
    <row r="56" spans="2:19" ht="15" x14ac:dyDescent="0.25">
      <c r="B56" s="1" t="s">
        <v>15</v>
      </c>
      <c r="C56" s="52" t="s">
        <v>23</v>
      </c>
      <c r="D56" s="38">
        <f t="shared" si="0"/>
        <v>1064699.5679996859</v>
      </c>
      <c r="E56" s="38">
        <f t="shared" si="1"/>
        <v>1268420.8579996435</v>
      </c>
      <c r="F56" s="38">
        <f t="shared" si="2"/>
        <v>1493267</v>
      </c>
      <c r="G56" s="38">
        <f t="shared" si="3"/>
        <v>2021125.5699999998</v>
      </c>
      <c r="H56" s="108">
        <f t="shared" si="4"/>
        <v>2423307</v>
      </c>
      <c r="I56" s="112">
        <v>17.742035794029096</v>
      </c>
      <c r="J56" s="41">
        <v>5.368000143887647</v>
      </c>
      <c r="K56" s="41">
        <v>5.6947539833268506</v>
      </c>
      <c r="L56" s="41">
        <v>6.8037850056722737</v>
      </c>
      <c r="M56" s="65">
        <v>7.5090543446600435</v>
      </c>
      <c r="N56"/>
      <c r="O56"/>
      <c r="P56"/>
      <c r="Q56"/>
      <c r="R56"/>
      <c r="S56"/>
    </row>
    <row r="57" spans="2:19" ht="15" x14ac:dyDescent="0.25">
      <c r="B57" s="1" t="s">
        <v>16</v>
      </c>
      <c r="C57" s="52" t="s">
        <v>23</v>
      </c>
      <c r="D57" s="38">
        <f t="shared" si="0"/>
        <v>1379465.6413242398</v>
      </c>
      <c r="E57" s="38">
        <f t="shared" si="1"/>
        <v>1635775.1199516752</v>
      </c>
      <c r="F57" s="38">
        <f t="shared" si="2"/>
        <v>1615683.6501382608</v>
      </c>
      <c r="G57" s="38">
        <f t="shared" si="3"/>
        <v>2252277.9236517586</v>
      </c>
      <c r="H57" s="111">
        <f t="shared" si="4"/>
        <v>2461018</v>
      </c>
      <c r="I57" s="112">
        <v>6.0339855536105951</v>
      </c>
      <c r="J57" s="41">
        <v>6.6385091330671413</v>
      </c>
      <c r="K57" s="41">
        <v>6.2513151230901345</v>
      </c>
      <c r="L57" s="41">
        <v>7.6934146882767056</v>
      </c>
      <c r="M57" s="65">
        <v>8.0109176844353005</v>
      </c>
      <c r="N57"/>
      <c r="O57"/>
      <c r="P57"/>
      <c r="Q57"/>
      <c r="R57"/>
      <c r="S57"/>
    </row>
    <row r="58" spans="2:19" ht="15" x14ac:dyDescent="0.25">
      <c r="B58" s="1" t="s">
        <v>0</v>
      </c>
      <c r="C58" s="52" t="s">
        <v>25</v>
      </c>
      <c r="D58" s="38">
        <f t="shared" si="0"/>
        <v>2820231.68</v>
      </c>
      <c r="E58" s="38">
        <f t="shared" si="1"/>
        <v>3119604.14</v>
      </c>
      <c r="F58" s="38">
        <f t="shared" si="2"/>
        <v>3392871.78</v>
      </c>
      <c r="G58" s="38">
        <f t="shared" si="3"/>
        <v>3593039</v>
      </c>
      <c r="H58" s="108">
        <f t="shared" si="4"/>
        <v>3754272</v>
      </c>
      <c r="I58" s="112">
        <v>4.5484966679354102</v>
      </c>
      <c r="J58" s="41">
        <v>4.7469264924283001</v>
      </c>
      <c r="K58" s="41">
        <v>4.9368190365579059</v>
      </c>
      <c r="L58" s="41">
        <v>5.1672380815416696</v>
      </c>
      <c r="M58" s="65">
        <v>5.3753171407790061</v>
      </c>
      <c r="N58"/>
      <c r="O58"/>
      <c r="P58"/>
      <c r="Q58"/>
      <c r="R58"/>
      <c r="S58"/>
    </row>
    <row r="59" spans="2:19" ht="15" x14ac:dyDescent="0.25">
      <c r="B59" s="1" t="s">
        <v>17</v>
      </c>
      <c r="C59" s="52" t="s">
        <v>25</v>
      </c>
      <c r="D59" s="38">
        <f t="shared" si="0"/>
        <v>1114011.06</v>
      </c>
      <c r="E59" s="38">
        <f t="shared" si="1"/>
        <v>1230497.3699999999</v>
      </c>
      <c r="F59" s="38">
        <f t="shared" si="2"/>
        <v>1350507.82</v>
      </c>
      <c r="G59" s="38">
        <f t="shared" si="3"/>
        <v>1475008</v>
      </c>
      <c r="H59" s="108">
        <f t="shared" si="4"/>
        <v>1603724</v>
      </c>
      <c r="I59" s="112">
        <v>5.2066810308565232</v>
      </c>
      <c r="J59" s="41">
        <v>5.3248921173186936</v>
      </c>
      <c r="K59" s="41">
        <v>5.4292426441323922</v>
      </c>
      <c r="L59" s="41">
        <v>5.5582025435704194</v>
      </c>
      <c r="M59" s="65">
        <v>5.7950357915885249</v>
      </c>
      <c r="N59"/>
      <c r="O59"/>
      <c r="P59"/>
      <c r="Q59"/>
      <c r="R59"/>
      <c r="S59"/>
    </row>
    <row r="60" spans="2:19" ht="15" x14ac:dyDescent="0.25">
      <c r="B60" s="1" t="s">
        <v>18</v>
      </c>
      <c r="C60" s="52" t="s">
        <v>27</v>
      </c>
      <c r="D60" s="38">
        <f t="shared" si="0"/>
        <v>1572655.9699997017</v>
      </c>
      <c r="E60" s="38">
        <f t="shared" si="1"/>
        <v>1941847.2099996428</v>
      </c>
      <c r="F60" s="38">
        <f t="shared" si="2"/>
        <v>2246096</v>
      </c>
      <c r="G60" s="38">
        <f t="shared" si="3"/>
        <v>2522108.0800000038</v>
      </c>
      <c r="H60" s="108">
        <f t="shared" si="4"/>
        <v>3083001</v>
      </c>
      <c r="I60" s="112">
        <v>5.416563810952951</v>
      </c>
      <c r="J60" s="41">
        <v>6.1535959855865316</v>
      </c>
      <c r="K60" s="41">
        <v>6.4725633828792741</v>
      </c>
      <c r="L60" s="41">
        <v>6.9286399349472099</v>
      </c>
      <c r="M60" s="65">
        <v>7.8568614358963904</v>
      </c>
      <c r="N60"/>
      <c r="O60"/>
      <c r="P60"/>
      <c r="Q60"/>
      <c r="R60"/>
      <c r="S60"/>
    </row>
    <row r="61" spans="2:19" ht="15" x14ac:dyDescent="0.25">
      <c r="B61" s="1" t="s">
        <v>5</v>
      </c>
      <c r="C61" s="52" t="s">
        <v>28</v>
      </c>
      <c r="D61" s="38">
        <f t="shared" si="0"/>
        <v>181465</v>
      </c>
      <c r="E61" s="38">
        <f t="shared" si="1"/>
        <v>211614</v>
      </c>
      <c r="F61" s="38">
        <f t="shared" si="2"/>
        <v>253153</v>
      </c>
      <c r="G61" s="38">
        <f t="shared" si="3"/>
        <v>290415.96299999999</v>
      </c>
      <c r="H61" s="108">
        <f t="shared" si="4"/>
        <v>332571.66000000003</v>
      </c>
      <c r="I61" s="112">
        <v>4.8318511023538182</v>
      </c>
      <c r="J61" s="41">
        <v>5.175454901193504</v>
      </c>
      <c r="K61" s="41">
        <v>5.6226234896943854</v>
      </c>
      <c r="L61" s="41">
        <v>6.0548737177883414</v>
      </c>
      <c r="M61" s="65">
        <v>6.3601388410786006</v>
      </c>
      <c r="N61"/>
      <c r="O61"/>
      <c r="P61"/>
      <c r="Q61"/>
      <c r="R61"/>
      <c r="S61"/>
    </row>
    <row r="62" spans="2:19" ht="15" x14ac:dyDescent="0.25">
      <c r="B62" s="1" t="s">
        <v>19</v>
      </c>
      <c r="C62" s="52" t="s">
        <v>24</v>
      </c>
      <c r="D62" s="38">
        <f t="shared" si="0"/>
        <v>787278</v>
      </c>
      <c r="E62" s="38">
        <f t="shared" si="1"/>
        <v>901533</v>
      </c>
      <c r="F62" s="38">
        <f t="shared" si="2"/>
        <v>1017538.5870000001</v>
      </c>
      <c r="G62" s="38">
        <f t="shared" si="3"/>
        <v>1146016.486</v>
      </c>
      <c r="H62" s="108">
        <f t="shared" si="4"/>
        <v>1244120.6660000007</v>
      </c>
      <c r="I62" s="112">
        <v>4.6395893615892794</v>
      </c>
      <c r="J62" s="41">
        <v>4.7412423020084464</v>
      </c>
      <c r="K62" s="41">
        <v>4.8857642966206685</v>
      </c>
      <c r="L62" s="41">
        <v>5.023699976328456</v>
      </c>
      <c r="M62" s="65">
        <v>5.1371310254271609</v>
      </c>
      <c r="N62"/>
      <c r="O62"/>
      <c r="P62"/>
      <c r="Q62"/>
      <c r="R62"/>
      <c r="S62"/>
    </row>
    <row r="63" spans="2:19" ht="15" x14ac:dyDescent="0.25">
      <c r="B63" s="1" t="s">
        <v>6</v>
      </c>
      <c r="C63" s="52" t="s">
        <v>24</v>
      </c>
      <c r="D63" s="38">
        <f t="shared" si="0"/>
        <v>77845.611999999994</v>
      </c>
      <c r="E63" s="38">
        <f t="shared" si="1"/>
        <v>91694.928999999989</v>
      </c>
      <c r="F63" s="38">
        <f t="shared" si="2"/>
        <v>106863.398</v>
      </c>
      <c r="G63" s="38">
        <f t="shared" si="3"/>
        <v>121115.41500000001</v>
      </c>
      <c r="H63" s="108">
        <f t="shared" si="4"/>
        <v>134229</v>
      </c>
      <c r="I63" s="112">
        <v>4.5651895378841187</v>
      </c>
      <c r="J63" s="41">
        <v>4.8372509495674185</v>
      </c>
      <c r="K63" s="41">
        <v>5.0761636899106977</v>
      </c>
      <c r="L63" s="41">
        <v>5.3932143652313309</v>
      </c>
      <c r="M63" s="65">
        <v>5.6643878972021771</v>
      </c>
      <c r="N63"/>
      <c r="O63"/>
      <c r="P63"/>
      <c r="Q63"/>
      <c r="R63"/>
      <c r="S63"/>
    </row>
    <row r="64" spans="2:19" ht="15" x14ac:dyDescent="0.25">
      <c r="B64" s="1" t="s">
        <v>4</v>
      </c>
      <c r="C64" s="52" t="s">
        <v>24</v>
      </c>
      <c r="D64" s="38">
        <f t="shared" si="0"/>
        <v>206751.7540000001</v>
      </c>
      <c r="E64" s="38">
        <f t="shared" si="1"/>
        <v>285862.61500000005</v>
      </c>
      <c r="F64" s="38">
        <f t="shared" si="2"/>
        <v>332162.96000000002</v>
      </c>
      <c r="G64" s="38">
        <f t="shared" si="3"/>
        <v>370950.79200000002</v>
      </c>
      <c r="H64" s="108">
        <f t="shared" si="4"/>
        <v>416909.24099999992</v>
      </c>
      <c r="I64" s="112">
        <v>4.0415144359520712</v>
      </c>
      <c r="J64" s="41">
        <v>5.0059121793187993</v>
      </c>
      <c r="K64" s="41">
        <v>5.2788799008311749</v>
      </c>
      <c r="L64" s="41">
        <v>5.4961372586786776</v>
      </c>
      <c r="M64" s="65">
        <v>5.7236304365733099</v>
      </c>
      <c r="N64"/>
      <c r="O64"/>
      <c r="P64"/>
      <c r="Q64"/>
      <c r="R64"/>
      <c r="S64"/>
    </row>
    <row r="65" spans="2:19" ht="15" x14ac:dyDescent="0.25">
      <c r="B65" s="1" t="s">
        <v>7</v>
      </c>
      <c r="C65" s="52" t="s">
        <v>24</v>
      </c>
      <c r="D65" s="38">
        <f t="shared" si="0"/>
        <v>1010628.693</v>
      </c>
      <c r="E65" s="38">
        <f t="shared" si="1"/>
        <v>1169299.7679999999</v>
      </c>
      <c r="F65" s="38">
        <f t="shared" si="2"/>
        <v>1347374.6369999989</v>
      </c>
      <c r="G65" s="38">
        <f t="shared" si="3"/>
        <v>1424484.74</v>
      </c>
      <c r="H65" s="108">
        <f t="shared" si="4"/>
        <v>1546471</v>
      </c>
      <c r="I65" s="112">
        <v>5.6599780070229677</v>
      </c>
      <c r="J65" s="41">
        <v>5.856660145352186</v>
      </c>
      <c r="K65" s="41">
        <v>6.1547282166300423</v>
      </c>
      <c r="L65" s="41">
        <v>6.0571008096064221</v>
      </c>
      <c r="M65" s="65">
        <v>6.2016858956621475</v>
      </c>
      <c r="N65"/>
      <c r="O65"/>
      <c r="P65"/>
      <c r="Q65"/>
      <c r="R65"/>
      <c r="S65"/>
    </row>
    <row r="66" spans="2:19" ht="15" x14ac:dyDescent="0.25">
      <c r="B66" s="1" t="s">
        <v>20</v>
      </c>
      <c r="C66" s="52" t="s">
        <v>24</v>
      </c>
      <c r="D66" s="38">
        <f t="shared" si="0"/>
        <v>459297</v>
      </c>
      <c r="E66" s="38">
        <f t="shared" si="1"/>
        <v>555029</v>
      </c>
      <c r="F66" s="38">
        <f t="shared" si="2"/>
        <v>647425.35900008597</v>
      </c>
      <c r="G66" s="38">
        <f t="shared" si="3"/>
        <v>749312</v>
      </c>
      <c r="H66" s="108">
        <f t="shared" si="4"/>
        <v>868555</v>
      </c>
      <c r="I66" s="112">
        <v>4.726639361132837</v>
      </c>
      <c r="J66" s="41">
        <v>5.1800220256094374</v>
      </c>
      <c r="K66" s="41">
        <v>5.4495249234039758</v>
      </c>
      <c r="L66" s="41">
        <v>5.7870421142870381</v>
      </c>
      <c r="M66" s="65">
        <v>6.3174068632442575</v>
      </c>
      <c r="N66"/>
      <c r="O66"/>
      <c r="P66"/>
      <c r="Q66"/>
      <c r="R66"/>
      <c r="S66"/>
    </row>
    <row r="67" spans="2:19" ht="15" x14ac:dyDescent="0.25">
      <c r="B67" s="1" t="s">
        <v>21</v>
      </c>
      <c r="C67" s="52" t="s">
        <v>29</v>
      </c>
      <c r="D67" s="38">
        <f t="shared" si="0"/>
        <v>90908.866999999998</v>
      </c>
      <c r="E67" s="38">
        <f t="shared" si="1"/>
        <v>100757.467</v>
      </c>
      <c r="F67" s="38">
        <f t="shared" si="2"/>
        <v>95115.557000000001</v>
      </c>
      <c r="G67" s="38">
        <f t="shared" si="3"/>
        <v>98323.970249999998</v>
      </c>
      <c r="H67" s="108">
        <f t="shared" si="4"/>
        <v>194136.19899999999</v>
      </c>
      <c r="I67" s="112">
        <v>4.9108074222126188</v>
      </c>
      <c r="J67" s="41">
        <v>5.2568198987843688</v>
      </c>
      <c r="K67" s="41">
        <v>5.2445719563299518</v>
      </c>
      <c r="L67" s="41">
        <v>5.2873720289309531</v>
      </c>
      <c r="M67" s="65">
        <v>9.4282064494196494</v>
      </c>
      <c r="N67"/>
      <c r="O67"/>
      <c r="P67"/>
      <c r="Q67"/>
      <c r="R67"/>
      <c r="S67"/>
    </row>
    <row r="68" spans="2:19" ht="15.75" thickBot="1" x14ac:dyDescent="0.3">
      <c r="B68" s="6" t="s">
        <v>31</v>
      </c>
      <c r="C68" s="6"/>
      <c r="D68" s="39">
        <f t="shared" ref="D68:H68" si="5">SUM(D54:D67)</f>
        <v>12021663.875690406</v>
      </c>
      <c r="E68" s="39">
        <f t="shared" si="5"/>
        <v>14084555.62157513</v>
      </c>
      <c r="F68" s="39">
        <f t="shared" si="5"/>
        <v>15747855.558138346</v>
      </c>
      <c r="G68" s="39">
        <f t="shared" si="5"/>
        <v>18243704.560901757</v>
      </c>
      <c r="H68" s="110">
        <f t="shared" si="5"/>
        <v>20675511.833000001</v>
      </c>
      <c r="I68" s="113">
        <v>5.4701596786268754</v>
      </c>
      <c r="J68" s="42">
        <v>5.4877109872249203</v>
      </c>
      <c r="K68" s="42">
        <v>5.6651288942629616</v>
      </c>
      <c r="L68" s="42">
        <v>6.1214158271231556</v>
      </c>
      <c r="M68" s="114">
        <v>6.5998026118930131</v>
      </c>
      <c r="N68"/>
      <c r="O68"/>
      <c r="P68"/>
      <c r="Q68"/>
      <c r="R68"/>
      <c r="S68"/>
    </row>
    <row r="70" spans="2:19" ht="15" x14ac:dyDescent="0.25">
      <c r="B70" s="211" t="s">
        <v>32</v>
      </c>
      <c r="C70" s="211"/>
      <c r="D70" s="211"/>
      <c r="E70" s="211"/>
      <c r="F70" s="211"/>
      <c r="G70" s="211"/>
      <c r="H70" s="211"/>
      <c r="I70" s="211"/>
      <c r="J70" s="211"/>
      <c r="K70" s="211"/>
      <c r="L70" s="211"/>
      <c r="M70" s="211"/>
      <c r="N70" s="211"/>
    </row>
    <row r="71" spans="2:19" ht="29.25" customHeight="1" x14ac:dyDescent="0.2">
      <c r="B71" s="212" t="s">
        <v>131</v>
      </c>
      <c r="C71" s="212"/>
      <c r="D71" s="212"/>
      <c r="E71" s="212"/>
      <c r="F71" s="212"/>
      <c r="G71" s="212"/>
      <c r="H71" s="212"/>
      <c r="I71" s="212"/>
      <c r="J71" s="212"/>
      <c r="K71" s="212"/>
      <c r="L71" s="212"/>
      <c r="M71" s="212"/>
      <c r="N71" s="212"/>
    </row>
  </sheetData>
  <mergeCells count="9">
    <mergeCell ref="B2:N2"/>
    <mergeCell ref="B4:N4"/>
    <mergeCell ref="B70:N70"/>
    <mergeCell ref="B71:N71"/>
    <mergeCell ref="D52:H52"/>
    <mergeCell ref="I52:M52"/>
    <mergeCell ref="D34:H34"/>
    <mergeCell ref="I34:M34"/>
    <mergeCell ref="N34:R3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05B06-B43F-4B24-8561-F25A99E19101}">
  <sheetPr codeName="Sheet12">
    <tabColor theme="7"/>
  </sheetPr>
  <dimension ref="B1:X57"/>
  <sheetViews>
    <sheetView showGridLines="0" zoomScale="80" zoomScaleNormal="80" workbookViewId="0">
      <selection activeCell="B2" sqref="B2:N2"/>
    </sheetView>
  </sheetViews>
  <sheetFormatPr defaultColWidth="9.28515625" defaultRowHeight="14.25" x14ac:dyDescent="0.2"/>
  <cols>
    <col min="1" max="1" width="6.42578125" style="1" customWidth="1"/>
    <col min="2" max="2" width="29.7109375" style="1" customWidth="1"/>
    <col min="3" max="3" width="14.28515625" style="1" bestFit="1" customWidth="1"/>
    <col min="4" max="23" width="13.7109375" style="1" customWidth="1"/>
    <col min="24" max="16384" width="9.28515625" style="1"/>
  </cols>
  <sheetData>
    <row r="1" spans="2:23" ht="21" customHeight="1" x14ac:dyDescent="0.2"/>
    <row r="2" spans="2:23" ht="27.75" customHeight="1" x14ac:dyDescent="0.4">
      <c r="B2" s="209" t="s">
        <v>49</v>
      </c>
      <c r="C2" s="209"/>
      <c r="D2" s="209"/>
      <c r="E2" s="209"/>
      <c r="F2" s="209"/>
      <c r="G2" s="209"/>
      <c r="H2" s="209"/>
      <c r="I2" s="209"/>
      <c r="J2" s="209"/>
      <c r="K2" s="209"/>
      <c r="L2" s="209"/>
      <c r="M2" s="209"/>
      <c r="N2" s="209"/>
      <c r="O2" s="21"/>
      <c r="P2" s="21"/>
      <c r="Q2" s="21"/>
      <c r="R2" s="21"/>
      <c r="S2" s="21"/>
      <c r="T2" s="21"/>
      <c r="U2" s="21"/>
      <c r="V2" s="21"/>
      <c r="W2" s="21"/>
    </row>
    <row r="4" spans="2:23" ht="30.6" customHeight="1" x14ac:dyDescent="0.2">
      <c r="B4" s="59" t="s">
        <v>51</v>
      </c>
      <c r="C4" s="58"/>
      <c r="D4" s="58"/>
      <c r="E4" s="58"/>
      <c r="F4" s="58"/>
      <c r="G4" s="58"/>
      <c r="H4" s="58"/>
      <c r="I4" s="58"/>
      <c r="J4" s="58"/>
      <c r="K4" s="58"/>
      <c r="L4" s="58"/>
      <c r="M4" s="58"/>
      <c r="N4" s="58"/>
    </row>
    <row r="32" ht="15" thickBot="1" x14ac:dyDescent="0.25"/>
    <row r="33" spans="2:24" ht="17.25" thickBot="1" x14ac:dyDescent="0.3">
      <c r="B33" s="57"/>
      <c r="C33" s="57"/>
      <c r="D33" s="213" t="s">
        <v>79</v>
      </c>
      <c r="E33" s="213"/>
      <c r="F33" s="213"/>
      <c r="G33" s="213"/>
      <c r="H33" s="213"/>
      <c r="I33" s="214" t="s">
        <v>50</v>
      </c>
      <c r="J33" s="213"/>
      <c r="K33" s="213"/>
      <c r="L33" s="213"/>
      <c r="M33" s="232"/>
      <c r="N33" s="214" t="s">
        <v>48</v>
      </c>
      <c r="O33" s="213"/>
      <c r="P33" s="213"/>
      <c r="Q33" s="213"/>
      <c r="R33" s="232"/>
      <c r="S33" s="214" t="s">
        <v>77</v>
      </c>
      <c r="T33" s="213"/>
      <c r="U33" s="213"/>
      <c r="V33" s="213"/>
      <c r="W33" s="213"/>
      <c r="X33" s="55"/>
    </row>
    <row r="34" spans="2:24" ht="15.75" thickBot="1" x14ac:dyDescent="0.25">
      <c r="B34" s="200" t="s">
        <v>78</v>
      </c>
      <c r="C34" s="200" t="s">
        <v>22</v>
      </c>
      <c r="D34" s="192">
        <v>2021</v>
      </c>
      <c r="E34" s="192">
        <v>2022</v>
      </c>
      <c r="F34" s="192">
        <v>2023</v>
      </c>
      <c r="G34" s="192">
        <v>2024</v>
      </c>
      <c r="H34" s="192">
        <v>2025</v>
      </c>
      <c r="I34" s="193">
        <v>2021</v>
      </c>
      <c r="J34" s="192">
        <v>2022</v>
      </c>
      <c r="K34" s="192">
        <v>2023</v>
      </c>
      <c r="L34" s="192">
        <v>2024</v>
      </c>
      <c r="M34" s="194">
        <v>2025</v>
      </c>
      <c r="N34" s="193">
        <v>2021</v>
      </c>
      <c r="O34" s="192">
        <v>2022</v>
      </c>
      <c r="P34" s="192">
        <v>2023</v>
      </c>
      <c r="Q34" s="192">
        <v>2024</v>
      </c>
      <c r="R34" s="194">
        <v>2025</v>
      </c>
      <c r="S34" s="193">
        <v>2021</v>
      </c>
      <c r="T34" s="192">
        <v>2022</v>
      </c>
      <c r="U34" s="192">
        <v>2023</v>
      </c>
      <c r="V34" s="192">
        <v>2024</v>
      </c>
      <c r="W34" s="192">
        <v>2025</v>
      </c>
    </row>
    <row r="35" spans="2:24" x14ac:dyDescent="0.2">
      <c r="B35" s="1" t="s">
        <v>14</v>
      </c>
      <c r="C35" s="52" t="s">
        <v>26</v>
      </c>
      <c r="D35" s="38">
        <v>0</v>
      </c>
      <c r="E35" s="38">
        <v>0</v>
      </c>
      <c r="F35" s="38">
        <v>11</v>
      </c>
      <c r="G35" s="38">
        <v>13</v>
      </c>
      <c r="H35" s="38">
        <v>12</v>
      </c>
      <c r="I35" s="107">
        <v>1925</v>
      </c>
      <c r="J35" s="38">
        <v>3648</v>
      </c>
      <c r="K35" s="38">
        <v>5301</v>
      </c>
      <c r="L35" s="38">
        <v>6290</v>
      </c>
      <c r="M35" s="108">
        <v>7649</v>
      </c>
      <c r="N35" s="107">
        <v>31285</v>
      </c>
      <c r="O35" s="38">
        <v>36093</v>
      </c>
      <c r="P35" s="38">
        <v>42225</v>
      </c>
      <c r="Q35" s="38">
        <v>47246</v>
      </c>
      <c r="R35" s="108">
        <v>49975</v>
      </c>
      <c r="S35" s="115">
        <v>5.7964468533574225E-2</v>
      </c>
      <c r="T35" s="60">
        <v>9.1794368536272361E-2</v>
      </c>
      <c r="U35" s="60">
        <v>0.11174218519920906</v>
      </c>
      <c r="V35" s="60">
        <v>0.117703081232493</v>
      </c>
      <c r="W35" s="13">
        <v>0.13291809080972292</v>
      </c>
    </row>
    <row r="36" spans="2:24" x14ac:dyDescent="0.2">
      <c r="B36" s="1" t="s">
        <v>13</v>
      </c>
      <c r="C36" s="52" t="s">
        <v>23</v>
      </c>
      <c r="D36" s="38">
        <v>9.6787656636000001</v>
      </c>
      <c r="E36" s="38">
        <v>22.742427918400001</v>
      </c>
      <c r="F36" s="38">
        <v>18</v>
      </c>
      <c r="G36" s="38">
        <v>31</v>
      </c>
      <c r="H36" s="38">
        <v>250</v>
      </c>
      <c r="I36" s="107">
        <v>7045.065984756</v>
      </c>
      <c r="J36" s="38">
        <v>8458.1156922359987</v>
      </c>
      <c r="K36" s="38">
        <v>11155</v>
      </c>
      <c r="L36" s="38">
        <v>15908</v>
      </c>
      <c r="M36" s="108">
        <v>22663</v>
      </c>
      <c r="N36" s="107">
        <v>174760.86824186798</v>
      </c>
      <c r="O36" s="38">
        <v>198746.077574314</v>
      </c>
      <c r="P36" s="38">
        <v>224153</v>
      </c>
      <c r="Q36" s="38">
        <v>246859</v>
      </c>
      <c r="R36" s="108">
        <v>256070</v>
      </c>
      <c r="S36" s="115">
        <v>3.8801644337985719E-2</v>
      </c>
      <c r="T36" s="60">
        <v>4.0925462183441348E-2</v>
      </c>
      <c r="U36" s="60">
        <v>4.7457641517047455E-2</v>
      </c>
      <c r="V36" s="60">
        <v>6.0623233771617872E-2</v>
      </c>
      <c r="W36" s="13">
        <v>8.207543790521904E-2</v>
      </c>
    </row>
    <row r="37" spans="2:24" x14ac:dyDescent="0.2">
      <c r="B37" s="1" t="s">
        <v>15</v>
      </c>
      <c r="C37" s="52" t="s">
        <v>23</v>
      </c>
      <c r="D37" s="38">
        <v>0</v>
      </c>
      <c r="E37" s="38">
        <v>0</v>
      </c>
      <c r="F37" s="38">
        <v>0</v>
      </c>
      <c r="G37" s="38">
        <v>0</v>
      </c>
      <c r="H37" s="38">
        <v>0</v>
      </c>
      <c r="I37" s="107">
        <v>0</v>
      </c>
      <c r="J37" s="38">
        <v>0</v>
      </c>
      <c r="K37" s="38">
        <v>0</v>
      </c>
      <c r="L37" s="38">
        <v>16811</v>
      </c>
      <c r="M37" s="108">
        <v>14576</v>
      </c>
      <c r="N37" s="107">
        <v>208622</v>
      </c>
      <c r="O37" s="38">
        <v>236292.99999999997</v>
      </c>
      <c r="P37" s="38">
        <v>262219</v>
      </c>
      <c r="Q37" s="38">
        <v>280248</v>
      </c>
      <c r="R37" s="108">
        <v>308142</v>
      </c>
      <c r="S37" s="115">
        <v>0</v>
      </c>
      <c r="T37" s="60">
        <v>0</v>
      </c>
      <c r="U37" s="60">
        <v>0</v>
      </c>
      <c r="V37" s="60">
        <v>5.6591451529830777E-2</v>
      </c>
      <c r="W37" s="13">
        <v>4.5166368160437287E-2</v>
      </c>
    </row>
    <row r="38" spans="2:24" x14ac:dyDescent="0.2">
      <c r="B38" s="1" t="s">
        <v>16</v>
      </c>
      <c r="C38" s="52" t="s">
        <v>23</v>
      </c>
      <c r="D38" s="38">
        <v>46</v>
      </c>
      <c r="E38" s="38">
        <v>89</v>
      </c>
      <c r="F38" s="38">
        <v>608</v>
      </c>
      <c r="G38" s="38">
        <v>113</v>
      </c>
      <c r="H38" s="3">
        <v>228</v>
      </c>
      <c r="I38" s="107">
        <v>4297</v>
      </c>
      <c r="J38" s="38">
        <v>5705</v>
      </c>
      <c r="K38" s="38">
        <v>7197</v>
      </c>
      <c r="L38" s="38">
        <v>12559</v>
      </c>
      <c r="M38" s="108">
        <v>19905</v>
      </c>
      <c r="N38" s="107">
        <v>224207</v>
      </c>
      <c r="O38" s="38">
        <v>240551</v>
      </c>
      <c r="P38" s="38">
        <v>250592</v>
      </c>
      <c r="Q38" s="38">
        <v>280010</v>
      </c>
      <c r="R38" s="108">
        <v>287006</v>
      </c>
      <c r="S38" s="115">
        <v>1.8996920600482907E-2</v>
      </c>
      <c r="T38" s="60">
        <v>2.351394237988369E-2</v>
      </c>
      <c r="U38" s="60">
        <v>3.0198680621384769E-2</v>
      </c>
      <c r="V38" s="60">
        <v>4.3285488840459907E-2</v>
      </c>
      <c r="W38" s="13">
        <v>6.5535402723887401E-2</v>
      </c>
    </row>
    <row r="39" spans="2:24" x14ac:dyDescent="0.2">
      <c r="B39" s="1" t="s">
        <v>0</v>
      </c>
      <c r="C39" s="52" t="s">
        <v>25</v>
      </c>
      <c r="D39" s="38">
        <v>14</v>
      </c>
      <c r="E39" s="38">
        <v>31</v>
      </c>
      <c r="F39" s="38">
        <v>49</v>
      </c>
      <c r="G39" s="38">
        <v>69</v>
      </c>
      <c r="H39" s="38">
        <v>138</v>
      </c>
      <c r="I39" s="107">
        <v>5050</v>
      </c>
      <c r="J39" s="38">
        <v>7040</v>
      </c>
      <c r="K39" s="38">
        <v>11137</v>
      </c>
      <c r="L39" s="38">
        <v>15765</v>
      </c>
      <c r="M39" s="108">
        <v>22453</v>
      </c>
      <c r="N39" s="107">
        <v>614499</v>
      </c>
      <c r="O39" s="38">
        <v>649637</v>
      </c>
      <c r="P39" s="38">
        <v>676066</v>
      </c>
      <c r="Q39" s="38">
        <v>679406</v>
      </c>
      <c r="R39" s="108">
        <v>675586</v>
      </c>
      <c r="S39" s="115">
        <v>8.1672677070363658E-3</v>
      </c>
      <c r="T39" s="60">
        <v>1.0759543750304329E-2</v>
      </c>
      <c r="U39" s="60">
        <v>1.6276258380426255E-2</v>
      </c>
      <c r="V39" s="60">
        <v>2.2771266268785503E-2</v>
      </c>
      <c r="W39" s="13">
        <v>3.2345495885044699E-2</v>
      </c>
    </row>
    <row r="40" spans="2:24" x14ac:dyDescent="0.2">
      <c r="B40" s="1" t="s">
        <v>17</v>
      </c>
      <c r="C40" s="52" t="s">
        <v>25</v>
      </c>
      <c r="D40" s="38">
        <v>1</v>
      </c>
      <c r="E40" s="38">
        <v>5</v>
      </c>
      <c r="F40" s="38">
        <v>11</v>
      </c>
      <c r="G40" s="38">
        <v>10</v>
      </c>
      <c r="H40" s="38">
        <v>11</v>
      </c>
      <c r="I40" s="107">
        <v>3436</v>
      </c>
      <c r="J40" s="38">
        <v>4175</v>
      </c>
      <c r="K40" s="38">
        <v>5314</v>
      </c>
      <c r="L40" s="38">
        <v>6697</v>
      </c>
      <c r="M40" s="108">
        <v>9554</v>
      </c>
      <c r="N40" s="107">
        <v>210488</v>
      </c>
      <c r="O40" s="38">
        <v>226871</v>
      </c>
      <c r="P40" s="38">
        <v>243424</v>
      </c>
      <c r="Q40" s="38">
        <v>258637</v>
      </c>
      <c r="R40" s="108">
        <v>267024</v>
      </c>
      <c r="S40" s="115">
        <v>1.6063900391665654E-2</v>
      </c>
      <c r="T40" s="60">
        <v>1.8088660401112552E-2</v>
      </c>
      <c r="U40" s="60">
        <v>2.1407293354291711E-2</v>
      </c>
      <c r="V40" s="60">
        <v>2.5273669335845503E-2</v>
      </c>
      <c r="W40" s="13">
        <v>3.4563002952218862E-2</v>
      </c>
    </row>
    <row r="41" spans="2:24" x14ac:dyDescent="0.2">
      <c r="B41" s="1" t="s">
        <v>18</v>
      </c>
      <c r="C41" s="52" t="s">
        <v>27</v>
      </c>
      <c r="D41" s="38">
        <v>4</v>
      </c>
      <c r="E41" s="38">
        <v>68</v>
      </c>
      <c r="F41" s="38">
        <v>98</v>
      </c>
      <c r="G41" s="38">
        <v>1024</v>
      </c>
      <c r="H41" s="38">
        <v>2785</v>
      </c>
      <c r="I41" s="107">
        <v>18787</v>
      </c>
      <c r="J41" s="38">
        <v>24133</v>
      </c>
      <c r="K41" s="38">
        <v>31887</v>
      </c>
      <c r="L41" s="38">
        <v>38325</v>
      </c>
      <c r="M41" s="108">
        <v>56100</v>
      </c>
      <c r="N41" s="107">
        <v>271551</v>
      </c>
      <c r="O41" s="38">
        <v>291362</v>
      </c>
      <c r="P41" s="38">
        <v>314872</v>
      </c>
      <c r="Q41" s="38">
        <v>324316</v>
      </c>
      <c r="R41" s="108">
        <v>333450</v>
      </c>
      <c r="S41" s="115">
        <v>6.4720226491516902E-2</v>
      </c>
      <c r="T41" s="60">
        <v>7.6691500587838246E-2</v>
      </c>
      <c r="U41" s="60">
        <v>9.2171011302007388E-2</v>
      </c>
      <c r="V41" s="60">
        <v>0.10809808467852708</v>
      </c>
      <c r="W41" s="13">
        <v>0.15006524021651596</v>
      </c>
    </row>
    <row r="42" spans="2:24" x14ac:dyDescent="0.2">
      <c r="B42" s="1" t="s">
        <v>5</v>
      </c>
      <c r="C42" s="52" t="s">
        <v>28</v>
      </c>
      <c r="D42" s="38">
        <v>17</v>
      </c>
      <c r="E42" s="38">
        <v>20</v>
      </c>
      <c r="F42" s="38">
        <v>21</v>
      </c>
      <c r="G42" s="38">
        <v>20</v>
      </c>
      <c r="H42" s="38">
        <v>23</v>
      </c>
      <c r="I42" s="107">
        <v>770</v>
      </c>
      <c r="J42" s="38">
        <v>1037</v>
      </c>
      <c r="K42" s="38">
        <v>1588</v>
      </c>
      <c r="L42" s="38">
        <v>1916</v>
      </c>
      <c r="M42" s="108">
        <v>2579</v>
      </c>
      <c r="N42" s="107">
        <v>30823</v>
      </c>
      <c r="O42" s="38">
        <v>34374</v>
      </c>
      <c r="P42" s="38">
        <v>39038</v>
      </c>
      <c r="Q42" s="38">
        <v>47787</v>
      </c>
      <c r="R42" s="108">
        <v>51349</v>
      </c>
      <c r="S42" s="115">
        <v>2.0955373309191606E-2</v>
      </c>
      <c r="T42" s="60">
        <v>2.5851105458814323E-2</v>
      </c>
      <c r="U42" s="60">
        <v>3.57364960909737E-2</v>
      </c>
      <c r="V42" s="60">
        <v>4.0363606037861731E-2</v>
      </c>
      <c r="W42" s="13">
        <v>4.9760948556129281E-2</v>
      </c>
    </row>
    <row r="43" spans="2:24" x14ac:dyDescent="0.2">
      <c r="B43" s="1" t="s">
        <v>19</v>
      </c>
      <c r="C43" s="52" t="s">
        <v>24</v>
      </c>
      <c r="D43" s="38">
        <v>587</v>
      </c>
      <c r="E43" s="38">
        <v>1025</v>
      </c>
      <c r="F43" s="38">
        <v>1429</v>
      </c>
      <c r="G43" s="38">
        <v>2155</v>
      </c>
      <c r="H43" s="38">
        <v>2439</v>
      </c>
      <c r="I43" s="107">
        <v>1398</v>
      </c>
      <c r="J43" s="38">
        <v>2570</v>
      </c>
      <c r="K43" s="38">
        <v>3123</v>
      </c>
      <c r="L43" s="38">
        <v>4039</v>
      </c>
      <c r="M43" s="108">
        <v>4401</v>
      </c>
      <c r="N43" s="107">
        <v>167702</v>
      </c>
      <c r="O43" s="38">
        <v>186552</v>
      </c>
      <c r="P43" s="38">
        <v>203714</v>
      </c>
      <c r="Q43" s="38">
        <v>221928</v>
      </c>
      <c r="R43" s="108">
        <v>235342</v>
      </c>
      <c r="S43" s="115">
        <v>1.1698008686581765E-2</v>
      </c>
      <c r="T43" s="60">
        <v>1.8906425029056467E-2</v>
      </c>
      <c r="U43" s="60">
        <v>2.185666407382866E-2</v>
      </c>
      <c r="V43" s="60">
        <v>2.7152137891128431E-2</v>
      </c>
      <c r="W43" s="13">
        <v>2.8243222039623095E-2</v>
      </c>
    </row>
    <row r="44" spans="2:24" x14ac:dyDescent="0.2">
      <c r="B44" s="1" t="s">
        <v>6</v>
      </c>
      <c r="C44" s="52" t="s">
        <v>24</v>
      </c>
      <c r="D44" s="38">
        <v>5</v>
      </c>
      <c r="E44" s="38">
        <v>6</v>
      </c>
      <c r="F44" s="38">
        <v>10</v>
      </c>
      <c r="G44" s="38">
        <v>17</v>
      </c>
      <c r="H44" s="38">
        <v>19</v>
      </c>
      <c r="I44" s="107">
        <v>129</v>
      </c>
      <c r="J44" s="38">
        <v>279</v>
      </c>
      <c r="K44" s="38">
        <v>487</v>
      </c>
      <c r="L44" s="38">
        <v>701</v>
      </c>
      <c r="M44" s="108">
        <v>911</v>
      </c>
      <c r="N44" s="107">
        <v>16918</v>
      </c>
      <c r="O44" s="38">
        <v>18671</v>
      </c>
      <c r="P44" s="38">
        <v>20555</v>
      </c>
      <c r="Q44" s="38">
        <v>21739</v>
      </c>
      <c r="R44" s="108">
        <v>22767</v>
      </c>
      <c r="S44" s="115">
        <v>7.8583157400891387E-3</v>
      </c>
      <c r="T44" s="60">
        <v>1.5034817472040515E-2</v>
      </c>
      <c r="U44" s="60">
        <v>2.3608208246247389E-2</v>
      </c>
      <c r="V44" s="60">
        <v>3.1972213563699517E-2</v>
      </c>
      <c r="W44" s="13">
        <v>3.9245474110646918E-2</v>
      </c>
    </row>
    <row r="45" spans="2:24" x14ac:dyDescent="0.2">
      <c r="B45" s="1" t="s">
        <v>4</v>
      </c>
      <c r="C45" s="52" t="s">
        <v>24</v>
      </c>
      <c r="D45" s="38">
        <v>59</v>
      </c>
      <c r="E45" s="38">
        <v>73</v>
      </c>
      <c r="F45" s="38">
        <v>97</v>
      </c>
      <c r="G45" s="38">
        <v>116</v>
      </c>
      <c r="H45" s="38">
        <v>164</v>
      </c>
      <c r="I45" s="107">
        <v>381</v>
      </c>
      <c r="J45" s="38">
        <v>642</v>
      </c>
      <c r="K45" s="38">
        <v>1002</v>
      </c>
      <c r="L45" s="38">
        <v>1287</v>
      </c>
      <c r="M45" s="108">
        <v>1784</v>
      </c>
      <c r="N45" s="107">
        <v>50702</v>
      </c>
      <c r="O45" s="38">
        <v>56375</v>
      </c>
      <c r="P45" s="38">
        <v>61809</v>
      </c>
      <c r="Q45" s="38">
        <v>66063</v>
      </c>
      <c r="R45" s="108">
        <v>70880</v>
      </c>
      <c r="S45" s="115">
        <v>8.6009734738158993E-3</v>
      </c>
      <c r="T45" s="60">
        <v>1.2520795026705191E-2</v>
      </c>
      <c r="U45" s="60">
        <v>1.7465791522972521E-2</v>
      </c>
      <c r="V45" s="60">
        <v>2.0787340909427646E-2</v>
      </c>
      <c r="W45" s="13">
        <v>2.6743547501372873E-2</v>
      </c>
    </row>
    <row r="46" spans="2:24" x14ac:dyDescent="0.2">
      <c r="B46" s="1" t="s">
        <v>7</v>
      </c>
      <c r="C46" s="52" t="s">
        <v>24</v>
      </c>
      <c r="D46" s="38">
        <v>18</v>
      </c>
      <c r="E46" s="38">
        <v>45</v>
      </c>
      <c r="F46" s="38">
        <v>122</v>
      </c>
      <c r="G46" s="38">
        <v>127</v>
      </c>
      <c r="H46" s="38">
        <v>135</v>
      </c>
      <c r="I46" s="107">
        <v>1027</v>
      </c>
      <c r="J46" s="38">
        <v>2429</v>
      </c>
      <c r="K46" s="38">
        <v>3771</v>
      </c>
      <c r="L46" s="38">
        <v>5004</v>
      </c>
      <c r="M46" s="108">
        <v>6497</v>
      </c>
      <c r="N46" s="107">
        <v>177512</v>
      </c>
      <c r="O46" s="38">
        <v>197179</v>
      </c>
      <c r="P46" s="38">
        <v>215024</v>
      </c>
      <c r="Q46" s="38">
        <v>230045</v>
      </c>
      <c r="R46" s="108">
        <v>242731</v>
      </c>
      <c r="S46" s="115">
        <v>5.8524728798086886E-3</v>
      </c>
      <c r="T46" s="60">
        <v>1.2391499251200833E-2</v>
      </c>
      <c r="U46" s="60">
        <v>1.778299538181137E-2</v>
      </c>
      <c r="V46" s="60">
        <v>2.1817702486648296E-2</v>
      </c>
      <c r="W46" s="13">
        <v>2.6595766011798062E-2</v>
      </c>
    </row>
    <row r="47" spans="2:24" x14ac:dyDescent="0.2">
      <c r="B47" s="1" t="s">
        <v>20</v>
      </c>
      <c r="C47" s="52" t="s">
        <v>24</v>
      </c>
      <c r="D47" s="38">
        <v>16</v>
      </c>
      <c r="E47" s="38">
        <v>18</v>
      </c>
      <c r="F47" s="38">
        <v>35</v>
      </c>
      <c r="G47" s="38">
        <v>128</v>
      </c>
      <c r="H47" s="38">
        <v>142</v>
      </c>
      <c r="I47" s="107">
        <v>772</v>
      </c>
      <c r="J47" s="38">
        <v>1504</v>
      </c>
      <c r="K47" s="38">
        <v>2512</v>
      </c>
      <c r="L47" s="38">
        <v>3231</v>
      </c>
      <c r="M47" s="108">
        <v>4178</v>
      </c>
      <c r="N47" s="107">
        <v>96418</v>
      </c>
      <c r="O47" s="38">
        <v>105670</v>
      </c>
      <c r="P47" s="38">
        <v>116458</v>
      </c>
      <c r="Q47" s="38">
        <v>126122</v>
      </c>
      <c r="R47" s="108">
        <v>133166</v>
      </c>
      <c r="S47" s="115">
        <v>8.1093319063104598E-3</v>
      </c>
      <c r="T47" s="60">
        <v>1.420465151006085E-2</v>
      </c>
      <c r="U47" s="60">
        <v>2.143867209858254E-2</v>
      </c>
      <c r="V47" s="60">
        <v>2.5942030104803022E-2</v>
      </c>
      <c r="W47" s="13">
        <v>3.1421381086074215E-2</v>
      </c>
    </row>
    <row r="48" spans="2:24" x14ac:dyDescent="0.2">
      <c r="B48" s="1" t="s">
        <v>21</v>
      </c>
      <c r="C48" s="52" t="s">
        <v>29</v>
      </c>
      <c r="D48" s="38">
        <v>2</v>
      </c>
      <c r="E48" s="38">
        <v>5</v>
      </c>
      <c r="F48" s="38">
        <v>5</v>
      </c>
      <c r="G48" s="38">
        <v>4</v>
      </c>
      <c r="H48" s="38">
        <v>727</v>
      </c>
      <c r="I48" s="107">
        <v>106</v>
      </c>
      <c r="J48" s="38">
        <v>198</v>
      </c>
      <c r="K48" s="38">
        <v>521</v>
      </c>
      <c r="L48" s="38">
        <v>792</v>
      </c>
      <c r="M48" s="108">
        <v>0</v>
      </c>
      <c r="N48" s="107">
        <v>18404</v>
      </c>
      <c r="O48" s="38">
        <v>18964</v>
      </c>
      <c r="P48" s="38">
        <v>17610</v>
      </c>
      <c r="Q48" s="38">
        <v>17800</v>
      </c>
      <c r="R48" s="108">
        <v>19871</v>
      </c>
      <c r="S48" s="115">
        <v>5.8340535868625755E-3</v>
      </c>
      <c r="T48" s="60">
        <v>1.0591120154432096E-2</v>
      </c>
      <c r="U48" s="60">
        <v>2.9003087781208647E-2</v>
      </c>
      <c r="V48" s="60">
        <v>4.2804904280490427E-2</v>
      </c>
      <c r="W48" s="13">
        <v>3.5306687387693651E-2</v>
      </c>
    </row>
    <row r="49" spans="2:23" ht="15" thickBot="1" x14ac:dyDescent="0.25">
      <c r="B49" s="6" t="s">
        <v>31</v>
      </c>
      <c r="C49" s="6"/>
      <c r="D49" s="39">
        <f>SUM(D35:D48)</f>
        <v>778.67876566359996</v>
      </c>
      <c r="E49" s="39">
        <f t="shared" ref="E49:R49" si="0">SUM(E35:E48)</f>
        <v>1407.7424279183999</v>
      </c>
      <c r="F49" s="39">
        <f t="shared" si="0"/>
        <v>2514</v>
      </c>
      <c r="G49" s="39">
        <f t="shared" si="0"/>
        <v>3827</v>
      </c>
      <c r="H49" s="39">
        <f t="shared" si="0"/>
        <v>7073</v>
      </c>
      <c r="I49" s="109">
        <f t="shared" si="0"/>
        <v>45123.065984756002</v>
      </c>
      <c r="J49" s="39">
        <f t="shared" si="0"/>
        <v>61818.115692235995</v>
      </c>
      <c r="K49" s="39">
        <f t="shared" si="0"/>
        <v>84995</v>
      </c>
      <c r="L49" s="39">
        <f t="shared" si="0"/>
        <v>129325</v>
      </c>
      <c r="M49" s="110">
        <f t="shared" si="0"/>
        <v>173250</v>
      </c>
      <c r="N49" s="109">
        <f t="shared" si="0"/>
        <v>2293891.868241868</v>
      </c>
      <c r="O49" s="39">
        <f t="shared" si="0"/>
        <v>2497338.0775743141</v>
      </c>
      <c r="P49" s="39">
        <f t="shared" si="0"/>
        <v>2687759</v>
      </c>
      <c r="Q49" s="39">
        <f t="shared" si="0"/>
        <v>2848206</v>
      </c>
      <c r="R49" s="110">
        <f t="shared" si="0"/>
        <v>2953359</v>
      </c>
      <c r="S49" s="116">
        <v>2.0886449322552535E-2</v>
      </c>
      <c r="T49" s="56">
        <v>2.4634446808616654E-2</v>
      </c>
      <c r="U49" s="56">
        <v>3.1480461741462865E-2</v>
      </c>
      <c r="V49" s="56">
        <v>4.4677261544779932E-2</v>
      </c>
      <c r="W49" s="56">
        <v>5.756066480951063E-2</v>
      </c>
    </row>
    <row r="50" spans="2:23" ht="15" x14ac:dyDescent="0.25">
      <c r="D50" s="38"/>
      <c r="E50" s="38"/>
      <c r="F50" s="38"/>
      <c r="G50" s="38"/>
      <c r="H50" s="38"/>
      <c r="I50" s="38"/>
      <c r="J50" s="38"/>
      <c r="K50" s="38"/>
      <c r="L50" s="38"/>
      <c r="M50" s="38"/>
      <c r="N50" s="38"/>
      <c r="O50"/>
      <c r="P50"/>
      <c r="Q50"/>
      <c r="R50"/>
      <c r="S50"/>
      <c r="T50"/>
      <c r="U50"/>
      <c r="V50"/>
      <c r="W50"/>
    </row>
    <row r="51" spans="2:23" ht="20.100000000000001" customHeight="1" x14ac:dyDescent="0.25">
      <c r="B51" s="231" t="s">
        <v>32</v>
      </c>
      <c r="C51" s="231"/>
      <c r="D51" s="231"/>
      <c r="E51" s="231"/>
      <c r="F51" s="231"/>
      <c r="G51" s="231"/>
      <c r="H51" s="231"/>
      <c r="I51" s="231"/>
      <c r="J51" s="231"/>
      <c r="K51" s="231"/>
      <c r="L51" s="231"/>
      <c r="M51" s="231"/>
      <c r="N51" s="231"/>
      <c r="O51"/>
      <c r="P51"/>
      <c r="Q51"/>
      <c r="R51"/>
      <c r="S51"/>
      <c r="T51"/>
      <c r="U51"/>
      <c r="V51"/>
      <c r="W51"/>
    </row>
    <row r="52" spans="2:23" ht="20.100000000000001" customHeight="1" x14ac:dyDescent="0.25">
      <c r="B52" s="212" t="s">
        <v>131</v>
      </c>
      <c r="C52" s="212"/>
      <c r="D52" s="212"/>
      <c r="E52" s="212"/>
      <c r="F52" s="212"/>
      <c r="G52" s="212"/>
      <c r="H52" s="212"/>
      <c r="I52" s="212"/>
      <c r="J52" s="212"/>
      <c r="K52" s="212"/>
      <c r="L52" s="212"/>
      <c r="M52" s="212"/>
      <c r="N52" s="212"/>
      <c r="O52"/>
      <c r="P52"/>
      <c r="Q52"/>
      <c r="R52"/>
      <c r="S52"/>
      <c r="T52"/>
      <c r="U52"/>
      <c r="V52"/>
      <c r="W52"/>
    </row>
    <row r="53" spans="2:23" ht="15" x14ac:dyDescent="0.25">
      <c r="O53"/>
      <c r="P53"/>
      <c r="Q53"/>
      <c r="R53"/>
      <c r="S53"/>
      <c r="T53"/>
      <c r="U53"/>
      <c r="V53"/>
      <c r="W53"/>
    </row>
    <row r="54" spans="2:23" ht="15" x14ac:dyDescent="0.25">
      <c r="O54"/>
      <c r="P54"/>
      <c r="Q54"/>
      <c r="R54"/>
      <c r="S54"/>
      <c r="T54"/>
      <c r="U54"/>
      <c r="V54"/>
      <c r="W54"/>
    </row>
    <row r="55" spans="2:23" ht="15" x14ac:dyDescent="0.25">
      <c r="O55"/>
      <c r="P55"/>
      <c r="Q55"/>
      <c r="R55"/>
      <c r="S55"/>
      <c r="T55"/>
      <c r="U55"/>
      <c r="V55"/>
      <c r="W55"/>
    </row>
    <row r="56" spans="2:23" ht="15" x14ac:dyDescent="0.25">
      <c r="O56"/>
      <c r="P56"/>
      <c r="Q56"/>
      <c r="R56"/>
      <c r="S56"/>
      <c r="T56"/>
      <c r="U56"/>
      <c r="V56"/>
      <c r="W56"/>
    </row>
    <row r="57" spans="2:23" ht="15" x14ac:dyDescent="0.25">
      <c r="O57"/>
      <c r="P57"/>
      <c r="Q57"/>
      <c r="R57"/>
      <c r="S57"/>
      <c r="T57"/>
      <c r="U57"/>
      <c r="V57"/>
      <c r="W57"/>
    </row>
  </sheetData>
  <mergeCells count="7">
    <mergeCell ref="S33:W33"/>
    <mergeCell ref="B51:N51"/>
    <mergeCell ref="B52:N52"/>
    <mergeCell ref="B2:N2"/>
    <mergeCell ref="D33:H33"/>
    <mergeCell ref="I33:M33"/>
    <mergeCell ref="N33:R3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CC6DB-EBBB-4F8C-A737-89DE3E74A365}">
  <sheetPr codeName="Sheet13">
    <tabColor theme="7"/>
  </sheetPr>
  <dimension ref="B1:S50"/>
  <sheetViews>
    <sheetView showGridLines="0" zoomScale="80" zoomScaleNormal="80" workbookViewId="0">
      <selection activeCell="B2" sqref="B2:M2"/>
    </sheetView>
  </sheetViews>
  <sheetFormatPr defaultRowHeight="15" x14ac:dyDescent="0.25"/>
  <cols>
    <col min="1" max="1" width="6.42578125" customWidth="1"/>
    <col min="2" max="2" width="29.42578125" customWidth="1"/>
    <col min="3" max="3" width="12.7109375" bestFit="1" customWidth="1"/>
    <col min="4" max="8" width="13.7109375" customWidth="1"/>
    <col min="9" max="13" width="15.28515625" bestFit="1" customWidth="1"/>
    <col min="14" max="18" width="13.7109375" customWidth="1"/>
  </cols>
  <sheetData>
    <row r="1" spans="2:18" ht="19.5" customHeight="1" x14ac:dyDescent="0.25"/>
    <row r="2" spans="2:18" ht="27.75" customHeight="1" x14ac:dyDescent="0.4">
      <c r="B2" s="209" t="s">
        <v>53</v>
      </c>
      <c r="C2" s="209"/>
      <c r="D2" s="209"/>
      <c r="E2" s="209"/>
      <c r="F2" s="209"/>
      <c r="G2" s="209"/>
      <c r="H2" s="209"/>
      <c r="I2" s="209"/>
      <c r="J2" s="209"/>
      <c r="K2" s="209"/>
      <c r="L2" s="209"/>
      <c r="M2" s="209"/>
      <c r="N2" s="62"/>
      <c r="O2" s="62"/>
      <c r="P2" s="62"/>
      <c r="Q2" s="62"/>
      <c r="R2" s="62"/>
    </row>
    <row r="3" spans="2:18" x14ac:dyDescent="0.25">
      <c r="B3" s="1"/>
      <c r="C3" s="1"/>
      <c r="D3" s="1"/>
      <c r="E3" s="1"/>
      <c r="F3" s="1"/>
      <c r="G3" s="1"/>
      <c r="H3" s="1"/>
      <c r="I3" s="1"/>
      <c r="J3" s="1"/>
      <c r="K3" s="1"/>
      <c r="L3" s="1"/>
      <c r="M3" s="1"/>
      <c r="N3" s="1"/>
      <c r="O3" s="1"/>
      <c r="P3" s="1"/>
      <c r="Q3" s="1"/>
      <c r="R3" s="1"/>
    </row>
    <row r="4" spans="2:18" ht="30" customHeight="1" x14ac:dyDescent="0.25">
      <c r="B4" s="59" t="s">
        <v>56</v>
      </c>
      <c r="C4" s="58"/>
      <c r="D4" s="58"/>
      <c r="E4" s="58"/>
      <c r="F4" s="58"/>
      <c r="G4" s="58"/>
      <c r="H4" s="58"/>
      <c r="I4" s="58"/>
      <c r="J4" s="58"/>
      <c r="K4" s="58"/>
      <c r="L4" s="58"/>
      <c r="M4" s="58"/>
      <c r="N4" s="1"/>
      <c r="O4" s="1"/>
      <c r="P4" s="1"/>
      <c r="Q4" s="1"/>
      <c r="R4" s="1"/>
    </row>
    <row r="5" spans="2:18" x14ac:dyDescent="0.25">
      <c r="B5" s="1"/>
      <c r="C5" s="1"/>
      <c r="D5" s="1"/>
      <c r="E5" s="1"/>
      <c r="F5" s="1"/>
      <c r="G5" s="1"/>
      <c r="H5" s="1"/>
      <c r="I5" s="1"/>
      <c r="J5" s="1"/>
      <c r="K5" s="1"/>
      <c r="L5" s="1"/>
      <c r="M5" s="1"/>
      <c r="N5" s="1"/>
      <c r="O5" s="1"/>
      <c r="P5" s="1"/>
      <c r="Q5" s="1"/>
      <c r="R5" s="1"/>
    </row>
    <row r="6" spans="2:18" x14ac:dyDescent="0.25">
      <c r="B6" s="1"/>
      <c r="C6" s="1"/>
      <c r="D6" s="1"/>
      <c r="E6" s="1"/>
      <c r="F6" s="1"/>
      <c r="G6" s="1"/>
      <c r="H6" s="1"/>
      <c r="I6" s="1"/>
      <c r="J6" s="1"/>
      <c r="K6" s="1"/>
      <c r="L6" s="1"/>
      <c r="M6" s="1"/>
      <c r="N6" s="1"/>
      <c r="O6" s="1"/>
      <c r="P6" s="1"/>
      <c r="Q6" s="1"/>
      <c r="R6" s="1"/>
    </row>
    <row r="7" spans="2:18" x14ac:dyDescent="0.25">
      <c r="B7" s="1"/>
      <c r="C7" s="1"/>
      <c r="D7" s="1"/>
      <c r="E7" s="1"/>
      <c r="F7" s="1"/>
      <c r="G7" s="1"/>
      <c r="H7" s="1"/>
      <c r="I7" s="1"/>
      <c r="J7" s="1"/>
      <c r="K7" s="1"/>
      <c r="L7" s="1"/>
      <c r="M7" s="1"/>
      <c r="N7" s="1"/>
      <c r="O7" s="1"/>
      <c r="P7" s="1"/>
      <c r="Q7" s="1"/>
      <c r="R7" s="1"/>
    </row>
    <row r="8" spans="2:18" x14ac:dyDescent="0.25">
      <c r="B8" s="1"/>
      <c r="C8" s="1"/>
      <c r="D8" s="1"/>
      <c r="E8" s="1"/>
      <c r="F8" s="1"/>
      <c r="G8" s="1"/>
      <c r="H8" s="1"/>
      <c r="I8" s="1"/>
      <c r="J8" s="1"/>
      <c r="K8" s="1"/>
      <c r="L8" s="1"/>
      <c r="M8" s="1"/>
      <c r="N8" s="1"/>
      <c r="O8" s="1"/>
      <c r="P8" s="1"/>
      <c r="Q8" s="1"/>
      <c r="R8" s="1"/>
    </row>
    <row r="9" spans="2:18" x14ac:dyDescent="0.25">
      <c r="B9" s="1"/>
      <c r="C9" s="1"/>
      <c r="D9" s="1"/>
      <c r="E9" s="1"/>
      <c r="F9" s="1"/>
      <c r="G9" s="1"/>
      <c r="H9" s="1"/>
      <c r="I9" s="1"/>
      <c r="J9" s="1"/>
      <c r="K9" s="1"/>
      <c r="L9" s="1"/>
      <c r="M9" s="1"/>
      <c r="N9" s="1"/>
      <c r="O9" s="1"/>
      <c r="P9" s="1"/>
      <c r="Q9" s="1"/>
      <c r="R9" s="1"/>
    </row>
    <row r="10" spans="2:18" x14ac:dyDescent="0.25">
      <c r="B10" s="1"/>
      <c r="C10" s="1"/>
      <c r="D10" s="1"/>
      <c r="E10" s="1"/>
      <c r="F10" s="1"/>
      <c r="G10" s="1"/>
      <c r="H10" s="1"/>
      <c r="I10" s="1"/>
      <c r="J10" s="1"/>
      <c r="K10" s="1"/>
      <c r="L10" s="1"/>
      <c r="M10" s="1"/>
      <c r="N10" s="1"/>
      <c r="O10" s="1"/>
      <c r="P10" s="1"/>
      <c r="Q10" s="1"/>
      <c r="R10" s="1"/>
    </row>
    <row r="11" spans="2:18" x14ac:dyDescent="0.25">
      <c r="B11" s="1"/>
      <c r="C11" s="1"/>
      <c r="D11" s="1"/>
      <c r="E11" s="1"/>
      <c r="F11" s="1"/>
      <c r="G11" s="1"/>
      <c r="H11" s="1"/>
      <c r="I11" s="1"/>
      <c r="J11" s="1"/>
      <c r="K11" s="1"/>
      <c r="L11" s="1"/>
      <c r="M11" s="1"/>
      <c r="N11" s="1"/>
      <c r="O11" s="1"/>
      <c r="P11" s="1"/>
      <c r="Q11" s="1"/>
      <c r="R11" s="1"/>
    </row>
    <row r="12" spans="2:18" x14ac:dyDescent="0.25">
      <c r="B12" s="1"/>
      <c r="C12" s="1"/>
      <c r="D12" s="1"/>
      <c r="E12" s="1"/>
      <c r="F12" s="1"/>
      <c r="G12" s="1"/>
      <c r="H12" s="1"/>
      <c r="I12" s="1"/>
      <c r="J12" s="1"/>
      <c r="K12" s="1"/>
      <c r="L12" s="1"/>
      <c r="M12" s="1"/>
      <c r="N12" s="1"/>
      <c r="O12" s="1"/>
      <c r="P12" s="1"/>
      <c r="Q12" s="1"/>
      <c r="R12" s="1"/>
    </row>
    <row r="13" spans="2:18" x14ac:dyDescent="0.25">
      <c r="B13" s="1"/>
      <c r="C13" s="1"/>
      <c r="D13" s="1"/>
      <c r="E13" s="1"/>
      <c r="F13" s="1"/>
      <c r="G13" s="1"/>
      <c r="H13" s="1"/>
      <c r="I13" s="1"/>
      <c r="J13" s="1"/>
      <c r="K13" s="1"/>
      <c r="L13" s="1"/>
      <c r="M13" s="1"/>
      <c r="N13" s="1"/>
      <c r="O13" s="1"/>
      <c r="P13" s="1"/>
      <c r="Q13" s="1"/>
      <c r="R13" s="1"/>
    </row>
    <row r="14" spans="2:18" x14ac:dyDescent="0.25">
      <c r="B14" s="1"/>
      <c r="C14" s="1"/>
      <c r="D14" s="1"/>
      <c r="E14" s="1"/>
      <c r="F14" s="1"/>
      <c r="G14" s="1"/>
      <c r="H14" s="1"/>
      <c r="I14" s="1"/>
      <c r="J14" s="1"/>
      <c r="K14" s="1"/>
      <c r="L14" s="1"/>
      <c r="M14" s="1"/>
      <c r="N14" s="1"/>
      <c r="O14" s="1"/>
      <c r="P14" s="1"/>
      <c r="Q14" s="1"/>
      <c r="R14" s="1"/>
    </row>
    <row r="15" spans="2:18" x14ac:dyDescent="0.25">
      <c r="B15" s="1"/>
      <c r="C15" s="1"/>
      <c r="D15" s="1"/>
      <c r="E15" s="1"/>
      <c r="F15" s="1"/>
      <c r="G15" s="1"/>
      <c r="H15" s="1"/>
      <c r="I15" s="1"/>
      <c r="J15" s="1"/>
      <c r="K15" s="1"/>
      <c r="L15" s="1"/>
      <c r="M15" s="1"/>
      <c r="N15" s="1"/>
      <c r="O15" s="1"/>
      <c r="P15" s="1"/>
      <c r="Q15" s="1"/>
      <c r="R15" s="1"/>
    </row>
    <row r="16" spans="2:18" x14ac:dyDescent="0.25">
      <c r="B16" s="1"/>
      <c r="C16" s="1"/>
      <c r="D16" s="1"/>
      <c r="E16" s="1"/>
      <c r="F16" s="1"/>
      <c r="G16" s="1"/>
      <c r="H16" s="1"/>
      <c r="I16" s="1"/>
      <c r="J16" s="1"/>
      <c r="K16" s="1"/>
      <c r="L16" s="1"/>
      <c r="M16" s="1"/>
      <c r="N16" s="1"/>
      <c r="O16" s="1"/>
      <c r="P16" s="1"/>
      <c r="Q16" s="1"/>
      <c r="R16" s="1"/>
    </row>
    <row r="17" spans="2:19" x14ac:dyDescent="0.25">
      <c r="B17" s="1"/>
      <c r="C17" s="1"/>
      <c r="D17" s="1"/>
      <c r="E17" s="1"/>
      <c r="F17" s="1"/>
      <c r="G17" s="1"/>
      <c r="H17" s="1"/>
      <c r="I17" s="1"/>
      <c r="J17" s="1"/>
      <c r="K17" s="1"/>
      <c r="L17" s="1"/>
      <c r="M17" s="1"/>
      <c r="N17" s="1"/>
      <c r="O17" s="1"/>
      <c r="P17" s="1"/>
      <c r="Q17" s="1"/>
      <c r="R17" s="1"/>
    </row>
    <row r="18" spans="2:19" x14ac:dyDescent="0.25">
      <c r="B18" s="1"/>
      <c r="C18" s="1"/>
      <c r="D18" s="1"/>
      <c r="E18" s="1"/>
      <c r="F18" s="1"/>
      <c r="G18" s="1"/>
      <c r="H18" s="1"/>
      <c r="I18" s="1"/>
      <c r="J18" s="1"/>
      <c r="K18" s="1"/>
      <c r="L18" s="1"/>
      <c r="M18" s="1"/>
      <c r="N18" s="1"/>
      <c r="O18" s="1"/>
      <c r="P18" s="1"/>
      <c r="Q18" s="1"/>
      <c r="R18" s="1"/>
    </row>
    <row r="19" spans="2:19" x14ac:dyDescent="0.25">
      <c r="B19" s="1"/>
      <c r="C19" s="1"/>
      <c r="D19" s="1"/>
      <c r="E19" s="1"/>
      <c r="F19" s="1"/>
      <c r="G19" s="1"/>
      <c r="H19" s="1"/>
      <c r="I19" s="1"/>
      <c r="J19" s="1"/>
      <c r="K19" s="1"/>
      <c r="L19" s="1"/>
      <c r="M19" s="1"/>
      <c r="N19" s="1"/>
      <c r="O19" s="1"/>
      <c r="P19" s="1"/>
      <c r="Q19" s="1"/>
      <c r="R19" s="1"/>
    </row>
    <row r="20" spans="2:19" x14ac:dyDescent="0.25">
      <c r="B20" s="1"/>
      <c r="C20" s="1"/>
      <c r="D20" s="1"/>
      <c r="E20" s="1"/>
      <c r="F20" s="1"/>
      <c r="G20" s="1"/>
      <c r="H20" s="1"/>
      <c r="I20" s="1"/>
      <c r="J20" s="1"/>
      <c r="K20" s="1"/>
      <c r="L20" s="1"/>
      <c r="M20" s="1"/>
      <c r="N20" s="1"/>
      <c r="O20" s="1"/>
      <c r="P20" s="1"/>
      <c r="Q20" s="1"/>
      <c r="R20" s="1"/>
    </row>
    <row r="21" spans="2:19" x14ac:dyDescent="0.25">
      <c r="B21" s="1"/>
      <c r="C21" s="1"/>
      <c r="D21" s="1"/>
      <c r="E21" s="1"/>
      <c r="F21" s="1"/>
      <c r="G21" s="1"/>
      <c r="H21" s="1"/>
      <c r="I21" s="1"/>
      <c r="J21" s="1"/>
      <c r="K21" s="1"/>
      <c r="L21" s="1"/>
      <c r="M21" s="1"/>
      <c r="N21" s="1"/>
      <c r="O21" s="1"/>
      <c r="P21" s="1"/>
      <c r="Q21" s="1"/>
      <c r="R21" s="1"/>
    </row>
    <row r="22" spans="2:19" x14ac:dyDescent="0.25">
      <c r="B22" s="1"/>
      <c r="C22" s="1"/>
      <c r="D22" s="1"/>
      <c r="E22" s="1"/>
      <c r="F22" s="1"/>
      <c r="G22" s="1"/>
      <c r="H22" s="1"/>
      <c r="I22" s="1"/>
      <c r="J22" s="1"/>
      <c r="K22" s="1"/>
      <c r="L22" s="1"/>
      <c r="M22" s="1"/>
      <c r="N22" s="1"/>
      <c r="O22" s="1"/>
      <c r="P22" s="1"/>
      <c r="Q22" s="1"/>
      <c r="R22" s="1"/>
    </row>
    <row r="23" spans="2:19" x14ac:dyDescent="0.25">
      <c r="B23" s="1"/>
      <c r="C23" s="1"/>
      <c r="D23" s="1"/>
      <c r="E23" s="1"/>
      <c r="F23" s="1"/>
      <c r="G23" s="1"/>
      <c r="H23" s="1"/>
      <c r="I23" s="1"/>
      <c r="J23" s="1"/>
      <c r="K23" s="1"/>
      <c r="L23" s="1"/>
      <c r="M23" s="1"/>
      <c r="N23" s="1"/>
      <c r="O23" s="1"/>
      <c r="P23" s="1"/>
      <c r="Q23" s="1"/>
      <c r="R23" s="1"/>
    </row>
    <row r="24" spans="2:19" x14ac:dyDescent="0.25">
      <c r="B24" s="1"/>
      <c r="C24" s="1"/>
      <c r="D24" s="1"/>
      <c r="E24" s="1"/>
      <c r="F24" s="1"/>
      <c r="G24" s="1"/>
      <c r="H24" s="1"/>
      <c r="I24" s="1"/>
      <c r="J24" s="1"/>
      <c r="K24" s="1"/>
      <c r="L24" s="1"/>
      <c r="M24" s="1"/>
      <c r="N24" s="1"/>
      <c r="O24" s="1"/>
      <c r="P24" s="1"/>
      <c r="Q24" s="1"/>
      <c r="R24" s="1"/>
    </row>
    <row r="25" spans="2:19" x14ac:dyDescent="0.25">
      <c r="B25" s="1"/>
      <c r="C25" s="1"/>
      <c r="D25" s="1"/>
      <c r="E25" s="1"/>
      <c r="F25" s="1"/>
      <c r="G25" s="1"/>
      <c r="H25" s="1"/>
      <c r="I25" s="1"/>
      <c r="J25" s="1"/>
      <c r="K25" s="1"/>
      <c r="L25" s="1"/>
      <c r="M25" s="1"/>
      <c r="N25" s="1"/>
      <c r="O25" s="1"/>
      <c r="P25" s="1"/>
      <c r="Q25" s="1"/>
      <c r="R25" s="1"/>
    </row>
    <row r="26" spans="2:19" x14ac:dyDescent="0.25">
      <c r="B26" s="1"/>
      <c r="C26" s="1"/>
      <c r="D26" s="1"/>
      <c r="E26" s="1"/>
      <c r="F26" s="1"/>
      <c r="G26" s="1"/>
      <c r="H26" s="1"/>
      <c r="I26" s="1"/>
      <c r="J26" s="1"/>
      <c r="K26" s="1"/>
      <c r="L26" s="1"/>
      <c r="M26" s="1"/>
      <c r="N26" s="1"/>
      <c r="O26" s="1"/>
      <c r="P26" s="1"/>
      <c r="Q26" s="1"/>
      <c r="R26" s="1"/>
    </row>
    <row r="27" spans="2:19" x14ac:dyDescent="0.25">
      <c r="B27" s="1"/>
      <c r="C27" s="1"/>
      <c r="D27" s="1"/>
      <c r="E27" s="1"/>
      <c r="F27" s="1"/>
      <c r="G27" s="1"/>
      <c r="H27" s="1"/>
      <c r="I27" s="1"/>
      <c r="J27" s="1"/>
      <c r="K27" s="1"/>
      <c r="L27" s="1"/>
      <c r="M27" s="1"/>
      <c r="N27" s="1"/>
      <c r="O27" s="1"/>
      <c r="P27" s="1"/>
      <c r="Q27" s="1"/>
      <c r="R27" s="1"/>
    </row>
    <row r="28" spans="2:19" x14ac:dyDescent="0.25">
      <c r="B28" s="1"/>
      <c r="C28" s="1"/>
      <c r="D28" s="1"/>
      <c r="E28" s="1"/>
      <c r="F28" s="1"/>
      <c r="G28" s="1"/>
      <c r="H28" s="1"/>
      <c r="I28" s="1"/>
      <c r="J28" s="1"/>
      <c r="K28" s="1"/>
      <c r="L28" s="1"/>
      <c r="M28" s="1"/>
      <c r="N28" s="1"/>
      <c r="O28" s="1"/>
      <c r="P28" s="1"/>
      <c r="Q28" s="1"/>
      <c r="R28" s="1"/>
    </row>
    <row r="29" spans="2:19" x14ac:dyDescent="0.25">
      <c r="B29" s="1"/>
      <c r="C29" s="1"/>
      <c r="D29" s="1"/>
      <c r="E29" s="1"/>
      <c r="F29" s="1"/>
      <c r="G29" s="1"/>
      <c r="H29" s="1"/>
      <c r="I29" s="1"/>
      <c r="J29" s="1"/>
      <c r="K29" s="1"/>
      <c r="L29" s="1"/>
      <c r="M29" s="1"/>
      <c r="N29" s="1"/>
      <c r="O29" s="1"/>
      <c r="P29" s="1"/>
      <c r="Q29" s="1"/>
      <c r="R29" s="1"/>
    </row>
    <row r="30" spans="2:19" x14ac:dyDescent="0.25">
      <c r="B30" s="1"/>
      <c r="C30" s="1"/>
      <c r="D30" s="1"/>
      <c r="E30" s="1"/>
      <c r="F30" s="1"/>
      <c r="G30" s="1"/>
      <c r="H30" s="1"/>
      <c r="I30" s="1"/>
      <c r="J30" s="1"/>
      <c r="K30" s="1"/>
      <c r="L30" s="1"/>
      <c r="M30" s="1"/>
      <c r="N30" s="1"/>
      <c r="O30" s="1"/>
      <c r="P30" s="1"/>
      <c r="Q30" s="1"/>
      <c r="R30" s="1"/>
    </row>
    <row r="31" spans="2:19" ht="18" thickBot="1" x14ac:dyDescent="0.35">
      <c r="B31" s="43"/>
      <c r="C31" s="43"/>
      <c r="D31" s="234" t="s">
        <v>80</v>
      </c>
      <c r="E31" s="234"/>
      <c r="F31" s="234"/>
      <c r="G31" s="234"/>
      <c r="H31" s="235"/>
      <c r="I31" s="233" t="s">
        <v>81</v>
      </c>
      <c r="J31" s="234"/>
      <c r="K31" s="234"/>
      <c r="L31" s="234"/>
      <c r="M31" s="235"/>
      <c r="N31" s="233" t="s">
        <v>52</v>
      </c>
      <c r="O31" s="234"/>
      <c r="P31" s="234"/>
      <c r="Q31" s="234"/>
      <c r="R31" s="234"/>
      <c r="S31" s="54"/>
    </row>
    <row r="32" spans="2:19" ht="15.75" thickBot="1" x14ac:dyDescent="0.3">
      <c r="B32" s="201" t="s">
        <v>3</v>
      </c>
      <c r="C32" s="201" t="s">
        <v>22</v>
      </c>
      <c r="D32" s="192">
        <v>2021</v>
      </c>
      <c r="E32" s="192">
        <v>2022</v>
      </c>
      <c r="F32" s="192">
        <v>2023</v>
      </c>
      <c r="G32" s="192">
        <v>2024</v>
      </c>
      <c r="H32" s="194">
        <v>2025</v>
      </c>
      <c r="I32" s="193">
        <v>2021</v>
      </c>
      <c r="J32" s="192">
        <v>2022</v>
      </c>
      <c r="K32" s="192">
        <v>2023</v>
      </c>
      <c r="L32" s="192">
        <v>2024</v>
      </c>
      <c r="M32" s="194">
        <v>2025</v>
      </c>
      <c r="N32" s="193">
        <v>2021</v>
      </c>
      <c r="O32" s="192">
        <v>2022</v>
      </c>
      <c r="P32" s="192">
        <v>2023</v>
      </c>
      <c r="Q32" s="192">
        <v>2024</v>
      </c>
      <c r="R32" s="192">
        <v>2025</v>
      </c>
    </row>
    <row r="33" spans="2:18" x14ac:dyDescent="0.25">
      <c r="B33" s="1" t="s">
        <v>14</v>
      </c>
      <c r="C33" s="52" t="s">
        <v>26</v>
      </c>
      <c r="D33" s="3">
        <v>156093.82634104296</v>
      </c>
      <c r="E33" s="3">
        <v>177029.43735254998</v>
      </c>
      <c r="F33" s="3">
        <v>252597</v>
      </c>
      <c r="G33" s="3">
        <v>334365</v>
      </c>
      <c r="H33" s="111">
        <v>308757</v>
      </c>
      <c r="I33" s="118">
        <v>2851000</v>
      </c>
      <c r="J33" s="3">
        <v>2897000</v>
      </c>
      <c r="K33" s="3">
        <v>2981000</v>
      </c>
      <c r="L33" s="3">
        <v>2977000</v>
      </c>
      <c r="M33" s="111">
        <v>3056322</v>
      </c>
      <c r="N33" s="121">
        <f>D33/I33</f>
        <v>5.4750552908117492E-2</v>
      </c>
      <c r="O33" s="13">
        <f t="shared" ref="O33:O47" si="0">E33/J33</f>
        <v>6.1107848585623049E-2</v>
      </c>
      <c r="P33" s="13">
        <f t="shared" ref="P33:P47" si="1">F33/K33</f>
        <v>8.4735659174773562E-2</v>
      </c>
      <c r="Q33" s="13">
        <f t="shared" ref="Q33:Q47" si="2">G33/L33</f>
        <v>0.1123160900235136</v>
      </c>
      <c r="R33" s="13">
        <f t="shared" ref="R33:R47" si="3">H33/M33</f>
        <v>0.10102240536173872</v>
      </c>
    </row>
    <row r="34" spans="2:18" x14ac:dyDescent="0.25">
      <c r="B34" s="1" t="s">
        <v>13</v>
      </c>
      <c r="C34" s="52" t="s">
        <v>23</v>
      </c>
      <c r="D34" s="3">
        <v>851555.40245699999</v>
      </c>
      <c r="E34" s="3">
        <v>1021194</v>
      </c>
      <c r="F34" s="3">
        <v>1250885.2221589</v>
      </c>
      <c r="G34" s="3">
        <v>1404674.62512738</v>
      </c>
      <c r="H34" s="119">
        <v>1613872</v>
      </c>
      <c r="I34" s="118">
        <v>24456000</v>
      </c>
      <c r="J34" s="3">
        <v>24234000</v>
      </c>
      <c r="K34" s="3">
        <v>24566000</v>
      </c>
      <c r="L34" s="3">
        <v>24431000</v>
      </c>
      <c r="M34" s="119">
        <v>24302351.095999997</v>
      </c>
      <c r="N34" s="121">
        <f t="shared" ref="N34:N47" si="4">D34/I34</f>
        <v>3.4819897058267907E-2</v>
      </c>
      <c r="O34" s="13">
        <f t="shared" si="0"/>
        <v>4.2138895766278779E-2</v>
      </c>
      <c r="P34" s="13">
        <f t="shared" si="1"/>
        <v>5.0919369134531468E-2</v>
      </c>
      <c r="Q34" s="13">
        <f t="shared" si="2"/>
        <v>5.7495584508508862E-2</v>
      </c>
      <c r="R34" s="13">
        <f t="shared" si="3"/>
        <v>6.6408060422830137E-2</v>
      </c>
    </row>
    <row r="35" spans="2:18" x14ac:dyDescent="0.25">
      <c r="B35" s="1" t="s">
        <v>15</v>
      </c>
      <c r="C35" s="52" t="s">
        <v>23</v>
      </c>
      <c r="D35" s="3">
        <v>591119.25303219829</v>
      </c>
      <c r="E35" s="3">
        <v>829086.51124309911</v>
      </c>
      <c r="F35" s="3">
        <v>1337549</v>
      </c>
      <c r="G35" s="3">
        <v>1612333.0396969998</v>
      </c>
      <c r="H35" s="111">
        <v>1693384</v>
      </c>
      <c r="I35" s="118">
        <v>16716870.093281092</v>
      </c>
      <c r="J35" s="3">
        <v>16711340.936225735</v>
      </c>
      <c r="K35" s="3">
        <v>16882625.610708263</v>
      </c>
      <c r="L35" s="3">
        <v>18305717.443769064</v>
      </c>
      <c r="M35" s="111">
        <v>18051879.033</v>
      </c>
      <c r="N35" s="121">
        <f t="shared" si="4"/>
        <v>3.5360641659217248E-2</v>
      </c>
      <c r="O35" s="13">
        <f t="shared" si="0"/>
        <v>4.9612207327172676E-2</v>
      </c>
      <c r="P35" s="13">
        <f t="shared" si="1"/>
        <v>7.922636151758429E-2</v>
      </c>
      <c r="Q35" s="13">
        <f t="shared" si="2"/>
        <v>8.8078112461296015E-2</v>
      </c>
      <c r="R35" s="13">
        <f t="shared" si="3"/>
        <v>9.3806522684114199E-2</v>
      </c>
    </row>
    <row r="36" spans="2:18" x14ac:dyDescent="0.25">
      <c r="B36" s="1" t="s">
        <v>16</v>
      </c>
      <c r="C36" s="52" t="s">
        <v>23</v>
      </c>
      <c r="D36" s="3">
        <v>868460</v>
      </c>
      <c r="E36" s="3">
        <v>990678.99999999988</v>
      </c>
      <c r="F36" s="3">
        <v>1230506.5344301553</v>
      </c>
      <c r="G36" s="3">
        <v>1422818.7663063242</v>
      </c>
      <c r="H36" s="111">
        <v>1375932</v>
      </c>
      <c r="I36" s="118">
        <v>12440000</v>
      </c>
      <c r="J36" s="3">
        <v>12452000</v>
      </c>
      <c r="K36" s="3">
        <v>12645510.000000002</v>
      </c>
      <c r="L36" s="3">
        <v>12697544</v>
      </c>
      <c r="M36" s="111">
        <v>12953478.129999999</v>
      </c>
      <c r="N36" s="121">
        <f t="shared" si="4"/>
        <v>6.9811897106109327E-2</v>
      </c>
      <c r="O36" s="13">
        <f t="shared" si="0"/>
        <v>7.9559829746225497E-2</v>
      </c>
      <c r="P36" s="13">
        <f t="shared" si="1"/>
        <v>9.7307782321958955E-2</v>
      </c>
      <c r="Q36" s="13">
        <f t="shared" si="2"/>
        <v>0.1120546435047852</v>
      </c>
      <c r="R36" s="13">
        <f t="shared" si="3"/>
        <v>0.10622104628511848</v>
      </c>
    </row>
    <row r="37" spans="2:18" x14ac:dyDescent="0.25">
      <c r="B37" s="1" t="s">
        <v>0</v>
      </c>
      <c r="C37" s="52" t="s">
        <v>25</v>
      </c>
      <c r="D37" s="3">
        <v>926248</v>
      </c>
      <c r="E37" s="3">
        <v>1288388</v>
      </c>
      <c r="F37" s="3">
        <v>1704550.6753000023</v>
      </c>
      <c r="G37" s="3">
        <v>2120829</v>
      </c>
      <c r="H37" s="111">
        <v>2495802</v>
      </c>
      <c r="I37" s="118">
        <v>21206000</v>
      </c>
      <c r="J37" s="3">
        <v>21294590</v>
      </c>
      <c r="K37" s="3">
        <v>21715863.530000001</v>
      </c>
      <c r="L37" s="3">
        <v>22364259.999999996</v>
      </c>
      <c r="M37" s="111">
        <v>22647673.425999995</v>
      </c>
      <c r="N37" s="121">
        <f t="shared" si="4"/>
        <v>4.3678581533528243E-2</v>
      </c>
      <c r="O37" s="13">
        <f t="shared" si="0"/>
        <v>6.0503066741364825E-2</v>
      </c>
      <c r="P37" s="13">
        <f t="shared" si="1"/>
        <v>7.8493340729702141E-2</v>
      </c>
      <c r="Q37" s="13">
        <f t="shared" si="2"/>
        <v>9.4831172594130111E-2</v>
      </c>
      <c r="R37" s="13">
        <f t="shared" si="3"/>
        <v>0.11020125348216864</v>
      </c>
    </row>
    <row r="38" spans="2:18" x14ac:dyDescent="0.25">
      <c r="B38" s="1" t="s">
        <v>17</v>
      </c>
      <c r="C38" s="52" t="s">
        <v>25</v>
      </c>
      <c r="D38" s="3">
        <v>333057</v>
      </c>
      <c r="E38" s="3">
        <v>531776</v>
      </c>
      <c r="F38" s="3">
        <v>716259.13769999973</v>
      </c>
      <c r="G38" s="3">
        <v>930257</v>
      </c>
      <c r="H38" s="111">
        <v>1263440</v>
      </c>
      <c r="I38" s="118">
        <v>13477000</v>
      </c>
      <c r="J38" s="3">
        <v>13780000</v>
      </c>
      <c r="K38" s="3">
        <v>13868000</v>
      </c>
      <c r="L38" s="3">
        <v>13926400</v>
      </c>
      <c r="M38" s="111">
        <v>14025259</v>
      </c>
      <c r="N38" s="121">
        <f t="shared" si="4"/>
        <v>2.4712992505750538E-2</v>
      </c>
      <c r="O38" s="13">
        <f t="shared" si="0"/>
        <v>3.8590420899854865E-2</v>
      </c>
      <c r="P38" s="13">
        <f t="shared" si="1"/>
        <v>5.1648337013267938E-2</v>
      </c>
      <c r="Q38" s="13">
        <f t="shared" si="2"/>
        <v>6.6798095703125004E-2</v>
      </c>
      <c r="R38" s="13">
        <f t="shared" si="3"/>
        <v>9.0083184916585138E-2</v>
      </c>
    </row>
    <row r="39" spans="2:18" x14ac:dyDescent="0.25">
      <c r="B39" s="1" t="s">
        <v>18</v>
      </c>
      <c r="C39" s="52" t="s">
        <v>27</v>
      </c>
      <c r="D39" s="3">
        <v>749805.79233600001</v>
      </c>
      <c r="E39" s="3">
        <v>1399519.2513449993</v>
      </c>
      <c r="F39" s="3">
        <v>1581396.2007700005</v>
      </c>
      <c r="G39" s="3">
        <v>2014608.1671670012</v>
      </c>
      <c r="H39" s="111">
        <v>2765197.4000000004</v>
      </c>
      <c r="I39" s="118">
        <v>9666184.0872089937</v>
      </c>
      <c r="J39" s="3">
        <v>9774400.7555749584</v>
      </c>
      <c r="K39" s="3">
        <v>9858330</v>
      </c>
      <c r="L39" s="3">
        <v>9660790</v>
      </c>
      <c r="M39" s="111">
        <v>9962750.5800000001</v>
      </c>
      <c r="N39" s="121">
        <f t="shared" si="4"/>
        <v>7.756998889853528E-2</v>
      </c>
      <c r="O39" s="13">
        <f t="shared" si="0"/>
        <v>0.14318210254953634</v>
      </c>
      <c r="P39" s="13">
        <f t="shared" si="1"/>
        <v>0.16041217942288405</v>
      </c>
      <c r="Q39" s="13">
        <f t="shared" si="2"/>
        <v>0.20853451603512768</v>
      </c>
      <c r="R39" s="13">
        <f t="shared" si="3"/>
        <v>0.27755361110325022</v>
      </c>
    </row>
    <row r="40" spans="2:18" x14ac:dyDescent="0.25">
      <c r="B40" s="1" t="s">
        <v>5</v>
      </c>
      <c r="C40" s="52" t="s">
        <v>28</v>
      </c>
      <c r="D40" s="3">
        <v>210467.29742800002</v>
      </c>
      <c r="E40" s="3">
        <v>218983</v>
      </c>
      <c r="F40" s="3">
        <v>228025.99</v>
      </c>
      <c r="G40" s="3">
        <v>301684.76771459996</v>
      </c>
      <c r="H40" s="111">
        <v>351734.08499999996</v>
      </c>
      <c r="I40" s="118">
        <v>4482635.559764999</v>
      </c>
      <c r="J40" s="3">
        <v>4580844.3045201022</v>
      </c>
      <c r="K40" s="3">
        <v>4630502.2556337016</v>
      </c>
      <c r="L40" s="3">
        <v>4565693.6537607005</v>
      </c>
      <c r="M40" s="111">
        <v>4608009.1142696999</v>
      </c>
      <c r="N40" s="121">
        <f t="shared" si="4"/>
        <v>4.6951686038700348E-2</v>
      </c>
      <c r="O40" s="13">
        <f t="shared" si="0"/>
        <v>4.7804069608722723E-2</v>
      </c>
      <c r="P40" s="13">
        <f t="shared" si="1"/>
        <v>4.9244331912930636E-2</v>
      </c>
      <c r="Q40" s="13">
        <f t="shared" si="2"/>
        <v>6.6076436702253619E-2</v>
      </c>
      <c r="R40" s="13">
        <f t="shared" si="3"/>
        <v>7.6331030663715285E-2</v>
      </c>
    </row>
    <row r="41" spans="2:18" ht="14.25" customHeight="1" x14ac:dyDescent="0.25">
      <c r="B41" s="1" t="s">
        <v>19</v>
      </c>
      <c r="C41" s="52" t="s">
        <v>24</v>
      </c>
      <c r="D41" s="3">
        <v>522075</v>
      </c>
      <c r="E41" s="3">
        <v>1261456</v>
      </c>
      <c r="F41" s="3">
        <v>1400134.0168210007</v>
      </c>
      <c r="G41" s="3">
        <v>1437942.9835000001</v>
      </c>
      <c r="H41" s="111">
        <v>1634117.1891979999</v>
      </c>
      <c r="I41" s="118">
        <v>7465382.538674226</v>
      </c>
      <c r="J41" s="3">
        <v>7588215.94587579</v>
      </c>
      <c r="K41" s="3">
        <v>7622741.2657559905</v>
      </c>
      <c r="L41" s="3">
        <v>7599333.9384698607</v>
      </c>
      <c r="M41" s="111">
        <v>7808065.7216467261</v>
      </c>
      <c r="N41" s="121">
        <f t="shared" si="4"/>
        <v>6.9932786068952743E-2</v>
      </c>
      <c r="O41" s="13">
        <f t="shared" si="0"/>
        <v>0.16623881146735206</v>
      </c>
      <c r="P41" s="13">
        <f t="shared" si="1"/>
        <v>0.18367854397877709</v>
      </c>
      <c r="Q41" s="13">
        <f t="shared" si="2"/>
        <v>0.18921960728962681</v>
      </c>
      <c r="R41" s="13">
        <f t="shared" si="3"/>
        <v>0.20928578824172134</v>
      </c>
    </row>
    <row r="42" spans="2:18" x14ac:dyDescent="0.25">
      <c r="B42" s="1" t="s">
        <v>6</v>
      </c>
      <c r="C42" s="52" t="s">
        <v>24</v>
      </c>
      <c r="D42" s="3">
        <v>55733</v>
      </c>
      <c r="E42" s="3">
        <v>57104</v>
      </c>
      <c r="F42" s="3">
        <v>60311.246489999998</v>
      </c>
      <c r="G42" s="3">
        <v>73772.310000000303</v>
      </c>
      <c r="H42" s="111">
        <v>87618</v>
      </c>
      <c r="I42" s="118">
        <v>5124000</v>
      </c>
      <c r="J42" s="3">
        <v>5252000</v>
      </c>
      <c r="K42" s="3">
        <v>5420070.0000000009</v>
      </c>
      <c r="L42" s="3">
        <v>5458670</v>
      </c>
      <c r="M42" s="111">
        <v>5575108.2499999991</v>
      </c>
      <c r="N42" s="121">
        <f t="shared" si="4"/>
        <v>1.0876854020296643E-2</v>
      </c>
      <c r="O42" s="13">
        <f t="shared" si="0"/>
        <v>1.0872810357958873E-2</v>
      </c>
      <c r="P42" s="13">
        <f t="shared" si="1"/>
        <v>1.112739254105574E-2</v>
      </c>
      <c r="Q42" s="13">
        <f t="shared" si="2"/>
        <v>1.3514704131226161E-2</v>
      </c>
      <c r="R42" s="13">
        <f t="shared" si="3"/>
        <v>1.5715928027047729E-2</v>
      </c>
    </row>
    <row r="43" spans="2:18" x14ac:dyDescent="0.25">
      <c r="B43" s="1" t="s">
        <v>4</v>
      </c>
      <c r="C43" s="52" t="s">
        <v>24</v>
      </c>
      <c r="D43" s="3">
        <v>167959.96985919744</v>
      </c>
      <c r="E43" s="3">
        <v>211420.52767938774</v>
      </c>
      <c r="F43" s="3">
        <v>228680.14506205841</v>
      </c>
      <c r="G43" s="3">
        <v>278640.76115564164</v>
      </c>
      <c r="H43" s="111">
        <v>318205.83821481734</v>
      </c>
      <c r="I43" s="118">
        <v>4108524.9032816351</v>
      </c>
      <c r="J43" s="3">
        <v>4256241.1549999975</v>
      </c>
      <c r="K43" s="3">
        <v>4373947.2182141105</v>
      </c>
      <c r="L43" s="3">
        <v>4321377.8430809993</v>
      </c>
      <c r="M43" s="111">
        <v>4597838.3701110017</v>
      </c>
      <c r="N43" s="121">
        <f t="shared" si="4"/>
        <v>4.0880845026652124E-2</v>
      </c>
      <c r="O43" s="13">
        <f t="shared" si="0"/>
        <v>4.9673061271686303E-2</v>
      </c>
      <c r="P43" s="13">
        <f t="shared" si="1"/>
        <v>5.2282328444610011E-2</v>
      </c>
      <c r="Q43" s="13">
        <f t="shared" si="2"/>
        <v>6.4479610733825576E-2</v>
      </c>
      <c r="R43" s="13">
        <f t="shared" si="3"/>
        <v>6.92077042732442E-2</v>
      </c>
    </row>
    <row r="44" spans="2:18" x14ac:dyDescent="0.25">
      <c r="B44" s="1" t="s">
        <v>7</v>
      </c>
      <c r="C44" s="52" t="s">
        <v>24</v>
      </c>
      <c r="D44" s="3">
        <v>971606</v>
      </c>
      <c r="E44" s="3">
        <v>1197035</v>
      </c>
      <c r="F44" s="3">
        <v>1332983.429</v>
      </c>
      <c r="G44" s="3">
        <v>1526173.090000012</v>
      </c>
      <c r="H44" s="111">
        <v>1698677</v>
      </c>
      <c r="I44" s="118">
        <v>10776000</v>
      </c>
      <c r="J44" s="3">
        <v>10963000</v>
      </c>
      <c r="K44" s="3">
        <v>11026269.999999998</v>
      </c>
      <c r="L44" s="3">
        <v>11204390</v>
      </c>
      <c r="M44" s="111">
        <v>11769037.390000001</v>
      </c>
      <c r="N44" s="121">
        <f t="shared" si="4"/>
        <v>9.0163882702301412E-2</v>
      </c>
      <c r="O44" s="13">
        <f t="shared" si="0"/>
        <v>0.10918863449785643</v>
      </c>
      <c r="P44" s="13">
        <f t="shared" si="1"/>
        <v>0.12089160060473761</v>
      </c>
      <c r="Q44" s="13">
        <f t="shared" si="2"/>
        <v>0.13621206419983703</v>
      </c>
      <c r="R44" s="13">
        <f t="shared" si="3"/>
        <v>0.14433440422607069</v>
      </c>
    </row>
    <row r="45" spans="2:18" x14ac:dyDescent="0.25">
      <c r="B45" s="1" t="s">
        <v>20</v>
      </c>
      <c r="C45" s="52" t="s">
        <v>24</v>
      </c>
      <c r="D45" s="3">
        <v>386180</v>
      </c>
      <c r="E45" s="3">
        <v>457724</v>
      </c>
      <c r="F45" s="3">
        <v>456897.1078</v>
      </c>
      <c r="G45" s="3">
        <v>514362</v>
      </c>
      <c r="H45" s="111">
        <v>679627</v>
      </c>
      <c r="I45" s="118">
        <v>7487000</v>
      </c>
      <c r="J45" s="3">
        <v>7592000</v>
      </c>
      <c r="K45" s="3">
        <v>7608000</v>
      </c>
      <c r="L45" s="3">
        <v>7507100</v>
      </c>
      <c r="M45" s="111">
        <v>7615629</v>
      </c>
      <c r="N45" s="121">
        <f t="shared" si="4"/>
        <v>5.1580072125016696E-2</v>
      </c>
      <c r="O45" s="13">
        <f t="shared" si="0"/>
        <v>6.0290305584826134E-2</v>
      </c>
      <c r="P45" s="13">
        <f t="shared" si="1"/>
        <v>6.0054824894847529E-2</v>
      </c>
      <c r="Q45" s="13">
        <f t="shared" si="2"/>
        <v>6.8516737488510879E-2</v>
      </c>
      <c r="R45" s="13">
        <f t="shared" si="3"/>
        <v>8.9241085667382175E-2</v>
      </c>
    </row>
    <row r="46" spans="2:18" x14ac:dyDescent="0.25">
      <c r="B46" s="1" t="s">
        <v>21</v>
      </c>
      <c r="C46" s="52" t="s">
        <v>29</v>
      </c>
      <c r="D46" s="3">
        <v>30966.430396000134</v>
      </c>
      <c r="E46" s="3">
        <v>31856.995505000225</v>
      </c>
      <c r="F46" s="3">
        <v>45820</v>
      </c>
      <c r="G46" s="3">
        <v>48525.159724000405</v>
      </c>
      <c r="H46" s="111">
        <v>52190</v>
      </c>
      <c r="I46" s="118">
        <v>1645930</v>
      </c>
      <c r="J46" s="3">
        <v>1727690</v>
      </c>
      <c r="K46" s="3">
        <v>1647950</v>
      </c>
      <c r="L46" s="3">
        <v>1689960.0000000002</v>
      </c>
      <c r="M46" s="111">
        <v>1798706</v>
      </c>
      <c r="N46" s="121">
        <f t="shared" si="4"/>
        <v>1.8813941295194897E-2</v>
      </c>
      <c r="O46" s="13">
        <f t="shared" si="0"/>
        <v>1.8439069222487961E-2</v>
      </c>
      <c r="P46" s="13">
        <f t="shared" si="1"/>
        <v>2.7804241633544707E-2</v>
      </c>
      <c r="Q46" s="13">
        <f t="shared" si="2"/>
        <v>2.8713791879097967E-2</v>
      </c>
      <c r="R46" s="13">
        <f t="shared" si="3"/>
        <v>2.9015303223539589E-2</v>
      </c>
    </row>
    <row r="47" spans="2:18" ht="15.75" thickBot="1" x14ac:dyDescent="0.3">
      <c r="B47" s="6" t="s">
        <v>31</v>
      </c>
      <c r="C47" s="6"/>
      <c r="D47" s="7">
        <f t="shared" ref="D47" si="5">SUM(D33:D46)</f>
        <v>6821326.9718494387</v>
      </c>
      <c r="E47" s="7">
        <f t="shared" ref="E47" si="6">SUM(E33:E46)</f>
        <v>9673251.7231250349</v>
      </c>
      <c r="F47" s="7">
        <f t="shared" ref="F47" si="7">SUM(F33:F46)</f>
        <v>11826595.705532117</v>
      </c>
      <c r="G47" s="7">
        <f t="shared" ref="G47" si="8">SUM(G33:G46)</f>
        <v>14020986.670391958</v>
      </c>
      <c r="H47" s="120">
        <f t="shared" ref="H47" si="9">SUM(H33:H46)</f>
        <v>16338553.512412816</v>
      </c>
      <c r="I47" s="30">
        <f>SUM(I33:I46)</f>
        <v>141902527.18221092</v>
      </c>
      <c r="J47" s="7">
        <f t="shared" ref="J47" si="10">SUM(J33:J46)</f>
        <v>143103323.09719658</v>
      </c>
      <c r="K47" s="7">
        <f t="shared" ref="K47" si="11">SUM(K33:K46)</f>
        <v>144846809.88031206</v>
      </c>
      <c r="L47" s="7">
        <f t="shared" ref="L47" si="12">SUM(L33:L46)</f>
        <v>146709236.87908062</v>
      </c>
      <c r="M47" s="120">
        <f t="shared" ref="M47" si="13">SUM(M33:M46)</f>
        <v>148772107.11102742</v>
      </c>
      <c r="N47" s="122">
        <f t="shared" si="4"/>
        <v>4.807051084502862E-2</v>
      </c>
      <c r="O47" s="15">
        <f t="shared" si="0"/>
        <v>6.7596275989726021E-2</v>
      </c>
      <c r="P47" s="15">
        <f t="shared" si="1"/>
        <v>8.1648989821070383E-2</v>
      </c>
      <c r="Q47" s="15">
        <f t="shared" si="2"/>
        <v>9.5569897087994612E-2</v>
      </c>
      <c r="R47" s="15">
        <f t="shared" si="3"/>
        <v>0.10982269344494452</v>
      </c>
    </row>
    <row r="48" spans="2:18" x14ac:dyDescent="0.25">
      <c r="B48" s="1"/>
      <c r="C48" s="1"/>
      <c r="D48" s="1"/>
      <c r="E48" s="1"/>
      <c r="F48" s="1"/>
      <c r="G48" s="1"/>
      <c r="H48" s="1"/>
      <c r="I48" s="1"/>
      <c r="J48" s="1"/>
      <c r="K48" s="1"/>
      <c r="L48" s="1"/>
      <c r="M48" s="1"/>
      <c r="N48" s="1"/>
      <c r="O48" s="1"/>
      <c r="P48" s="1"/>
      <c r="Q48" s="1"/>
      <c r="R48" s="1"/>
    </row>
    <row r="49" spans="2:18" ht="20.100000000000001" customHeight="1" x14ac:dyDescent="0.25">
      <c r="B49" s="211" t="s">
        <v>32</v>
      </c>
      <c r="C49" s="211"/>
      <c r="D49" s="211"/>
      <c r="E49" s="211"/>
      <c r="F49" s="211"/>
      <c r="G49" s="211"/>
      <c r="H49" s="211"/>
      <c r="I49" s="211"/>
      <c r="J49" s="211"/>
      <c r="K49" s="211"/>
      <c r="L49" s="211"/>
      <c r="M49" s="211"/>
      <c r="N49" s="148"/>
      <c r="O49" s="148"/>
      <c r="P49" s="148"/>
      <c r="Q49" s="148"/>
      <c r="R49" s="148"/>
    </row>
    <row r="50" spans="2:18" ht="42" customHeight="1" x14ac:dyDescent="0.25">
      <c r="B50" s="212" t="s">
        <v>132</v>
      </c>
      <c r="C50" s="212"/>
      <c r="D50" s="212"/>
      <c r="E50" s="212"/>
      <c r="F50" s="212"/>
      <c r="G50" s="212"/>
      <c r="H50" s="212"/>
      <c r="I50" s="212"/>
      <c r="J50" s="212"/>
      <c r="K50" s="212"/>
      <c r="L50" s="212"/>
      <c r="M50" s="212"/>
      <c r="N50" s="149"/>
      <c r="O50" s="149"/>
      <c r="P50" s="149"/>
      <c r="Q50" s="149"/>
      <c r="R50" s="149"/>
    </row>
  </sheetData>
  <mergeCells count="6">
    <mergeCell ref="N31:R31"/>
    <mergeCell ref="B2:M2"/>
    <mergeCell ref="B49:M49"/>
    <mergeCell ref="B50:M50"/>
    <mergeCell ref="D31:H31"/>
    <mergeCell ref="I31:M3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A195E-C0A6-4749-AECF-F3311DE85936}">
  <sheetPr codeName="Sheet14">
    <tabColor theme="7"/>
  </sheetPr>
  <dimension ref="B1:M50"/>
  <sheetViews>
    <sheetView showGridLines="0" zoomScale="80" zoomScaleNormal="80" workbookViewId="0">
      <selection activeCell="B2" sqref="B2:M2"/>
    </sheetView>
  </sheetViews>
  <sheetFormatPr defaultColWidth="9.28515625" defaultRowHeight="14.25" x14ac:dyDescent="0.2"/>
  <cols>
    <col min="1" max="1" width="6.42578125" style="1" customWidth="1"/>
    <col min="2" max="2" width="29.7109375" style="1" customWidth="1"/>
    <col min="3" max="3" width="12.7109375" style="1" bestFit="1" customWidth="1"/>
    <col min="4" max="8" width="20.7109375" style="1" customWidth="1"/>
    <col min="9" max="16384" width="9.28515625" style="1"/>
  </cols>
  <sheetData>
    <row r="1" spans="2:13" ht="24" customHeight="1" x14ac:dyDescent="0.2"/>
    <row r="2" spans="2:13" ht="27.75" customHeight="1" x14ac:dyDescent="0.4">
      <c r="B2" s="209" t="s">
        <v>54</v>
      </c>
      <c r="C2" s="209"/>
      <c r="D2" s="209"/>
      <c r="E2" s="209"/>
      <c r="F2" s="209"/>
      <c r="G2" s="209"/>
      <c r="H2" s="209"/>
      <c r="I2" s="209"/>
      <c r="J2" s="209"/>
      <c r="K2" s="209"/>
      <c r="L2" s="209"/>
      <c r="M2" s="209"/>
    </row>
    <row r="4" spans="2:13" ht="30" customHeight="1" x14ac:dyDescent="0.2">
      <c r="B4" s="66" t="s">
        <v>57</v>
      </c>
      <c r="C4" s="58"/>
      <c r="D4" s="58"/>
      <c r="E4" s="58"/>
      <c r="F4" s="58"/>
      <c r="G4" s="58"/>
      <c r="H4" s="58"/>
      <c r="I4" s="58"/>
      <c r="J4" s="58"/>
      <c r="K4" s="58"/>
      <c r="L4" s="58"/>
      <c r="M4" s="58"/>
    </row>
    <row r="31" spans="2:11" ht="16.5" x14ac:dyDescent="0.25">
      <c r="B31" s="22" t="s">
        <v>83</v>
      </c>
      <c r="C31" s="22"/>
      <c r="D31" s="22"/>
      <c r="E31" s="22"/>
      <c r="F31" s="55"/>
      <c r="G31" s="55"/>
      <c r="H31" s="55"/>
    </row>
    <row r="32" spans="2:11" ht="15.75" thickBot="1" x14ac:dyDescent="0.3">
      <c r="B32" s="124" t="s">
        <v>8</v>
      </c>
      <c r="C32" s="124" t="s">
        <v>22</v>
      </c>
      <c r="D32" s="202">
        <v>2021</v>
      </c>
      <c r="E32" s="202">
        <v>2022</v>
      </c>
      <c r="F32" s="202">
        <v>2023</v>
      </c>
      <c r="G32" s="202">
        <v>2024</v>
      </c>
      <c r="H32" s="202">
        <v>2025</v>
      </c>
      <c r="I32"/>
      <c r="J32"/>
      <c r="K32"/>
    </row>
    <row r="33" spans="2:11" ht="15" x14ac:dyDescent="0.25">
      <c r="B33" s="1" t="s">
        <v>14</v>
      </c>
      <c r="C33" s="52" t="s">
        <v>26</v>
      </c>
      <c r="D33" s="3">
        <v>4.3</v>
      </c>
      <c r="E33" s="3">
        <v>5</v>
      </c>
      <c r="F33" s="3">
        <v>5.5120585310000001</v>
      </c>
      <c r="G33" s="3">
        <v>5.5565893739999996</v>
      </c>
      <c r="H33" s="3">
        <v>5.6976598850000002</v>
      </c>
      <c r="I33"/>
      <c r="J33"/>
      <c r="K33"/>
    </row>
    <row r="34" spans="2:11" ht="15" x14ac:dyDescent="0.25">
      <c r="B34" s="1" t="s">
        <v>13</v>
      </c>
      <c r="C34" s="52" t="s">
        <v>23</v>
      </c>
      <c r="D34" s="3">
        <v>0</v>
      </c>
      <c r="E34" s="3">
        <v>0</v>
      </c>
      <c r="F34" s="3">
        <v>0</v>
      </c>
      <c r="G34" s="3">
        <v>0</v>
      </c>
      <c r="H34" s="117">
        <v>9.8000000000000007</v>
      </c>
      <c r="I34"/>
      <c r="J34"/>
      <c r="K34"/>
    </row>
    <row r="35" spans="2:11" ht="15" x14ac:dyDescent="0.25">
      <c r="B35" s="1" t="s">
        <v>15</v>
      </c>
      <c r="C35" s="52" t="s">
        <v>23</v>
      </c>
      <c r="D35" s="3">
        <v>5.66</v>
      </c>
      <c r="E35" s="3">
        <v>5.77</v>
      </c>
      <c r="F35" s="3">
        <v>5.91</v>
      </c>
      <c r="G35" s="3">
        <v>6.53</v>
      </c>
      <c r="H35" s="3">
        <v>7</v>
      </c>
      <c r="I35"/>
      <c r="J35"/>
      <c r="K35"/>
    </row>
    <row r="36" spans="2:11" ht="15" x14ac:dyDescent="0.25">
      <c r="B36" s="1" t="s">
        <v>16</v>
      </c>
      <c r="C36" s="52" t="s">
        <v>23</v>
      </c>
      <c r="D36" s="3">
        <v>8.9488008238141408</v>
      </c>
      <c r="E36" s="3">
        <v>9.4529562868987806</v>
      </c>
      <c r="F36" s="3">
        <v>9.4899480099498206</v>
      </c>
      <c r="G36" s="3">
        <v>9.3070402354991995</v>
      </c>
      <c r="H36" s="3">
        <v>5.32</v>
      </c>
      <c r="I36"/>
      <c r="J36"/>
      <c r="K36"/>
    </row>
    <row r="37" spans="2:11" ht="15" x14ac:dyDescent="0.25">
      <c r="B37" s="1" t="s">
        <v>0</v>
      </c>
      <c r="C37" s="52" t="s">
        <v>25</v>
      </c>
      <c r="D37" s="3">
        <v>5</v>
      </c>
      <c r="E37" s="3">
        <v>5</v>
      </c>
      <c r="F37" s="3">
        <v>5</v>
      </c>
      <c r="G37" s="3">
        <v>5</v>
      </c>
      <c r="H37" s="3">
        <v>1</v>
      </c>
      <c r="I37"/>
      <c r="J37"/>
      <c r="K37"/>
    </row>
    <row r="38" spans="2:11" ht="15" x14ac:dyDescent="0.25">
      <c r="B38" s="1" t="s">
        <v>17</v>
      </c>
      <c r="C38" s="52" t="s">
        <v>25</v>
      </c>
      <c r="D38" s="3">
        <v>5</v>
      </c>
      <c r="E38" s="3">
        <v>5</v>
      </c>
      <c r="F38" s="3">
        <v>5.0427735787799097</v>
      </c>
      <c r="G38" s="3">
        <v>5</v>
      </c>
      <c r="H38" s="3">
        <v>1</v>
      </c>
      <c r="I38"/>
      <c r="J38"/>
      <c r="K38"/>
    </row>
    <row r="39" spans="2:11" ht="15" x14ac:dyDescent="0.25">
      <c r="B39" s="1" t="s">
        <v>18</v>
      </c>
      <c r="C39" s="52" t="s">
        <v>27</v>
      </c>
      <c r="D39" s="3">
        <v>4.558676551504754</v>
      </c>
      <c r="E39" s="3">
        <v>4.7753010261398829</v>
      </c>
      <c r="F39" s="3">
        <v>5.0368769947899912</v>
      </c>
      <c r="G39" s="3">
        <v>5.9</v>
      </c>
      <c r="H39" s="3">
        <v>6.26</v>
      </c>
      <c r="I39"/>
      <c r="J39"/>
      <c r="K39"/>
    </row>
    <row r="40" spans="2:11" ht="15" x14ac:dyDescent="0.25">
      <c r="B40" s="1" t="s">
        <v>5</v>
      </c>
      <c r="C40" s="52" t="s">
        <v>28</v>
      </c>
      <c r="D40" s="3">
        <v>6.28</v>
      </c>
      <c r="E40" s="3">
        <v>5.97</v>
      </c>
      <c r="F40" s="3">
        <v>6.2870460000000001</v>
      </c>
      <c r="G40" s="3">
        <v>5.5931899999999999</v>
      </c>
      <c r="H40" s="3">
        <v>7</v>
      </c>
      <c r="I40"/>
      <c r="J40"/>
      <c r="K40"/>
    </row>
    <row r="41" spans="2:11" ht="15" x14ac:dyDescent="0.25">
      <c r="B41" s="1" t="s">
        <v>19</v>
      </c>
      <c r="C41" s="52" t="s">
        <v>24</v>
      </c>
      <c r="D41" s="3">
        <v>4</v>
      </c>
      <c r="E41" s="3">
        <v>4</v>
      </c>
      <c r="F41" s="3">
        <v>4.4721271150000002</v>
      </c>
      <c r="G41" s="3">
        <v>4.6558945270000001</v>
      </c>
      <c r="H41" s="3">
        <v>4.45</v>
      </c>
      <c r="I41"/>
      <c r="J41"/>
      <c r="K41"/>
    </row>
    <row r="42" spans="2:11" ht="15" x14ac:dyDescent="0.25">
      <c r="B42" s="1" t="s">
        <v>6</v>
      </c>
      <c r="C42" s="52" t="s">
        <v>24</v>
      </c>
      <c r="D42" s="3">
        <v>5.1961391094235507</v>
      </c>
      <c r="E42" s="3">
        <v>5.2855835475578417</v>
      </c>
      <c r="F42" s="3">
        <v>5.3837324714072539</v>
      </c>
      <c r="G42" s="3">
        <v>5.4479896308214615</v>
      </c>
      <c r="H42" s="3">
        <v>6</v>
      </c>
      <c r="I42"/>
      <c r="J42"/>
      <c r="K42"/>
    </row>
    <row r="43" spans="2:11" ht="15" x14ac:dyDescent="0.25">
      <c r="B43" s="1" t="s">
        <v>4</v>
      </c>
      <c r="C43" s="52" t="s">
        <v>24</v>
      </c>
      <c r="D43" s="3">
        <v>4.0542267028510173</v>
      </c>
      <c r="E43" s="3">
        <v>4.2168821711698898</v>
      </c>
      <c r="F43" s="3">
        <v>4.1603443235257389</v>
      </c>
      <c r="G43" s="3">
        <v>4.2528825723689128</v>
      </c>
      <c r="H43" s="3">
        <v>4.3657630331900759</v>
      </c>
      <c r="I43"/>
      <c r="J43"/>
      <c r="K43"/>
    </row>
    <row r="44" spans="2:11" ht="15" x14ac:dyDescent="0.25">
      <c r="B44" s="1" t="s">
        <v>7</v>
      </c>
      <c r="C44" s="52" t="s">
        <v>24</v>
      </c>
      <c r="D44" s="3">
        <v>5.1940057439426131</v>
      </c>
      <c r="E44" s="3">
        <v>5.246450570826493</v>
      </c>
      <c r="F44" s="3">
        <v>5.3072198101542334</v>
      </c>
      <c r="G44" s="3">
        <v>5.3376177569222465</v>
      </c>
      <c r="H44" s="3">
        <v>5</v>
      </c>
      <c r="I44"/>
      <c r="J44"/>
      <c r="K44"/>
    </row>
    <row r="45" spans="2:11" ht="15" x14ac:dyDescent="0.25">
      <c r="B45" s="1" t="s">
        <v>20</v>
      </c>
      <c r="C45" s="52" t="s">
        <v>24</v>
      </c>
      <c r="D45" s="3">
        <v>4.1996228700332221</v>
      </c>
      <c r="E45" s="3">
        <v>4.3722880824047756</v>
      </c>
      <c r="F45" s="3">
        <v>4.5</v>
      </c>
      <c r="G45" s="3">
        <v>4.5600662192879797</v>
      </c>
      <c r="H45" s="3">
        <v>5</v>
      </c>
      <c r="I45"/>
      <c r="J45"/>
      <c r="K45"/>
    </row>
    <row r="46" spans="2:11" ht="15" x14ac:dyDescent="0.25">
      <c r="B46" s="1" t="s">
        <v>21</v>
      </c>
      <c r="C46" s="52" t="s">
        <v>29</v>
      </c>
      <c r="D46" s="3">
        <v>5.1372634819532905</v>
      </c>
      <c r="E46" s="3">
        <v>5.9</v>
      </c>
      <c r="F46" s="3">
        <v>0</v>
      </c>
      <c r="G46" s="3">
        <v>5</v>
      </c>
      <c r="H46" s="3">
        <v>6.2281496260000004</v>
      </c>
      <c r="I46"/>
      <c r="J46"/>
      <c r="K46"/>
    </row>
    <row r="47" spans="2:11" ht="15.75" thickBot="1" x14ac:dyDescent="0.3">
      <c r="B47" s="93" t="s">
        <v>55</v>
      </c>
      <c r="C47" s="94"/>
      <c r="D47" s="95">
        <f>AVERAGEIF(D33:D46,"&gt;0")</f>
        <v>5.194518098732507</v>
      </c>
      <c r="E47" s="95">
        <f t="shared" ref="E47:H47" si="0">AVERAGEIF(E33:E46,"&gt;0")</f>
        <v>5.3838047449998214</v>
      </c>
      <c r="F47" s="95">
        <f t="shared" si="0"/>
        <v>5.5085105695505803</v>
      </c>
      <c r="G47" s="185">
        <f t="shared" si="0"/>
        <v>5.549328485838446</v>
      </c>
      <c r="H47" s="185">
        <f t="shared" si="0"/>
        <v>5.2943980388707201</v>
      </c>
      <c r="I47"/>
      <c r="J47"/>
      <c r="K47"/>
    </row>
    <row r="48" spans="2:11" x14ac:dyDescent="0.2">
      <c r="D48" s="64"/>
      <c r="E48" s="65"/>
      <c r="F48" s="65"/>
      <c r="G48" s="65"/>
      <c r="H48" s="63"/>
    </row>
    <row r="49" spans="2:13" ht="20.100000000000001" customHeight="1" x14ac:dyDescent="0.25">
      <c r="B49" s="211" t="s">
        <v>32</v>
      </c>
      <c r="C49" s="211"/>
      <c r="D49" s="211"/>
      <c r="E49" s="211"/>
      <c r="F49" s="211"/>
      <c r="G49" s="211"/>
      <c r="H49" s="211"/>
      <c r="I49" s="211"/>
      <c r="J49" s="211"/>
      <c r="K49" s="211"/>
      <c r="L49" s="211"/>
      <c r="M49" s="211"/>
    </row>
    <row r="50" spans="2:13" ht="20.100000000000001" customHeight="1" x14ac:dyDescent="0.2">
      <c r="B50" s="212" t="s">
        <v>131</v>
      </c>
      <c r="C50" s="212"/>
      <c r="D50" s="212"/>
      <c r="E50" s="212"/>
      <c r="F50" s="212"/>
      <c r="G50" s="212"/>
      <c r="H50" s="212"/>
      <c r="I50" s="212"/>
      <c r="J50" s="212"/>
      <c r="K50" s="212"/>
      <c r="L50" s="212"/>
      <c r="M50" s="212"/>
    </row>
  </sheetData>
  <mergeCells count="3">
    <mergeCell ref="B2:M2"/>
    <mergeCell ref="B49:M49"/>
    <mergeCell ref="B50:M5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Introduction</vt:lpstr>
      <vt:lpstr>Contents</vt:lpstr>
      <vt:lpstr>1. Export customers</vt:lpstr>
      <vt:lpstr>2. Smart meters</vt:lpstr>
      <vt:lpstr>3. Feeder classification</vt:lpstr>
      <vt:lpstr>4. Export capacity</vt:lpstr>
      <vt:lpstr>5. Battery penetration</vt:lpstr>
      <vt:lpstr>6. Export volume</vt:lpstr>
      <vt:lpstr>7. Static export limits</vt:lpstr>
      <vt:lpstr>8. Duration of export access</vt:lpstr>
      <vt:lpstr>9. Export limits</vt:lpstr>
      <vt:lpstr>10. Overvoltage</vt:lpstr>
      <vt:lpstr>11. Inverter standards</vt:lpstr>
      <vt:lpstr>12. Time to provide an offer</vt:lpstr>
      <vt:lpstr>13. Expenditure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2026-06-30T01:55:51Z</dcterms:created>
  <dcterms:modified xsi:type="dcterms:W3CDTF">2026-06-30T02:03:55Z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2026-06-30T01:58:33Z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69a4ce31-3645-433e-9ff4-5729ddebaeae</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