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0.xml" ContentType="application/inkml+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0.xml" ContentType="application/inkml+xml"/>
  <Override PartName="/xl/ink/ink951.xml" ContentType="application/inkml+xml"/>
  <Override PartName="/xl/ink/ink952.xml" ContentType="application/inkml+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0.xml" ContentType="application/inkml+xml"/>
  <Override PartName="/xl/ink/ink1011.xml" ContentType="application/inkml+xml"/>
  <Override PartName="/xl/ink/ink1012.xml" ContentType="application/inkml+xml"/>
  <Override PartName="/xl/ink/ink1013.xml" ContentType="application/inkml+xml"/>
  <Override PartName="/xl/ink/ink1014.xml" ContentType="application/inkml+xml"/>
  <Override PartName="/xl/ink/ink1015.xml" ContentType="application/inkml+xml"/>
  <Override PartName="/xl/ink/ink1016.xml" ContentType="application/inkml+xml"/>
  <Override PartName="/xl/ink/ink1017.xml" ContentType="application/inkml+xml"/>
  <Override PartName="/xl/ink/ink1018.xml" ContentType="application/inkml+xml"/>
  <Override PartName="/xl/ink/ink1019.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8_{CBA13DD3-EE0E-424B-B941-32039527C8CD}" xr6:coauthVersionLast="47" xr6:coauthVersionMax="47" xr10:uidLastSave="{00000000-0000-0000-0000-000000000000}"/>
  <bookViews>
    <workbookView xWindow="-108" yWindow="-108" windowWidth="23256" windowHeight="13896" tabRatio="799" activeTab="1" xr2:uid="{7312617E-74BA-4D0A-A149-A1D8898D6390}"/>
  </bookViews>
  <sheets>
    <sheet name="Introduction" sheetId="39" r:id="rId1"/>
    <sheet name="Summary - DNSP" sheetId="5" r:id="rId2"/>
    <sheet name="Summary - TNSP" sheetId="37" r:id="rId3"/>
    <sheet name="Detailed - DNSP" sheetId="2" r:id="rId4"/>
    <sheet name="Detailed - TNSP" sheetId="4" r:id="rId5"/>
    <sheet name="Data" sheetId="1" r:id="rId6"/>
    <sheet name="Inputs" sheetId="3" state="hidden" r:id="rId7"/>
  </sheets>
  <definedNames>
    <definedName name="_xlnm._FilterDatabase" localSheetId="5" hidden="1">Data!$A$1:$J$9809</definedName>
    <definedName name="anscount" hidden="1">1</definedName>
    <definedName name="solver_adj" localSheetId="5" hidden="1">Data!$B$4846</definedName>
    <definedName name="solver_cvg" localSheetId="5" hidden="1">0.0001</definedName>
    <definedName name="solver_drv" localSheetId="5" hidden="1">2</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Data!#REF!</definedName>
    <definedName name="solver_pre" localSheetId="5" hidden="1">0.000001</definedName>
    <definedName name="solver_rbv" localSheetId="5" hidden="1">2</definedName>
    <definedName name="solver_rlx" localSheetId="5" hidden="1">2</definedName>
    <definedName name="solver_rsd" localSheetId="5" hidden="1">0</definedName>
    <definedName name="solver_scl" localSheetId="5" hidden="1">2</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96735978.5869922</definedName>
    <definedName name="solver_ver" localSheetId="5"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9" i="4" l="1"/>
  <c r="D99" i="4"/>
  <c r="E99" i="4"/>
  <c r="F99" i="4"/>
  <c r="G99" i="4"/>
  <c r="H99" i="4"/>
  <c r="I99" i="4"/>
  <c r="J99" i="4"/>
  <c r="K99" i="4"/>
  <c r="L99" i="4"/>
  <c r="M99" i="4"/>
  <c r="N99" i="4"/>
  <c r="C108" i="2"/>
  <c r="D108" i="2"/>
  <c r="E108" i="2"/>
  <c r="F108" i="2"/>
  <c r="G108" i="2"/>
  <c r="H108" i="2"/>
  <c r="I108" i="2"/>
  <c r="J108" i="2"/>
  <c r="K108" i="2"/>
  <c r="L108" i="2"/>
  <c r="M108" i="2"/>
  <c r="N108" i="2"/>
  <c r="L106" i="4" l="1"/>
  <c r="D1133" i="1" l="1"/>
  <c r="N107" i="4" l="1"/>
  <c r="N106" i="4"/>
  <c r="N95" i="4"/>
  <c r="N94" i="4"/>
  <c r="N87" i="4"/>
  <c r="N86" i="4"/>
  <c r="N79" i="4"/>
  <c r="N78" i="4"/>
  <c r="N77" i="4"/>
  <c r="N76" i="4"/>
  <c r="N66" i="4"/>
  <c r="N65" i="4"/>
  <c r="N56" i="4"/>
  <c r="N55" i="4"/>
  <c r="N46" i="4"/>
  <c r="N47" i="4" s="1"/>
  <c r="N39" i="4"/>
  <c r="N38" i="4"/>
  <c r="N29" i="4"/>
  <c r="N28" i="4"/>
  <c r="N18" i="4"/>
  <c r="N116" i="2"/>
  <c r="N115" i="2"/>
  <c r="N101" i="2"/>
  <c r="N100" i="2"/>
  <c r="N93" i="2"/>
  <c r="N92" i="2"/>
  <c r="N91" i="2"/>
  <c r="N90" i="2"/>
  <c r="N89" i="2"/>
  <c r="N88" i="2"/>
  <c r="N87" i="2"/>
  <c r="N86" i="2"/>
  <c r="N85" i="2"/>
  <c r="N75" i="2"/>
  <c r="N74" i="2"/>
  <c r="N65" i="2"/>
  <c r="N64" i="2"/>
  <c r="N63" i="2"/>
  <c r="N54" i="2"/>
  <c r="N53" i="2"/>
  <c r="N52" i="2"/>
  <c r="N51" i="2"/>
  <c r="N44" i="2"/>
  <c r="N43" i="2"/>
  <c r="N42" i="2"/>
  <c r="N41" i="2"/>
  <c r="N40" i="2"/>
  <c r="N31" i="2"/>
  <c r="N30" i="2"/>
  <c r="N20" i="2"/>
  <c r="N45" i="37"/>
  <c r="N44" i="37"/>
  <c r="N43" i="37"/>
  <c r="N42" i="37"/>
  <c r="N41" i="37"/>
  <c r="N36" i="37"/>
  <c r="N35" i="37"/>
  <c r="N34" i="37"/>
  <c r="N33" i="37"/>
  <c r="N32" i="37"/>
  <c r="N29" i="37"/>
  <c r="N28" i="37"/>
  <c r="N27" i="37"/>
  <c r="N26" i="37"/>
  <c r="N25" i="37"/>
  <c r="N20" i="37"/>
  <c r="N19" i="37"/>
  <c r="N18" i="37"/>
  <c r="N17" i="37"/>
  <c r="N16" i="37"/>
  <c r="N13" i="37"/>
  <c r="N12" i="37"/>
  <c r="N11" i="37"/>
  <c r="N10" i="37"/>
  <c r="N9" i="37"/>
  <c r="N90" i="5"/>
  <c r="N89" i="5"/>
  <c r="N88" i="5"/>
  <c r="N87" i="5"/>
  <c r="N86" i="5"/>
  <c r="N85" i="5"/>
  <c r="N84" i="5"/>
  <c r="N83" i="5"/>
  <c r="N82" i="5"/>
  <c r="N81" i="5"/>
  <c r="N80" i="5"/>
  <c r="N79" i="5"/>
  <c r="N78" i="5"/>
  <c r="N77" i="5"/>
  <c r="N72" i="5"/>
  <c r="N71" i="5"/>
  <c r="N70" i="5"/>
  <c r="N69" i="5"/>
  <c r="N68" i="5"/>
  <c r="N67" i="5"/>
  <c r="N66" i="5"/>
  <c r="N65" i="5"/>
  <c r="N64" i="5"/>
  <c r="M63" i="5"/>
  <c r="N63" i="5"/>
  <c r="M62" i="5"/>
  <c r="N62" i="5"/>
  <c r="M61" i="5"/>
  <c r="N61" i="5"/>
  <c r="M60" i="5"/>
  <c r="N60" i="5"/>
  <c r="M59" i="5"/>
  <c r="N59" i="5"/>
  <c r="N56" i="5"/>
  <c r="N55" i="5"/>
  <c r="N54" i="5"/>
  <c r="N53" i="5"/>
  <c r="N52" i="5"/>
  <c r="M51" i="5"/>
  <c r="N51" i="5"/>
  <c r="M50" i="5"/>
  <c r="N50" i="5"/>
  <c r="N49" i="5"/>
  <c r="N48" i="5"/>
  <c r="N47" i="5"/>
  <c r="N46" i="5"/>
  <c r="N45" i="5"/>
  <c r="N44" i="5"/>
  <c r="N43" i="5"/>
  <c r="N38" i="5"/>
  <c r="N37" i="5"/>
  <c r="N36" i="5"/>
  <c r="N35" i="5"/>
  <c r="N34" i="5"/>
  <c r="N33" i="5"/>
  <c r="N32" i="5"/>
  <c r="N31" i="5"/>
  <c r="N30" i="5"/>
  <c r="N29" i="5"/>
  <c r="N28" i="5"/>
  <c r="N27" i="5"/>
  <c r="N26" i="5"/>
  <c r="N25" i="5"/>
  <c r="N22" i="5"/>
  <c r="N21" i="5"/>
  <c r="N20" i="5"/>
  <c r="N19" i="5"/>
  <c r="N18" i="5"/>
  <c r="N17" i="5"/>
  <c r="N16" i="5"/>
  <c r="N15" i="5"/>
  <c r="N14" i="5"/>
  <c r="N13" i="5"/>
  <c r="N12" i="5"/>
  <c r="N11" i="5"/>
  <c r="N10" i="5"/>
  <c r="N9" i="5"/>
  <c r="C90" i="2"/>
  <c r="D90" i="2"/>
  <c r="E90" i="2"/>
  <c r="F90" i="2"/>
  <c r="G90" i="2"/>
  <c r="H90" i="2"/>
  <c r="I90" i="2"/>
  <c r="J90" i="2"/>
  <c r="K90" i="2"/>
  <c r="L90" i="2"/>
  <c r="M90" i="2"/>
  <c r="C91" i="2"/>
  <c r="D91" i="2"/>
  <c r="E91" i="2"/>
  <c r="F91" i="2"/>
  <c r="G91" i="2"/>
  <c r="H91" i="2"/>
  <c r="I91" i="2"/>
  <c r="J91" i="2"/>
  <c r="K91" i="2"/>
  <c r="L91" i="2"/>
  <c r="M91" i="2"/>
  <c r="C92" i="2"/>
  <c r="D92" i="2"/>
  <c r="E92" i="2"/>
  <c r="F92" i="2"/>
  <c r="G92" i="2"/>
  <c r="H92" i="2"/>
  <c r="I92" i="2"/>
  <c r="J92" i="2"/>
  <c r="K92" i="2"/>
  <c r="L92" i="2"/>
  <c r="M92" i="2"/>
  <c r="C93" i="2"/>
  <c r="D93" i="2"/>
  <c r="E93" i="2"/>
  <c r="F93" i="2"/>
  <c r="G93" i="2"/>
  <c r="H93" i="2"/>
  <c r="I93" i="2"/>
  <c r="J93" i="2"/>
  <c r="K93" i="2"/>
  <c r="L93" i="2"/>
  <c r="M93" i="2"/>
  <c r="C30" i="2"/>
  <c r="M30" i="2"/>
  <c r="L30" i="2"/>
  <c r="K30" i="2"/>
  <c r="J30" i="2"/>
  <c r="I30" i="2"/>
  <c r="H30" i="2"/>
  <c r="G31" i="2"/>
  <c r="G30" i="2"/>
  <c r="F30" i="2"/>
  <c r="E30" i="2"/>
  <c r="D30" i="2"/>
  <c r="C28" i="4"/>
  <c r="D28" i="4"/>
  <c r="E28" i="4"/>
  <c r="F28" i="4"/>
  <c r="G28" i="4"/>
  <c r="H28" i="4"/>
  <c r="I28" i="4"/>
  <c r="J28" i="4"/>
  <c r="K28" i="4"/>
  <c r="L28" i="4"/>
  <c r="M28" i="4"/>
  <c r="N88" i="4" l="1"/>
  <c r="N55" i="2"/>
  <c r="N94" i="2"/>
  <c r="N80" i="4"/>
  <c r="N102" i="2"/>
  <c r="N32" i="2"/>
  <c r="N57" i="4"/>
  <c r="N30" i="4"/>
  <c r="N40" i="4"/>
  <c r="N52" i="4" s="1"/>
  <c r="N66" i="2"/>
  <c r="N96" i="4"/>
  <c r="N45" i="2"/>
  <c r="N109" i="2"/>
  <c r="N100" i="4"/>
  <c r="M85" i="2"/>
  <c r="M86" i="2"/>
  <c r="M87" i="2"/>
  <c r="M88" i="2"/>
  <c r="M89" i="2"/>
  <c r="M115" i="2"/>
  <c r="M86" i="4"/>
  <c r="M74" i="2"/>
  <c r="M106" i="4"/>
  <c r="M107" i="4"/>
  <c r="M76" i="4"/>
  <c r="M77" i="4"/>
  <c r="M78" i="4"/>
  <c r="M79" i="4"/>
  <c r="M29" i="4"/>
  <c r="M18" i="4"/>
  <c r="M116" i="2"/>
  <c r="M31" i="2"/>
  <c r="M20" i="2"/>
  <c r="B42" i="5"/>
  <c r="K43" i="5" s="1"/>
  <c r="B24" i="5"/>
  <c r="I38" i="5" s="1"/>
  <c r="B8" i="5"/>
  <c r="I22" i="5" s="1"/>
  <c r="K74" i="2"/>
  <c r="D107" i="4"/>
  <c r="D106" i="4"/>
  <c r="E107" i="4"/>
  <c r="E106" i="4"/>
  <c r="F107" i="4"/>
  <c r="F106" i="4"/>
  <c r="G107" i="4"/>
  <c r="G106" i="4"/>
  <c r="H107" i="4"/>
  <c r="H106" i="4"/>
  <c r="I107" i="4"/>
  <c r="I106" i="4"/>
  <c r="J107" i="4"/>
  <c r="J106" i="4"/>
  <c r="K107" i="4"/>
  <c r="K106" i="4"/>
  <c r="L107" i="4"/>
  <c r="C107" i="4"/>
  <c r="C106" i="4"/>
  <c r="I115" i="2"/>
  <c r="C85" i="2"/>
  <c r="C86" i="2"/>
  <c r="C87" i="2"/>
  <c r="C88" i="2"/>
  <c r="C89" i="2"/>
  <c r="C41" i="2"/>
  <c r="C42" i="2"/>
  <c r="C43" i="2"/>
  <c r="C44" i="2"/>
  <c r="C51" i="2"/>
  <c r="C52" i="2"/>
  <c r="C53" i="2"/>
  <c r="C54" i="2"/>
  <c r="C63" i="2"/>
  <c r="C64" i="2"/>
  <c r="C65" i="2"/>
  <c r="C74" i="2"/>
  <c r="C115" i="2"/>
  <c r="D85" i="2"/>
  <c r="D86" i="2"/>
  <c r="D87" i="2"/>
  <c r="D88" i="2"/>
  <c r="D89" i="2"/>
  <c r="D41" i="2"/>
  <c r="D42" i="2"/>
  <c r="D43" i="2"/>
  <c r="D44" i="2"/>
  <c r="D51" i="2"/>
  <c r="D52" i="2"/>
  <c r="D53" i="2"/>
  <c r="D54" i="2"/>
  <c r="D63" i="2"/>
  <c r="D64" i="2"/>
  <c r="D65" i="2"/>
  <c r="D74" i="2"/>
  <c r="D115" i="2"/>
  <c r="E85" i="2"/>
  <c r="E86" i="2"/>
  <c r="E87" i="2"/>
  <c r="E88" i="2"/>
  <c r="E89" i="2"/>
  <c r="E41" i="2"/>
  <c r="E42" i="2"/>
  <c r="E43" i="2"/>
  <c r="E44" i="2"/>
  <c r="E51" i="2"/>
  <c r="E52" i="2"/>
  <c r="E53" i="2"/>
  <c r="E54" i="2"/>
  <c r="E63" i="2"/>
  <c r="E64" i="2"/>
  <c r="E65" i="2"/>
  <c r="E74" i="2"/>
  <c r="E115" i="2"/>
  <c r="F85" i="2"/>
  <c r="F86" i="2"/>
  <c r="F87" i="2"/>
  <c r="F88" i="2"/>
  <c r="F89" i="2"/>
  <c r="F41" i="2"/>
  <c r="F42" i="2"/>
  <c r="F43" i="2"/>
  <c r="F44" i="2"/>
  <c r="F51" i="2"/>
  <c r="F52" i="2"/>
  <c r="F53" i="2"/>
  <c r="F54" i="2"/>
  <c r="F63" i="2"/>
  <c r="F64" i="2"/>
  <c r="F65" i="2"/>
  <c r="F74" i="2"/>
  <c r="F115" i="2"/>
  <c r="G85" i="2"/>
  <c r="G86" i="2"/>
  <c r="G87" i="2"/>
  <c r="G88" i="2"/>
  <c r="G89" i="2"/>
  <c r="G41" i="2"/>
  <c r="G42" i="2"/>
  <c r="G43" i="2"/>
  <c r="G44" i="2"/>
  <c r="G51" i="2"/>
  <c r="G52" i="2"/>
  <c r="G53" i="2"/>
  <c r="G54" i="2"/>
  <c r="G63" i="2"/>
  <c r="G64" i="2"/>
  <c r="G65" i="2"/>
  <c r="G74" i="2"/>
  <c r="G115" i="2"/>
  <c r="H85" i="2"/>
  <c r="H86" i="2"/>
  <c r="H87" i="2"/>
  <c r="H88" i="2"/>
  <c r="H89" i="2"/>
  <c r="H41" i="2"/>
  <c r="H42" i="2"/>
  <c r="H43" i="2"/>
  <c r="H44" i="2"/>
  <c r="H51" i="2"/>
  <c r="H52" i="2"/>
  <c r="H53" i="2"/>
  <c r="H54" i="2"/>
  <c r="H63" i="2"/>
  <c r="H64" i="2"/>
  <c r="H65" i="2"/>
  <c r="H74" i="2"/>
  <c r="H115" i="2"/>
  <c r="I85" i="2"/>
  <c r="I86" i="2"/>
  <c r="I87" i="2"/>
  <c r="I88" i="2"/>
  <c r="I89" i="2"/>
  <c r="I41" i="2"/>
  <c r="I42" i="2"/>
  <c r="I43" i="2"/>
  <c r="I44" i="2"/>
  <c r="I51" i="2"/>
  <c r="I52" i="2"/>
  <c r="I53" i="2"/>
  <c r="I54" i="2"/>
  <c r="I63" i="2"/>
  <c r="I64" i="2"/>
  <c r="I65" i="2"/>
  <c r="I74" i="2"/>
  <c r="J85" i="2"/>
  <c r="J86" i="2"/>
  <c r="J87" i="2"/>
  <c r="J88" i="2"/>
  <c r="J89" i="2"/>
  <c r="J41" i="2"/>
  <c r="J42" i="2"/>
  <c r="J43" i="2"/>
  <c r="J44" i="2"/>
  <c r="J51" i="2"/>
  <c r="J52" i="2"/>
  <c r="J53" i="2"/>
  <c r="J54" i="2"/>
  <c r="J63" i="2"/>
  <c r="J64" i="2"/>
  <c r="J65" i="2"/>
  <c r="J74" i="2"/>
  <c r="J115" i="2"/>
  <c r="K85" i="2"/>
  <c r="K86" i="2"/>
  <c r="K87" i="2"/>
  <c r="K88" i="2"/>
  <c r="K89" i="2"/>
  <c r="K41" i="2"/>
  <c r="K42" i="2"/>
  <c r="K43" i="2"/>
  <c r="K44" i="2"/>
  <c r="K51" i="2"/>
  <c r="K52" i="2"/>
  <c r="K53" i="2"/>
  <c r="K54" i="2"/>
  <c r="K63" i="2"/>
  <c r="K64" i="2"/>
  <c r="K65" i="2"/>
  <c r="K115" i="2"/>
  <c r="L85" i="2"/>
  <c r="L86" i="2"/>
  <c r="L87" i="2"/>
  <c r="L88" i="2"/>
  <c r="L89" i="2"/>
  <c r="L41" i="2"/>
  <c r="L42" i="2"/>
  <c r="L43" i="2"/>
  <c r="L44" i="2"/>
  <c r="L51" i="2"/>
  <c r="L52" i="2"/>
  <c r="L53" i="2"/>
  <c r="L54" i="2"/>
  <c r="L63" i="2"/>
  <c r="L64" i="2"/>
  <c r="L65" i="2"/>
  <c r="L74" i="2"/>
  <c r="L115" i="2"/>
  <c r="C31" i="2"/>
  <c r="L116" i="2"/>
  <c r="L20" i="2"/>
  <c r="D31" i="2"/>
  <c r="E31" i="2"/>
  <c r="F31" i="2"/>
  <c r="H31" i="2"/>
  <c r="I31" i="2"/>
  <c r="J31" i="2"/>
  <c r="K31" i="2"/>
  <c r="L31" i="2"/>
  <c r="D20" i="2"/>
  <c r="E20" i="2"/>
  <c r="F20" i="2"/>
  <c r="G20" i="2"/>
  <c r="H20" i="2"/>
  <c r="I20" i="2"/>
  <c r="J20" i="2"/>
  <c r="K20" i="2"/>
  <c r="C20" i="2"/>
  <c r="C29" i="4"/>
  <c r="D29" i="4"/>
  <c r="E29" i="4"/>
  <c r="F29" i="4"/>
  <c r="G29" i="4"/>
  <c r="H29" i="4"/>
  <c r="I29" i="4"/>
  <c r="J29" i="4"/>
  <c r="K29" i="4"/>
  <c r="L29" i="4"/>
  <c r="B58" i="5"/>
  <c r="G65" i="5" s="1"/>
  <c r="D18" i="4"/>
  <c r="E18" i="4"/>
  <c r="F18" i="4"/>
  <c r="G18" i="4"/>
  <c r="H18" i="4"/>
  <c r="I18" i="4"/>
  <c r="J18" i="4"/>
  <c r="K18" i="4"/>
  <c r="L18" i="4"/>
  <c r="C18" i="4"/>
  <c r="B24" i="37"/>
  <c r="M27" i="37" s="1"/>
  <c r="B8" i="37"/>
  <c r="I13" i="37" s="1"/>
  <c r="B40" i="37"/>
  <c r="M42" i="37" s="1"/>
  <c r="G45" i="37"/>
  <c r="H44" i="37"/>
  <c r="E44" i="37"/>
  <c r="D44" i="37"/>
  <c r="C44" i="37"/>
  <c r="G42" i="37"/>
  <c r="J41" i="37"/>
  <c r="I41" i="37"/>
  <c r="G41" i="37"/>
  <c r="B15" i="37"/>
  <c r="J19" i="37" s="1"/>
  <c r="K20" i="37"/>
  <c r="L13" i="37"/>
  <c r="K13" i="37"/>
  <c r="J13" i="37"/>
  <c r="H13" i="37"/>
  <c r="G13" i="37"/>
  <c r="L12" i="37"/>
  <c r="I12" i="37"/>
  <c r="E12" i="37"/>
  <c r="D12" i="37"/>
  <c r="K11" i="37"/>
  <c r="J11" i="37"/>
  <c r="I11" i="37"/>
  <c r="H11" i="37"/>
  <c r="L10" i="37"/>
  <c r="I10" i="37"/>
  <c r="F10" i="37"/>
  <c r="E10" i="37"/>
  <c r="D10" i="37"/>
  <c r="L9" i="37"/>
  <c r="K9" i="37"/>
  <c r="F9" i="37"/>
  <c r="B31" i="37"/>
  <c r="J34" i="37" s="1"/>
  <c r="L36" i="37"/>
  <c r="K35" i="37"/>
  <c r="H35" i="37"/>
  <c r="C35" i="37"/>
  <c r="H34" i="37"/>
  <c r="D33" i="37"/>
  <c r="L29" i="37"/>
  <c r="K29" i="37"/>
  <c r="J29" i="37"/>
  <c r="G29" i="37"/>
  <c r="F29" i="37"/>
  <c r="E29" i="37"/>
  <c r="D29" i="37"/>
  <c r="C29" i="37"/>
  <c r="L28" i="37"/>
  <c r="J28" i="37"/>
  <c r="I28" i="37"/>
  <c r="H28" i="37"/>
  <c r="E28" i="37"/>
  <c r="D28" i="37"/>
  <c r="C28" i="37"/>
  <c r="L27" i="37"/>
  <c r="K27" i="37"/>
  <c r="J27" i="37"/>
  <c r="H27" i="37"/>
  <c r="G27" i="37"/>
  <c r="F27" i="37"/>
  <c r="C27" i="37"/>
  <c r="L26" i="37"/>
  <c r="K26" i="37"/>
  <c r="J26" i="37"/>
  <c r="I26" i="37"/>
  <c r="H26" i="37"/>
  <c r="F26" i="37"/>
  <c r="E26" i="37"/>
  <c r="D26" i="37"/>
  <c r="K25" i="37"/>
  <c r="J25" i="37"/>
  <c r="I25" i="37"/>
  <c r="H25" i="37"/>
  <c r="G25" i="37"/>
  <c r="F25" i="37"/>
  <c r="D25" i="37"/>
  <c r="B76" i="5"/>
  <c r="M84" i="5" s="1"/>
  <c r="L37" i="5"/>
  <c r="J37" i="5"/>
  <c r="I37" i="5"/>
  <c r="H37" i="5"/>
  <c r="G37" i="5"/>
  <c r="D37" i="5"/>
  <c r="L36" i="5"/>
  <c r="K36" i="5"/>
  <c r="G36" i="5"/>
  <c r="F36" i="5"/>
  <c r="D36" i="5"/>
  <c r="L35" i="5"/>
  <c r="K35" i="5"/>
  <c r="H35" i="5"/>
  <c r="F35" i="5"/>
  <c r="E35" i="5"/>
  <c r="K34" i="5"/>
  <c r="J34" i="5"/>
  <c r="H34" i="5"/>
  <c r="G34" i="5"/>
  <c r="F34" i="5"/>
  <c r="E34" i="5"/>
  <c r="J33" i="5"/>
  <c r="I33" i="5"/>
  <c r="E33" i="5"/>
  <c r="D33" i="5"/>
  <c r="L32" i="5"/>
  <c r="K32" i="5"/>
  <c r="J32" i="5"/>
  <c r="I32" i="5"/>
  <c r="F32" i="5"/>
  <c r="D32" i="5"/>
  <c r="C32" i="5"/>
  <c r="H31" i="5"/>
  <c r="F31" i="5"/>
  <c r="E31" i="5"/>
  <c r="D31" i="5"/>
  <c r="C31" i="5"/>
  <c r="J30" i="5"/>
  <c r="H30" i="5"/>
  <c r="G30" i="5"/>
  <c r="C30" i="5"/>
  <c r="L29" i="5"/>
  <c r="J29" i="5"/>
  <c r="H29" i="5"/>
  <c r="G29" i="5"/>
  <c r="D29" i="5"/>
  <c r="L28" i="5"/>
  <c r="K28" i="5"/>
  <c r="G28" i="5"/>
  <c r="F28" i="5"/>
  <c r="D28" i="5"/>
  <c r="C28" i="5"/>
  <c r="L27" i="5"/>
  <c r="K27" i="5"/>
  <c r="F27" i="5"/>
  <c r="E27" i="5"/>
  <c r="K26" i="5"/>
  <c r="J26" i="5"/>
  <c r="H26" i="5"/>
  <c r="G26" i="5"/>
  <c r="F26" i="5"/>
  <c r="E26" i="5"/>
  <c r="L25" i="5"/>
  <c r="J25" i="5"/>
  <c r="I25" i="5"/>
  <c r="D25" i="5"/>
  <c r="C9" i="5"/>
  <c r="L22" i="5"/>
  <c r="K22" i="5"/>
  <c r="J22" i="5"/>
  <c r="L21" i="5"/>
  <c r="K21" i="5"/>
  <c r="J21" i="5"/>
  <c r="G21" i="5"/>
  <c r="F21" i="5"/>
  <c r="E21" i="5"/>
  <c r="D21" i="5"/>
  <c r="C21" i="5"/>
  <c r="L20" i="5"/>
  <c r="J20" i="5"/>
  <c r="I20" i="5"/>
  <c r="H20" i="5"/>
  <c r="E20" i="5"/>
  <c r="D20" i="5"/>
  <c r="C20" i="5"/>
  <c r="L19" i="5"/>
  <c r="K19" i="5"/>
  <c r="J19" i="5"/>
  <c r="H19" i="5"/>
  <c r="G19" i="5"/>
  <c r="F19" i="5"/>
  <c r="C19" i="5"/>
  <c r="L18" i="5"/>
  <c r="K18" i="5"/>
  <c r="J18" i="5"/>
  <c r="I18" i="5"/>
  <c r="H18" i="5"/>
  <c r="F18" i="5"/>
  <c r="E18" i="5"/>
  <c r="D18" i="5"/>
  <c r="K17" i="5"/>
  <c r="J17" i="5"/>
  <c r="I17" i="5"/>
  <c r="H17" i="5"/>
  <c r="G17" i="5"/>
  <c r="F17" i="5"/>
  <c r="D17" i="5"/>
  <c r="C17" i="5"/>
  <c r="L16" i="5"/>
  <c r="I16" i="5"/>
  <c r="H16" i="5"/>
  <c r="G16" i="5"/>
  <c r="F16" i="5"/>
  <c r="E16" i="5"/>
  <c r="D16" i="5"/>
  <c r="L15" i="5"/>
  <c r="K15" i="5"/>
  <c r="J15" i="5"/>
  <c r="G15" i="5"/>
  <c r="F15" i="5"/>
  <c r="E15" i="5"/>
  <c r="D15" i="5"/>
  <c r="C15" i="5"/>
  <c r="L14" i="5"/>
  <c r="J14" i="5"/>
  <c r="I14" i="5"/>
  <c r="H14" i="5"/>
  <c r="E14" i="5"/>
  <c r="D14" i="5"/>
  <c r="C14" i="5"/>
  <c r="L13" i="5"/>
  <c r="K13" i="5"/>
  <c r="J13" i="5"/>
  <c r="H13" i="5"/>
  <c r="G13" i="5"/>
  <c r="F13" i="5"/>
  <c r="C13" i="5"/>
  <c r="L12" i="5"/>
  <c r="K12" i="5"/>
  <c r="J12" i="5"/>
  <c r="I12" i="5"/>
  <c r="H12" i="5"/>
  <c r="F12" i="5"/>
  <c r="E12" i="5"/>
  <c r="D12" i="5"/>
  <c r="K11" i="5"/>
  <c r="J11" i="5"/>
  <c r="I11" i="5"/>
  <c r="H11" i="5"/>
  <c r="G11" i="5"/>
  <c r="F11" i="5"/>
  <c r="D11" i="5"/>
  <c r="C11" i="5"/>
  <c r="L10" i="5"/>
  <c r="I10" i="5"/>
  <c r="H10" i="5"/>
  <c r="G10" i="5"/>
  <c r="F10" i="5"/>
  <c r="E10" i="5"/>
  <c r="D10" i="5"/>
  <c r="L9" i="5"/>
  <c r="K9" i="5"/>
  <c r="J9" i="5"/>
  <c r="G9" i="5"/>
  <c r="F9" i="5"/>
  <c r="E9" i="5"/>
  <c r="D9" i="5"/>
  <c r="I72" i="5"/>
  <c r="I61" i="5"/>
  <c r="I62" i="5"/>
  <c r="G67" i="5"/>
  <c r="G68" i="5"/>
  <c r="G69" i="5"/>
  <c r="G70" i="5"/>
  <c r="G71" i="5"/>
  <c r="E43" i="5"/>
  <c r="F43" i="5"/>
  <c r="H43" i="5"/>
  <c r="L43" i="5"/>
  <c r="D44" i="5"/>
  <c r="E44" i="5"/>
  <c r="G44" i="5"/>
  <c r="H44" i="5"/>
  <c r="I44" i="5"/>
  <c r="K44" i="5"/>
  <c r="L44" i="5"/>
  <c r="D45" i="5"/>
  <c r="H45" i="5"/>
  <c r="I45" i="5"/>
  <c r="J45" i="5"/>
  <c r="K45" i="5"/>
  <c r="L45" i="5"/>
  <c r="E46" i="5"/>
  <c r="G46" i="5"/>
  <c r="H46" i="5"/>
  <c r="I46" i="5"/>
  <c r="D47" i="5"/>
  <c r="E47" i="5"/>
  <c r="F47" i="5"/>
  <c r="G47" i="5"/>
  <c r="H47" i="5"/>
  <c r="I47" i="5"/>
  <c r="L47" i="5"/>
  <c r="D48" i="5"/>
  <c r="E48" i="5"/>
  <c r="H48" i="5"/>
  <c r="I48" i="5"/>
  <c r="K48" i="5"/>
  <c r="L48" i="5"/>
  <c r="D49" i="5"/>
  <c r="E49" i="5"/>
  <c r="G49" i="5"/>
  <c r="H49" i="5"/>
  <c r="J49" i="5"/>
  <c r="D50" i="5"/>
  <c r="E50" i="5"/>
  <c r="F50" i="5"/>
  <c r="G50" i="5"/>
  <c r="I50" i="5"/>
  <c r="J50" i="5"/>
  <c r="L50" i="5"/>
  <c r="D51" i="5"/>
  <c r="E51" i="5"/>
  <c r="I51" i="5"/>
  <c r="J51" i="5"/>
  <c r="K51" i="5"/>
  <c r="L51" i="5"/>
  <c r="D52" i="5"/>
  <c r="E52" i="5"/>
  <c r="H52" i="5"/>
  <c r="I52" i="5"/>
  <c r="J52" i="5"/>
  <c r="D53" i="5"/>
  <c r="F53" i="5"/>
  <c r="G53" i="5"/>
  <c r="H53" i="5"/>
  <c r="I53" i="5"/>
  <c r="J53" i="5"/>
  <c r="L53" i="5"/>
  <c r="E54" i="5"/>
  <c r="F54" i="5"/>
  <c r="I54" i="5"/>
  <c r="J54" i="5"/>
  <c r="K54" i="5"/>
  <c r="D55" i="5"/>
  <c r="E55" i="5"/>
  <c r="F55" i="5"/>
  <c r="H55" i="5"/>
  <c r="I55" i="5"/>
  <c r="J55" i="5"/>
  <c r="J56" i="5"/>
  <c r="L56" i="5"/>
  <c r="C45" i="5"/>
  <c r="C46" i="5"/>
  <c r="C48" i="5"/>
  <c r="C49" i="5"/>
  <c r="C51" i="5"/>
  <c r="C52" i="5"/>
  <c r="C53" i="5"/>
  <c r="J116" i="2"/>
  <c r="L94" i="4"/>
  <c r="L95" i="4"/>
  <c r="L86" i="4"/>
  <c r="L87" i="4"/>
  <c r="L76" i="4"/>
  <c r="L77" i="4"/>
  <c r="L78" i="4"/>
  <c r="L79" i="4"/>
  <c r="L55" i="4"/>
  <c r="L56" i="4"/>
  <c r="L46" i="4"/>
  <c r="L47" i="4" s="1"/>
  <c r="L39" i="4"/>
  <c r="L100" i="2"/>
  <c r="L101" i="2"/>
  <c r="K95" i="4"/>
  <c r="J95" i="4"/>
  <c r="I95" i="4"/>
  <c r="H95" i="4"/>
  <c r="G95" i="4"/>
  <c r="F95" i="4"/>
  <c r="E95" i="4"/>
  <c r="D95" i="4"/>
  <c r="C95" i="4"/>
  <c r="K94" i="4"/>
  <c r="J94" i="4"/>
  <c r="I94" i="4"/>
  <c r="H94" i="4"/>
  <c r="G94" i="4"/>
  <c r="F94" i="4"/>
  <c r="E94" i="4"/>
  <c r="D94" i="4"/>
  <c r="C94" i="4"/>
  <c r="K87" i="4"/>
  <c r="J87" i="4"/>
  <c r="I87" i="4"/>
  <c r="H87" i="4"/>
  <c r="G87" i="4"/>
  <c r="F87" i="4"/>
  <c r="E87" i="4"/>
  <c r="D87" i="4"/>
  <c r="C87" i="4"/>
  <c r="K86" i="4"/>
  <c r="J86" i="4"/>
  <c r="I86" i="4"/>
  <c r="H86" i="4"/>
  <c r="G86" i="4"/>
  <c r="F86" i="4"/>
  <c r="E86" i="4"/>
  <c r="D86" i="4"/>
  <c r="C86" i="4"/>
  <c r="K79" i="4"/>
  <c r="J79" i="4"/>
  <c r="I79" i="4"/>
  <c r="H79" i="4"/>
  <c r="G79" i="4"/>
  <c r="F79" i="4"/>
  <c r="E79" i="4"/>
  <c r="D79" i="4"/>
  <c r="C79" i="4"/>
  <c r="K78" i="4"/>
  <c r="J78" i="4"/>
  <c r="I78" i="4"/>
  <c r="H78" i="4"/>
  <c r="G78" i="4"/>
  <c r="F78" i="4"/>
  <c r="E78" i="4"/>
  <c r="D78" i="4"/>
  <c r="C78" i="4"/>
  <c r="K77" i="4"/>
  <c r="J77" i="4"/>
  <c r="I77" i="4"/>
  <c r="H77" i="4"/>
  <c r="G77" i="4"/>
  <c r="F77" i="4"/>
  <c r="E77" i="4"/>
  <c r="D77" i="4"/>
  <c r="C77" i="4"/>
  <c r="K76" i="4"/>
  <c r="J76" i="4"/>
  <c r="I76" i="4"/>
  <c r="H76" i="4"/>
  <c r="G76" i="4"/>
  <c r="F76" i="4"/>
  <c r="E76" i="4"/>
  <c r="D76" i="4"/>
  <c r="C76" i="4"/>
  <c r="K65" i="4"/>
  <c r="J65" i="4"/>
  <c r="I65" i="4"/>
  <c r="H65" i="4"/>
  <c r="G65" i="4"/>
  <c r="F65" i="4"/>
  <c r="E65" i="4"/>
  <c r="D65" i="4"/>
  <c r="C65" i="4"/>
  <c r="K56" i="4"/>
  <c r="J56" i="4"/>
  <c r="I56" i="4"/>
  <c r="H56" i="4"/>
  <c r="G56" i="4"/>
  <c r="F56" i="4"/>
  <c r="E56" i="4"/>
  <c r="D56" i="4"/>
  <c r="C56" i="4"/>
  <c r="K55" i="4"/>
  <c r="J55" i="4"/>
  <c r="I55" i="4"/>
  <c r="H55" i="4"/>
  <c r="G55" i="4"/>
  <c r="F55" i="4"/>
  <c r="E55" i="4"/>
  <c r="D55" i="4"/>
  <c r="C55" i="4"/>
  <c r="K46" i="4"/>
  <c r="K47" i="4" s="1"/>
  <c r="J46" i="4"/>
  <c r="J47" i="4" s="1"/>
  <c r="I46" i="4"/>
  <c r="I47" i="4" s="1"/>
  <c r="H46" i="4"/>
  <c r="H47" i="4" s="1"/>
  <c r="G46" i="4"/>
  <c r="G47" i="4" s="1"/>
  <c r="F46" i="4"/>
  <c r="F47" i="4" s="1"/>
  <c r="E46" i="4"/>
  <c r="E47" i="4" s="1"/>
  <c r="D46" i="4"/>
  <c r="D47" i="4" s="1"/>
  <c r="C46" i="4"/>
  <c r="C47" i="4" s="1"/>
  <c r="K39" i="4"/>
  <c r="J39" i="4"/>
  <c r="I39" i="4"/>
  <c r="H39" i="4"/>
  <c r="G39" i="4"/>
  <c r="F39" i="4"/>
  <c r="E39" i="4"/>
  <c r="D39" i="4"/>
  <c r="C39" i="4"/>
  <c r="K116" i="2"/>
  <c r="I116" i="2"/>
  <c r="H116" i="2"/>
  <c r="G116" i="2"/>
  <c r="F116" i="2"/>
  <c r="E116" i="2"/>
  <c r="D116" i="2"/>
  <c r="C116" i="2"/>
  <c r="K101" i="2"/>
  <c r="J101" i="2"/>
  <c r="I101" i="2"/>
  <c r="H101" i="2"/>
  <c r="G101" i="2"/>
  <c r="F101" i="2"/>
  <c r="E101" i="2"/>
  <c r="D101" i="2"/>
  <c r="C101" i="2"/>
  <c r="K100" i="2"/>
  <c r="J100" i="2"/>
  <c r="I100" i="2"/>
  <c r="H100" i="2"/>
  <c r="G100" i="2"/>
  <c r="F100" i="2"/>
  <c r="E100" i="2"/>
  <c r="D100" i="2"/>
  <c r="C100" i="2"/>
  <c r="E84" i="5"/>
  <c r="M15" i="5"/>
  <c r="C43" i="5"/>
  <c r="I86" i="5"/>
  <c r="M9" i="5"/>
  <c r="M55" i="4"/>
  <c r="M32" i="5"/>
  <c r="C85" i="5"/>
  <c r="D89" i="5"/>
  <c r="L81" i="5"/>
  <c r="H79" i="5"/>
  <c r="J86" i="5"/>
  <c r="I84" i="5"/>
  <c r="E82" i="5"/>
  <c r="I79" i="5"/>
  <c r="G77" i="5"/>
  <c r="M80" i="5"/>
  <c r="C83" i="5"/>
  <c r="H88" i="5"/>
  <c r="G86" i="5"/>
  <c r="F79" i="5"/>
  <c r="C81" i="5"/>
  <c r="G88" i="5"/>
  <c r="L85" i="5"/>
  <c r="J83" i="5"/>
  <c r="F81" i="5"/>
  <c r="K78" i="5"/>
  <c r="C70" i="5"/>
  <c r="M17" i="5"/>
  <c r="K90" i="5"/>
  <c r="E83" i="5"/>
  <c r="D81" i="5"/>
  <c r="I78" i="5"/>
  <c r="M18" i="5"/>
  <c r="J90" i="5"/>
  <c r="J87" i="5"/>
  <c r="H85" i="5"/>
  <c r="D83" i="5"/>
  <c r="I80" i="5"/>
  <c r="G78" i="5"/>
  <c r="L84" i="5"/>
  <c r="K82" i="5"/>
  <c r="G80" i="5"/>
  <c r="J77" i="5"/>
  <c r="H89" i="5"/>
  <c r="F87" i="5"/>
  <c r="K84" i="5"/>
  <c r="G82" i="5"/>
  <c r="E80" i="5"/>
  <c r="I77" i="5"/>
  <c r="F70" i="5"/>
  <c r="F69" i="5"/>
  <c r="F68" i="5"/>
  <c r="F67" i="5"/>
  <c r="F66" i="5"/>
  <c r="G64" i="5"/>
  <c r="H62" i="5"/>
  <c r="H59" i="5"/>
  <c r="E71" i="5"/>
  <c r="E70" i="5"/>
  <c r="E69" i="5"/>
  <c r="E68" i="5"/>
  <c r="E67" i="5"/>
  <c r="F65" i="5"/>
  <c r="G61" i="5"/>
  <c r="G60" i="5"/>
  <c r="F25" i="5"/>
  <c r="D26" i="5"/>
  <c r="L26" i="5"/>
  <c r="J27" i="5"/>
  <c r="H28" i="5"/>
  <c r="F29" i="5"/>
  <c r="J31" i="5"/>
  <c r="H32" i="5"/>
  <c r="F33" i="5"/>
  <c r="D34" i="5"/>
  <c r="L34" i="5"/>
  <c r="J35" i="5"/>
  <c r="H36" i="5"/>
  <c r="F37" i="5"/>
  <c r="J38" i="5"/>
  <c r="L90" i="5"/>
  <c r="D85" i="5"/>
  <c r="F83" i="5"/>
  <c r="H81" i="5"/>
  <c r="J79" i="5"/>
  <c r="K77" i="5"/>
  <c r="C66" i="5"/>
  <c r="M20" i="5"/>
  <c r="M86" i="5"/>
  <c r="D71" i="5"/>
  <c r="D68" i="5"/>
  <c r="D67" i="5"/>
  <c r="D66" i="5"/>
  <c r="E65" i="5"/>
  <c r="F63" i="5"/>
  <c r="F61" i="5"/>
  <c r="F60" i="5"/>
  <c r="K70" i="5"/>
  <c r="K69" i="5"/>
  <c r="K68" i="5"/>
  <c r="K67" i="5"/>
  <c r="K66" i="5"/>
  <c r="D64" i="5"/>
  <c r="E62" i="5"/>
  <c r="E59" i="5"/>
  <c r="J71" i="5"/>
  <c r="J70" i="5"/>
  <c r="J69" i="5"/>
  <c r="J68" i="5"/>
  <c r="J67" i="5"/>
  <c r="K65" i="5"/>
  <c r="D61" i="5"/>
  <c r="D60" i="5"/>
  <c r="I70" i="5"/>
  <c r="I68" i="5"/>
  <c r="I66" i="5"/>
  <c r="J64" i="5"/>
  <c r="K72" i="5"/>
  <c r="M78" i="5"/>
  <c r="M67" i="5"/>
  <c r="M29" i="5"/>
  <c r="I71" i="5"/>
  <c r="I69" i="5"/>
  <c r="I67" i="5"/>
  <c r="K60" i="5"/>
  <c r="H71" i="5"/>
  <c r="H69" i="5"/>
  <c r="H67" i="5"/>
  <c r="H66" i="5"/>
  <c r="J63" i="5"/>
  <c r="J60" i="5"/>
  <c r="J59" i="5"/>
  <c r="J72" i="5"/>
  <c r="C25" i="5"/>
  <c r="K25" i="5"/>
  <c r="I26" i="5"/>
  <c r="G27" i="5"/>
  <c r="E28" i="5"/>
  <c r="C29" i="5"/>
  <c r="K29" i="5"/>
  <c r="E32" i="5"/>
  <c r="C33" i="5"/>
  <c r="K33" i="5"/>
  <c r="I34" i="5"/>
  <c r="G35" i="5"/>
  <c r="E36" i="5"/>
  <c r="C37" i="5"/>
  <c r="K37" i="5"/>
  <c r="C84" i="5"/>
  <c r="G89" i="5"/>
  <c r="D84" i="5"/>
  <c r="F82" i="5"/>
  <c r="H80" i="5"/>
  <c r="J78" i="5"/>
  <c r="C60" i="5"/>
  <c r="M16" i="5"/>
  <c r="L77" i="5"/>
  <c r="L71" i="5"/>
  <c r="M30" i="5"/>
  <c r="M56" i="5"/>
  <c r="M49" i="5"/>
  <c r="M55" i="5"/>
  <c r="M48" i="5"/>
  <c r="M54" i="5"/>
  <c r="M47" i="5"/>
  <c r="M53" i="5"/>
  <c r="M46" i="5"/>
  <c r="M52" i="5"/>
  <c r="M45" i="5"/>
  <c r="E45" i="5"/>
  <c r="D46" i="5"/>
  <c r="L46" i="5"/>
  <c r="K47" i="5"/>
  <c r="J48" i="5"/>
  <c r="I49" i="5"/>
  <c r="H50" i="5"/>
  <c r="G51" i="5"/>
  <c r="F52" i="5"/>
  <c r="E53" i="5"/>
  <c r="K55" i="5"/>
  <c r="C47" i="5"/>
  <c r="C55" i="5"/>
  <c r="M44" i="5"/>
  <c r="C82" i="5"/>
  <c r="I90" i="5"/>
  <c r="E89" i="5"/>
  <c r="F88" i="5"/>
  <c r="G87" i="5"/>
  <c r="J84" i="5"/>
  <c r="K83" i="5"/>
  <c r="L82" i="5"/>
  <c r="D82" i="5"/>
  <c r="E81" i="5"/>
  <c r="F80" i="5"/>
  <c r="G79" i="5"/>
  <c r="H78" i="5"/>
  <c r="H77" i="5"/>
  <c r="C69" i="5"/>
  <c r="M19" i="5"/>
  <c r="M79" i="5"/>
  <c r="M87" i="5"/>
  <c r="L72" i="5"/>
  <c r="L64" i="5"/>
  <c r="M31" i="5"/>
  <c r="C88" i="5"/>
  <c r="C80" i="5"/>
  <c r="D88" i="5"/>
  <c r="E87" i="5"/>
  <c r="F86" i="5"/>
  <c r="G85" i="5"/>
  <c r="H84" i="5"/>
  <c r="I83" i="5"/>
  <c r="J82" i="5"/>
  <c r="K81" i="5"/>
  <c r="L80" i="5"/>
  <c r="D80" i="5"/>
  <c r="F77" i="5"/>
  <c r="C71" i="5"/>
  <c r="M13" i="5"/>
  <c r="M21" i="5"/>
  <c r="M81" i="5"/>
  <c r="M89" i="5"/>
  <c r="L70" i="5"/>
  <c r="L62" i="5"/>
  <c r="M71" i="5"/>
  <c r="C87" i="5"/>
  <c r="C79" i="5"/>
  <c r="J89" i="5"/>
  <c r="K88" i="5"/>
  <c r="L87" i="5"/>
  <c r="D87" i="5"/>
  <c r="E86" i="5"/>
  <c r="F85" i="5"/>
  <c r="G84" i="5"/>
  <c r="H83" i="5"/>
  <c r="K80" i="5"/>
  <c r="L79" i="5"/>
  <c r="D79" i="5"/>
  <c r="E78" i="5"/>
  <c r="E77" i="5"/>
  <c r="M14" i="5"/>
  <c r="M82" i="5"/>
  <c r="M90" i="5"/>
  <c r="L69" i="5"/>
  <c r="L61" i="5"/>
  <c r="M26" i="5"/>
  <c r="M34" i="5"/>
  <c r="M38" i="5"/>
  <c r="C86" i="5"/>
  <c r="C78" i="5"/>
  <c r="I89" i="5"/>
  <c r="J88" i="5"/>
  <c r="K87" i="5"/>
  <c r="L86" i="5"/>
  <c r="D86" i="5"/>
  <c r="G83" i="5"/>
  <c r="H82" i="5"/>
  <c r="I81" i="5"/>
  <c r="J80" i="5"/>
  <c r="K79" i="5"/>
  <c r="L78" i="5"/>
  <c r="D78" i="5"/>
  <c r="D77" i="5"/>
  <c r="M83" i="5"/>
  <c r="L68" i="5"/>
  <c r="M65" i="5"/>
  <c r="M27" i="5"/>
  <c r="M35" i="5"/>
  <c r="M77" i="5"/>
  <c r="L67" i="5"/>
  <c r="L59" i="5"/>
  <c r="M28" i="5"/>
  <c r="M100" i="2"/>
  <c r="M101" i="2"/>
  <c r="N60" i="2" l="1"/>
  <c r="N71" i="2" s="1"/>
  <c r="N80" i="2" s="1"/>
  <c r="N19" i="2" s="1"/>
  <c r="N21" i="2" s="1"/>
  <c r="N62" i="4"/>
  <c r="N71" i="4" s="1"/>
  <c r="N25" i="4" s="1"/>
  <c r="C94" i="2"/>
  <c r="H94" i="2"/>
  <c r="J94" i="2"/>
  <c r="I94" i="2"/>
  <c r="G94" i="2"/>
  <c r="E94" i="2"/>
  <c r="F94" i="2"/>
  <c r="D94" i="2"/>
  <c r="L94" i="2"/>
  <c r="M94" i="2"/>
  <c r="K94" i="2"/>
  <c r="F17" i="37"/>
  <c r="C42" i="37"/>
  <c r="H45" i="37"/>
  <c r="D17" i="37"/>
  <c r="I18" i="37"/>
  <c r="D42" i="37"/>
  <c r="J45" i="37"/>
  <c r="L18" i="37"/>
  <c r="L32" i="37"/>
  <c r="C19" i="37"/>
  <c r="K42" i="37"/>
  <c r="F19" i="37"/>
  <c r="E43" i="37"/>
  <c r="D16" i="37"/>
  <c r="K33" i="37"/>
  <c r="G19" i="37"/>
  <c r="J43" i="37"/>
  <c r="E34" i="37"/>
  <c r="K19" i="37"/>
  <c r="K43" i="37"/>
  <c r="I64" i="5"/>
  <c r="C63" i="5"/>
  <c r="K71" i="5"/>
  <c r="L63" i="5"/>
  <c r="L65" i="5"/>
  <c r="F71" i="5"/>
  <c r="G66" i="5"/>
  <c r="E25" i="5"/>
  <c r="H27" i="5"/>
  <c r="I29" i="5"/>
  <c r="I31" i="5"/>
  <c r="L33" i="5"/>
  <c r="C36" i="5"/>
  <c r="I65" i="5"/>
  <c r="D59" i="5"/>
  <c r="C64" i="5"/>
  <c r="F59" i="5"/>
  <c r="G59" i="5"/>
  <c r="C68" i="5"/>
  <c r="I63" i="5"/>
  <c r="H68" i="5"/>
  <c r="C62" i="5"/>
  <c r="D62" i="5"/>
  <c r="E63" i="5"/>
  <c r="F62" i="5"/>
  <c r="G62" i="5"/>
  <c r="H63" i="5"/>
  <c r="I59" i="5"/>
  <c r="M69" i="5"/>
  <c r="M68" i="5"/>
  <c r="H70" i="5"/>
  <c r="K59" i="5"/>
  <c r="J66" i="5"/>
  <c r="D65" i="5"/>
  <c r="E64" i="5"/>
  <c r="E66" i="5"/>
  <c r="K66" i="4"/>
  <c r="D66" i="4"/>
  <c r="H57" i="4"/>
  <c r="I57" i="4"/>
  <c r="M53" i="2"/>
  <c r="M42" i="2"/>
  <c r="M51" i="2"/>
  <c r="M41" i="2"/>
  <c r="M52" i="2"/>
  <c r="J57" i="4"/>
  <c r="F57" i="4"/>
  <c r="L57" i="4"/>
  <c r="C57" i="4"/>
  <c r="D57" i="4"/>
  <c r="E57" i="4"/>
  <c r="G57" i="4"/>
  <c r="G75" i="2"/>
  <c r="K57" i="4"/>
  <c r="L66" i="2"/>
  <c r="C66" i="2"/>
  <c r="J66" i="2"/>
  <c r="H66" i="2"/>
  <c r="D66" i="2"/>
  <c r="K66" i="2"/>
  <c r="I66" i="2"/>
  <c r="F66" i="2"/>
  <c r="G66" i="2"/>
  <c r="E66" i="2"/>
  <c r="M26" i="37"/>
  <c r="M44" i="37"/>
  <c r="M45" i="37"/>
  <c r="C36" i="37"/>
  <c r="G10" i="37"/>
  <c r="F12" i="37"/>
  <c r="I16" i="37"/>
  <c r="I20" i="37"/>
  <c r="H42" i="37"/>
  <c r="F44" i="37"/>
  <c r="E32" i="37"/>
  <c r="J36" i="37"/>
  <c r="H10" i="37"/>
  <c r="H12" i="37"/>
  <c r="J16" i="37"/>
  <c r="J20" i="37"/>
  <c r="I42" i="37"/>
  <c r="G44" i="37"/>
  <c r="L42" i="37"/>
  <c r="K44" i="37"/>
  <c r="H33" i="37"/>
  <c r="D9" i="37"/>
  <c r="C11" i="37"/>
  <c r="C13" i="37"/>
  <c r="G17" i="37"/>
  <c r="E41" i="37"/>
  <c r="C43" i="37"/>
  <c r="L44" i="37"/>
  <c r="J33" i="37"/>
  <c r="E9" i="37"/>
  <c r="G11" i="37"/>
  <c r="F13" i="37"/>
  <c r="D18" i="37"/>
  <c r="F41" i="37"/>
  <c r="D43" i="37"/>
  <c r="F45" i="37"/>
  <c r="F32" i="37"/>
  <c r="F35" i="37"/>
  <c r="G9" i="37"/>
  <c r="D11" i="37"/>
  <c r="J12" i="37"/>
  <c r="E16" i="37"/>
  <c r="E18" i="37"/>
  <c r="F20" i="37"/>
  <c r="K41" i="37"/>
  <c r="F43" i="37"/>
  <c r="C45" i="37"/>
  <c r="H32" i="37"/>
  <c r="G35" i="37"/>
  <c r="J9" i="37"/>
  <c r="F11" i="37"/>
  <c r="K12" i="37"/>
  <c r="H16" i="37"/>
  <c r="F18" i="37"/>
  <c r="H20" i="37"/>
  <c r="L41" i="37"/>
  <c r="I43" i="37"/>
  <c r="E45" i="37"/>
  <c r="M43" i="37"/>
  <c r="I33" i="37"/>
  <c r="E36" i="37"/>
  <c r="E17" i="37"/>
  <c r="D19" i="37"/>
  <c r="L20" i="37"/>
  <c r="I45" i="37"/>
  <c r="M22" i="5"/>
  <c r="J17" i="37"/>
  <c r="H19" i="37"/>
  <c r="C9" i="37"/>
  <c r="K17" i="37"/>
  <c r="I19" i="37"/>
  <c r="M9" i="37"/>
  <c r="D32" i="37"/>
  <c r="C16" i="37"/>
  <c r="L17" i="37"/>
  <c r="M10" i="37"/>
  <c r="K36" i="37"/>
  <c r="I35" i="37"/>
  <c r="G34" i="37"/>
  <c r="E33" i="37"/>
  <c r="C32" i="37"/>
  <c r="M36" i="37"/>
  <c r="M35" i="37"/>
  <c r="M34" i="37"/>
  <c r="G36" i="37"/>
  <c r="E35" i="37"/>
  <c r="C34" i="37"/>
  <c r="K32" i="37"/>
  <c r="M33" i="37"/>
  <c r="F36" i="37"/>
  <c r="D35" i="37"/>
  <c r="L33" i="37"/>
  <c r="J32" i="37"/>
  <c r="M32" i="37"/>
  <c r="G32" i="37"/>
  <c r="D34" i="37"/>
  <c r="J35" i="37"/>
  <c r="I32" i="37"/>
  <c r="F34" i="37"/>
  <c r="L35" i="37"/>
  <c r="M20" i="37"/>
  <c r="G20" i="37"/>
  <c r="E19" i="37"/>
  <c r="C18" i="37"/>
  <c r="K16" i="37"/>
  <c r="M19" i="37"/>
  <c r="M18" i="37"/>
  <c r="M17" i="37"/>
  <c r="M16" i="37"/>
  <c r="C20" i="37"/>
  <c r="K18" i="37"/>
  <c r="I17" i="37"/>
  <c r="G16" i="37"/>
  <c r="L19" i="37"/>
  <c r="J18" i="37"/>
  <c r="H17" i="37"/>
  <c r="F16" i="37"/>
  <c r="M36" i="5"/>
  <c r="E37" i="5"/>
  <c r="I35" i="5"/>
  <c r="C34" i="5"/>
  <c r="G32" i="5"/>
  <c r="K30" i="5"/>
  <c r="E29" i="5"/>
  <c r="I27" i="5"/>
  <c r="C26" i="5"/>
  <c r="M37" i="5"/>
  <c r="L38" i="5"/>
  <c r="J36" i="5"/>
  <c r="D35" i="5"/>
  <c r="H33" i="5"/>
  <c r="L31" i="5"/>
  <c r="F30" i="5"/>
  <c r="J28" i="5"/>
  <c r="D27" i="5"/>
  <c r="H25" i="5"/>
  <c r="D30" i="5"/>
  <c r="I30" i="5"/>
  <c r="M25" i="5"/>
  <c r="K38" i="5"/>
  <c r="I36" i="5"/>
  <c r="C35" i="5"/>
  <c r="G33" i="5"/>
  <c r="K31" i="5"/>
  <c r="E30" i="5"/>
  <c r="I28" i="5"/>
  <c r="C27" i="5"/>
  <c r="G25" i="5"/>
  <c r="L30" i="5"/>
  <c r="G31" i="5"/>
  <c r="M33" i="5"/>
  <c r="C33" i="37"/>
  <c r="I34" i="37"/>
  <c r="D36" i="37"/>
  <c r="D43" i="5"/>
  <c r="J44" i="5"/>
  <c r="F46" i="5"/>
  <c r="J47" i="5"/>
  <c r="F49" i="5"/>
  <c r="K50" i="5"/>
  <c r="G52" i="5"/>
  <c r="K53" i="5"/>
  <c r="G55" i="5"/>
  <c r="C50" i="5"/>
  <c r="I43" i="5"/>
  <c r="F45" i="5"/>
  <c r="J46" i="5"/>
  <c r="F48" i="5"/>
  <c r="K49" i="5"/>
  <c r="F51" i="5"/>
  <c r="K52" i="5"/>
  <c r="G54" i="5"/>
  <c r="L55" i="5"/>
  <c r="C54" i="5"/>
  <c r="K56" i="5"/>
  <c r="G43" i="5"/>
  <c r="D54" i="5"/>
  <c r="J43" i="5"/>
  <c r="G45" i="5"/>
  <c r="K46" i="5"/>
  <c r="G48" i="5"/>
  <c r="L49" i="5"/>
  <c r="H51" i="5"/>
  <c r="L52" i="5"/>
  <c r="H54" i="5"/>
  <c r="I56" i="5"/>
  <c r="C44" i="5"/>
  <c r="M43" i="5"/>
  <c r="F44" i="5"/>
  <c r="L54" i="5"/>
  <c r="M66" i="5"/>
  <c r="I60" i="5"/>
  <c r="C67" i="5"/>
  <c r="C59" i="5"/>
  <c r="H64" i="5"/>
  <c r="L66" i="5"/>
  <c r="H61" i="5"/>
  <c r="F64" i="5"/>
  <c r="D70" i="5"/>
  <c r="C65" i="5"/>
  <c r="E61" i="5"/>
  <c r="K64" i="5"/>
  <c r="K62" i="5"/>
  <c r="J65" i="5"/>
  <c r="J62" i="5"/>
  <c r="C61" i="5"/>
  <c r="M64" i="5"/>
  <c r="L60" i="5"/>
  <c r="H65" i="5"/>
  <c r="M70" i="5"/>
  <c r="H60" i="5"/>
  <c r="G63" i="5"/>
  <c r="D69" i="5"/>
  <c r="E60" i="5"/>
  <c r="D63" i="5"/>
  <c r="K61" i="5"/>
  <c r="K63" i="5"/>
  <c r="J61" i="5"/>
  <c r="M72" i="5"/>
  <c r="F33" i="37"/>
  <c r="K34" i="37"/>
  <c r="H36" i="37"/>
  <c r="L16" i="37"/>
  <c r="G18" i="37"/>
  <c r="D20" i="37"/>
  <c r="C25" i="37"/>
  <c r="K28" i="37"/>
  <c r="I27" i="37"/>
  <c r="G26" i="37"/>
  <c r="E25" i="37"/>
  <c r="I29" i="37"/>
  <c r="G28" i="37"/>
  <c r="E27" i="37"/>
  <c r="C26" i="37"/>
  <c r="H29" i="37"/>
  <c r="F28" i="37"/>
  <c r="D27" i="37"/>
  <c r="L25" i="37"/>
  <c r="M29" i="37"/>
  <c r="M28" i="37"/>
  <c r="C77" i="5"/>
  <c r="M85" i="5"/>
  <c r="C89" i="5"/>
  <c r="L83" i="5"/>
  <c r="E88" i="5"/>
  <c r="L89" i="5"/>
  <c r="I88" i="5"/>
  <c r="I87" i="5"/>
  <c r="H86" i="5"/>
  <c r="K89" i="5"/>
  <c r="E79" i="5"/>
  <c r="I82" i="5"/>
  <c r="E85" i="5"/>
  <c r="F89" i="5"/>
  <c r="G81" i="5"/>
  <c r="J85" i="5"/>
  <c r="H87" i="5"/>
  <c r="K86" i="5"/>
  <c r="M88" i="5"/>
  <c r="K85" i="5"/>
  <c r="I85" i="5"/>
  <c r="L88" i="5"/>
  <c r="F78" i="5"/>
  <c r="J81" i="5"/>
  <c r="F84" i="5"/>
  <c r="G33" i="37"/>
  <c r="L34" i="37"/>
  <c r="I36" i="37"/>
  <c r="C17" i="37"/>
  <c r="H18" i="37"/>
  <c r="E20" i="37"/>
  <c r="M25" i="37"/>
  <c r="M11" i="37"/>
  <c r="M12" i="37"/>
  <c r="M11" i="5"/>
  <c r="H9" i="5"/>
  <c r="J10" i="5"/>
  <c r="L11" i="5"/>
  <c r="D13" i="5"/>
  <c r="F14" i="5"/>
  <c r="H15" i="5"/>
  <c r="J16" i="5"/>
  <c r="L17" i="5"/>
  <c r="D19" i="5"/>
  <c r="F20" i="5"/>
  <c r="H21" i="5"/>
  <c r="H9" i="37"/>
  <c r="J10" i="37"/>
  <c r="L11" i="37"/>
  <c r="D13" i="37"/>
  <c r="C41" i="37"/>
  <c r="E42" i="37"/>
  <c r="G43" i="37"/>
  <c r="I44" i="37"/>
  <c r="K45" i="37"/>
  <c r="M13" i="37"/>
  <c r="M12" i="5"/>
  <c r="I9" i="5"/>
  <c r="K10" i="5"/>
  <c r="C12" i="5"/>
  <c r="E13" i="5"/>
  <c r="G14" i="5"/>
  <c r="I15" i="5"/>
  <c r="K16" i="5"/>
  <c r="C18" i="5"/>
  <c r="E19" i="5"/>
  <c r="G20" i="5"/>
  <c r="I21" i="5"/>
  <c r="I9" i="37"/>
  <c r="K10" i="37"/>
  <c r="C12" i="37"/>
  <c r="E13" i="37"/>
  <c r="D41" i="37"/>
  <c r="F42" i="37"/>
  <c r="H43" i="37"/>
  <c r="J44" i="37"/>
  <c r="L45" i="37"/>
  <c r="M10" i="5"/>
  <c r="M41" i="37"/>
  <c r="C10" i="5"/>
  <c r="E11" i="5"/>
  <c r="G12" i="5"/>
  <c r="I13" i="5"/>
  <c r="K14" i="5"/>
  <c r="C16" i="5"/>
  <c r="E17" i="5"/>
  <c r="G18" i="5"/>
  <c r="I19" i="5"/>
  <c r="K20" i="5"/>
  <c r="C10" i="37"/>
  <c r="E11" i="37"/>
  <c r="G12" i="37"/>
  <c r="H41" i="37"/>
  <c r="J42" i="37"/>
  <c r="L43" i="37"/>
  <c r="D45" i="37"/>
  <c r="M87" i="4"/>
  <c r="M88" i="4" s="1"/>
  <c r="M63" i="2"/>
  <c r="M94" i="4"/>
  <c r="M65" i="2"/>
  <c r="M95" i="4"/>
  <c r="M44" i="2"/>
  <c r="M54" i="2"/>
  <c r="M43" i="2"/>
  <c r="M64" i="2"/>
  <c r="K75" i="2"/>
  <c r="J75" i="2"/>
  <c r="H75" i="2"/>
  <c r="F75" i="2"/>
  <c r="D75" i="2"/>
  <c r="E75" i="2"/>
  <c r="C75" i="2"/>
  <c r="I75" i="2"/>
  <c r="M46" i="4"/>
  <c r="M47" i="4" s="1"/>
  <c r="M56" i="4"/>
  <c r="M57" i="4" s="1"/>
  <c r="M39" i="4"/>
  <c r="K100" i="4"/>
  <c r="G96" i="4"/>
  <c r="M40" i="2"/>
  <c r="D55" i="2"/>
  <c r="C55" i="2"/>
  <c r="H55" i="2"/>
  <c r="L40" i="2"/>
  <c r="L45" i="2" s="1"/>
  <c r="K40" i="2"/>
  <c r="K45" i="2" s="1"/>
  <c r="G40" i="2"/>
  <c r="G45" i="2" s="1"/>
  <c r="E55" i="2"/>
  <c r="D40" i="2"/>
  <c r="D45" i="2" s="1"/>
  <c r="C40" i="2"/>
  <c r="C45" i="2" s="1"/>
  <c r="F102" i="2"/>
  <c r="J66" i="4"/>
  <c r="K102" i="2"/>
  <c r="H88" i="4"/>
  <c r="L88" i="4"/>
  <c r="E80" i="4"/>
  <c r="E38" i="4" s="1"/>
  <c r="E40" i="4" s="1"/>
  <c r="E52" i="4" s="1"/>
  <c r="G102" i="2"/>
  <c r="C88" i="4"/>
  <c r="I96" i="4"/>
  <c r="C96" i="4"/>
  <c r="K55" i="2"/>
  <c r="M80" i="4"/>
  <c r="M38" i="4" s="1"/>
  <c r="J55" i="2"/>
  <c r="J40" i="2"/>
  <c r="J45" i="2" s="1"/>
  <c r="I40" i="2"/>
  <c r="I45" i="2" s="1"/>
  <c r="F55" i="2"/>
  <c r="F40" i="2"/>
  <c r="F45" i="2" s="1"/>
  <c r="E40" i="2"/>
  <c r="E45" i="2" s="1"/>
  <c r="H96" i="4"/>
  <c r="F88" i="4"/>
  <c r="I80" i="4"/>
  <c r="I38" i="4" s="1"/>
  <c r="I40" i="4" s="1"/>
  <c r="I52" i="4" s="1"/>
  <c r="E88" i="4"/>
  <c r="K96" i="4"/>
  <c r="E96" i="4"/>
  <c r="L102" i="2"/>
  <c r="F96" i="4"/>
  <c r="I102" i="2"/>
  <c r="I55" i="2"/>
  <c r="D102" i="2"/>
  <c r="G66" i="4"/>
  <c r="H102" i="2"/>
  <c r="D100" i="4"/>
  <c r="F66" i="4"/>
  <c r="I66" i="4"/>
  <c r="F80" i="4"/>
  <c r="F38" i="4" s="1"/>
  <c r="F40" i="4" s="1"/>
  <c r="F52" i="4" s="1"/>
  <c r="J102" i="2"/>
  <c r="L55" i="2"/>
  <c r="G55" i="2"/>
  <c r="M102" i="2"/>
  <c r="C80" i="4"/>
  <c r="C38" i="4" s="1"/>
  <c r="C40" i="4" s="1"/>
  <c r="C52" i="4" s="1"/>
  <c r="H40" i="2"/>
  <c r="H45" i="2" s="1"/>
  <c r="I88" i="4"/>
  <c r="C102" i="2"/>
  <c r="C66" i="4"/>
  <c r="L96" i="4"/>
  <c r="D88" i="4"/>
  <c r="J96" i="4"/>
  <c r="K88" i="4"/>
  <c r="G109" i="2"/>
  <c r="L80" i="4"/>
  <c r="L38" i="4" s="1"/>
  <c r="L40" i="4" s="1"/>
  <c r="L52" i="4" s="1"/>
  <c r="E102" i="2"/>
  <c r="H80" i="4"/>
  <c r="H38" i="4" s="1"/>
  <c r="H40" i="4" s="1"/>
  <c r="H52" i="4" s="1"/>
  <c r="K80" i="4"/>
  <c r="K38" i="4" s="1"/>
  <c r="K40" i="4" s="1"/>
  <c r="K52" i="4" s="1"/>
  <c r="E66" i="4"/>
  <c r="G80" i="4"/>
  <c r="G38" i="4" s="1"/>
  <c r="G40" i="4" s="1"/>
  <c r="G52" i="4" s="1"/>
  <c r="J80" i="4"/>
  <c r="J38" i="4" s="1"/>
  <c r="J40" i="4" s="1"/>
  <c r="J52" i="4" s="1"/>
  <c r="D80" i="4"/>
  <c r="D38" i="4" s="1"/>
  <c r="D40" i="4" s="1"/>
  <c r="D52" i="4" s="1"/>
  <c r="G88" i="4"/>
  <c r="J88" i="4"/>
  <c r="D96" i="4"/>
  <c r="H66" i="4"/>
  <c r="N17" i="4" l="1"/>
  <c r="N19" i="4" s="1"/>
  <c r="N27" i="2"/>
  <c r="M55" i="2"/>
  <c r="C62" i="4"/>
  <c r="C71" i="4" s="1"/>
  <c r="K109" i="2"/>
  <c r="J109" i="2"/>
  <c r="H109" i="2"/>
  <c r="M66" i="2"/>
  <c r="M96" i="4"/>
  <c r="M45" i="2"/>
  <c r="M40" i="4"/>
  <c r="M52" i="4" s="1"/>
  <c r="C109" i="2"/>
  <c r="F109" i="2"/>
  <c r="D109" i="2"/>
  <c r="E109" i="2"/>
  <c r="I109" i="2"/>
  <c r="G100" i="4"/>
  <c r="C60" i="2"/>
  <c r="C71" i="2" s="1"/>
  <c r="C80" i="2" s="1"/>
  <c r="D60" i="2"/>
  <c r="D71" i="2" s="1"/>
  <c r="I62" i="4"/>
  <c r="I60" i="2"/>
  <c r="I71" i="2" s="1"/>
  <c r="D62" i="4"/>
  <c r="D71" i="4" s="1"/>
  <c r="D17" i="4" s="1"/>
  <c r="G62" i="4"/>
  <c r="H62" i="4"/>
  <c r="E60" i="2"/>
  <c r="E71" i="2" s="1"/>
  <c r="E62" i="4"/>
  <c r="F62" i="4"/>
  <c r="H60" i="2"/>
  <c r="H71" i="2" s="1"/>
  <c r="K62" i="4"/>
  <c r="K71" i="4" s="1"/>
  <c r="K17" i="4" s="1"/>
  <c r="L62" i="4"/>
  <c r="J60" i="2"/>
  <c r="J71" i="2" s="1"/>
  <c r="J62" i="4"/>
  <c r="K60" i="2"/>
  <c r="K71" i="2" s="1"/>
  <c r="F60" i="2"/>
  <c r="F71" i="2" s="1"/>
  <c r="L60" i="2"/>
  <c r="L71" i="2" s="1"/>
  <c r="J100" i="4"/>
  <c r="I100" i="4"/>
  <c r="F100" i="4"/>
  <c r="G60" i="2"/>
  <c r="G71" i="2" s="1"/>
  <c r="G80" i="2" s="1"/>
  <c r="G19" i="2" s="1"/>
  <c r="C100" i="4"/>
  <c r="E100" i="4"/>
  <c r="H100" i="4"/>
  <c r="C19" i="2" l="1"/>
  <c r="C21" i="2" s="1"/>
  <c r="M60" i="2"/>
  <c r="M71" i="2" s="1"/>
  <c r="C25" i="4"/>
  <c r="C17" i="4"/>
  <c r="G27" i="2"/>
  <c r="F80" i="2"/>
  <c r="F19" i="2" s="1"/>
  <c r="M62" i="4"/>
  <c r="K80" i="2"/>
  <c r="K19" i="2" s="1"/>
  <c r="E71" i="4"/>
  <c r="J80" i="2"/>
  <c r="J19" i="2" s="1"/>
  <c r="H80" i="2"/>
  <c r="H19" i="2" s="1"/>
  <c r="I80" i="2"/>
  <c r="I19" i="2" s="1"/>
  <c r="E80" i="2"/>
  <c r="E19" i="2" s="1"/>
  <c r="D80" i="2"/>
  <c r="D19" i="2" s="1"/>
  <c r="J71" i="4"/>
  <c r="F71" i="4"/>
  <c r="F17" i="4" s="1"/>
  <c r="I71" i="4"/>
  <c r="H71" i="4"/>
  <c r="H17" i="4" s="1"/>
  <c r="G71" i="4"/>
  <c r="D19" i="4"/>
  <c r="D25" i="4"/>
  <c r="K25" i="4"/>
  <c r="K19" i="4"/>
  <c r="E17" i="4" l="1"/>
  <c r="E19" i="4" s="1"/>
  <c r="G17" i="4"/>
  <c r="G19" i="4" s="1"/>
  <c r="I25" i="4"/>
  <c r="I17" i="4"/>
  <c r="I19" i="4" s="1"/>
  <c r="J17" i="4"/>
  <c r="J19" i="4" s="1"/>
  <c r="C19" i="4"/>
  <c r="J27" i="2"/>
  <c r="E27" i="2"/>
  <c r="G21" i="2"/>
  <c r="F27" i="2"/>
  <c r="C27" i="2"/>
  <c r="K27" i="2"/>
  <c r="E25" i="4"/>
  <c r="H27" i="2"/>
  <c r="D30" i="4"/>
  <c r="I27" i="2"/>
  <c r="D27" i="2"/>
  <c r="J25" i="4"/>
  <c r="F19" i="4"/>
  <c r="F25" i="4"/>
  <c r="G25" i="4"/>
  <c r="H25" i="4"/>
  <c r="H19" i="4"/>
  <c r="G32" i="2"/>
  <c r="K30" i="4"/>
  <c r="I21" i="2" l="1"/>
  <c r="H21" i="2"/>
  <c r="D21" i="2"/>
  <c r="E21" i="2"/>
  <c r="K21" i="2"/>
  <c r="F21" i="2"/>
  <c r="J21" i="2"/>
  <c r="F32" i="2"/>
  <c r="E30" i="4"/>
  <c r="H30" i="4"/>
  <c r="F30" i="4"/>
  <c r="H32" i="2"/>
  <c r="K32" i="2"/>
  <c r="D32" i="2"/>
  <c r="I32" i="2"/>
  <c r="E32" i="2"/>
  <c r="J30" i="4"/>
  <c r="I30" i="4"/>
  <c r="G30" i="4"/>
  <c r="C30" i="4"/>
  <c r="J32" i="2"/>
  <c r="C32" i="2"/>
  <c r="L66" i="4" l="1"/>
  <c r="M66" i="4"/>
  <c r="L100" i="4" l="1"/>
  <c r="M100" i="4"/>
  <c r="L65" i="4" l="1"/>
  <c r="M65" i="4"/>
  <c r="M71" i="4" s="1"/>
  <c r="M25" i="4" l="1"/>
  <c r="M17" i="4"/>
  <c r="L71" i="4"/>
  <c r="L17" i="4" s="1"/>
  <c r="L19" i="4" l="1"/>
  <c r="L25" i="4"/>
  <c r="M19" i="4"/>
  <c r="L30" i="4" l="1"/>
  <c r="M30" i="4"/>
  <c r="L75" i="2" l="1"/>
  <c r="M75" i="2"/>
  <c r="M109" i="2" l="1"/>
  <c r="L109" i="2"/>
  <c r="M80" i="2" l="1"/>
  <c r="M19" i="2" s="1"/>
  <c r="L80" i="2"/>
  <c r="L19" i="2" s="1"/>
  <c r="M27" i="2" l="1"/>
  <c r="L27" i="2"/>
  <c r="L21" i="2" l="1"/>
  <c r="M21" i="2"/>
  <c r="L32" i="2"/>
  <c r="M32" i="2"/>
</calcChain>
</file>

<file path=xl/sharedStrings.xml><?xml version="1.0" encoding="utf-8"?>
<sst xmlns="http://schemas.openxmlformats.org/spreadsheetml/2006/main" count="19971" uniqueCount="186">
  <si>
    <t>NSP</t>
  </si>
  <si>
    <t>Row Description</t>
  </si>
  <si>
    <t>Year</t>
  </si>
  <si>
    <t>Value</t>
  </si>
  <si>
    <t>Distribution Revenue</t>
  </si>
  <si>
    <t>Ausgrid</t>
  </si>
  <si>
    <t>Endeavour Energy</t>
  </si>
  <si>
    <t>Essential Energy</t>
  </si>
  <si>
    <t>Energex</t>
  </si>
  <si>
    <t>Ergon Energy</t>
  </si>
  <si>
    <t>SA Power Networks</t>
  </si>
  <si>
    <t>CitiPower</t>
  </si>
  <si>
    <t>United Energy</t>
  </si>
  <si>
    <t>TUOS Revenue</t>
  </si>
  <si>
    <t>Cross boundary revenue</t>
  </si>
  <si>
    <t>Jurisdictional Scheme Revenue</t>
  </si>
  <si>
    <t xml:space="preserve">Other Revenue </t>
  </si>
  <si>
    <t>TUOS (costs) expense</t>
  </si>
  <si>
    <t>Avoided TUOS expense</t>
  </si>
  <si>
    <t>Cross boundary charges (expense)</t>
  </si>
  <si>
    <t>Jurisdictional Scheme expense</t>
  </si>
  <si>
    <t>Operating expenditure</t>
  </si>
  <si>
    <t>Maintenance expenditure</t>
  </si>
  <si>
    <t>Other Expenditure</t>
  </si>
  <si>
    <t>Nominal Straight Line Depreciation</t>
  </si>
  <si>
    <t>customer numbers at the end of the period</t>
  </si>
  <si>
    <t>customer numbers at the start of the period</t>
  </si>
  <si>
    <t>Customer numbers at the start of the period</t>
  </si>
  <si>
    <t>Customer numbers at the end of the period</t>
  </si>
  <si>
    <t>ebss</t>
  </si>
  <si>
    <t>stpis</t>
  </si>
  <si>
    <t>f-factor</t>
  </si>
  <si>
    <t>s-factor true up</t>
  </si>
  <si>
    <t>other</t>
  </si>
  <si>
    <t>Inflation Rate</t>
  </si>
  <si>
    <t>Opening Regulatory Asset Base (Nominal)</t>
  </si>
  <si>
    <t>Opening RAB in common real dollar terms (for calculating real returns on assets)</t>
  </si>
  <si>
    <t>Average Customer Numbers for regulatory year</t>
  </si>
  <si>
    <t>Customer Numbers</t>
  </si>
  <si>
    <t>Total Revenue (penalties) allowed (deducted) through incentive schemes</t>
  </si>
  <si>
    <t>Incentive Schemes</t>
  </si>
  <si>
    <t>Supplementary Information</t>
  </si>
  <si>
    <t>Total Earnings before Interest &amp; Tax (EBIT)</t>
  </si>
  <si>
    <t>Indexation of opening Regulatory Asset Base</t>
  </si>
  <si>
    <t>Depreciation</t>
  </si>
  <si>
    <t>Total Earnings before Interest, Tax, Depreciation &amp; Amortisation (EBITDA)</t>
  </si>
  <si>
    <t>Total Expenditure</t>
  </si>
  <si>
    <t>Expenditure</t>
  </si>
  <si>
    <t>Total Gross Profit</t>
  </si>
  <si>
    <t>Total costs of goods sold expenditure</t>
  </si>
  <si>
    <t>Cost of Goods Sold expenditure</t>
  </si>
  <si>
    <t>Total revenue</t>
  </si>
  <si>
    <t>Revenue</t>
  </si>
  <si>
    <t>Detailed calculations</t>
  </si>
  <si>
    <t>EBIT per Customer ($)</t>
  </si>
  <si>
    <t>Difference</t>
  </si>
  <si>
    <t>Return on regulated equity</t>
  </si>
  <si>
    <t xml:space="preserve">Allowed rate of return </t>
  </si>
  <si>
    <t>Returns on assets</t>
  </si>
  <si>
    <t>Summary</t>
  </si>
  <si>
    <t>Inclusive</t>
  </si>
  <si>
    <t>Returns from pass-through revenues</t>
  </si>
  <si>
    <t>Returns from incentive scheme payments</t>
  </si>
  <si>
    <t>Exclusive</t>
  </si>
  <si>
    <t>Returns from indexation of the RAB</t>
  </si>
  <si>
    <t>Network Service Provider</t>
  </si>
  <si>
    <t>DNSP</t>
  </si>
  <si>
    <t>TNSP</t>
  </si>
  <si>
    <t>Revenue pass-throughs</t>
  </si>
  <si>
    <t>Summary headings</t>
  </si>
  <si>
    <t>TransGrid</t>
  </si>
  <si>
    <t>Powerlink</t>
  </si>
  <si>
    <t>ElectraNet</t>
  </si>
  <si>
    <t>Prescribed transmission revenue</t>
  </si>
  <si>
    <t>Other revenue</t>
  </si>
  <si>
    <t>Other Revenue</t>
  </si>
  <si>
    <t>Other costs of goods sold expenditure</t>
  </si>
  <si>
    <t xml:space="preserve">Operating expenditure </t>
  </si>
  <si>
    <t>Other expenditure</t>
  </si>
  <si>
    <t>Transgrid</t>
  </si>
  <si>
    <t>Number of entry points</t>
  </si>
  <si>
    <t>Number of exit points</t>
  </si>
  <si>
    <t>Allowed rate of return</t>
  </si>
  <si>
    <t>Connection Point</t>
  </si>
  <si>
    <t>Total Connection Point</t>
  </si>
  <si>
    <t>EBIT per customer</t>
  </si>
  <si>
    <t>Publication date</t>
  </si>
  <si>
    <t>Version</t>
  </si>
  <si>
    <t>Data sources for the financial and non-financial information used to determine the profitability measures are listed in each of the worksheets.</t>
  </si>
  <si>
    <t>Sources</t>
  </si>
  <si>
    <t>Interpretation</t>
  </si>
  <si>
    <t>Pass-through revenues</t>
  </si>
  <si>
    <t>The AER operates incentive schemes to  encourage specific efficient behaviours from NSPs. Under these schemes, NSPs earn rewards and in some cases penalties which can contribute to differences between allowed and actual returns.</t>
  </si>
  <si>
    <t xml:space="preserve">Our regulatory framework is designed to target a real rate of return. Under our framework, NSPs are also compensated for actual inflation outcomes through indexation of the RAB. This is the process of inflating the RAB by CPI each year to preserve its value in real terms. Indexation of the RAB impacts a NSPs future returns via the return on capital and return of capital building blocks. This model allows users to calculate the returns achieved by NSPs both including and excluding indexation of the RAB.  </t>
  </si>
  <si>
    <t>cess</t>
  </si>
  <si>
    <t>CESS</t>
  </si>
  <si>
    <t>Forecast inflation</t>
  </si>
  <si>
    <t>Inflation rate</t>
  </si>
  <si>
    <t>Consumer price index</t>
  </si>
  <si>
    <t>Return on assets</t>
  </si>
  <si>
    <t>Electricity DNSP Profitability Reporting - Detailed calculations</t>
  </si>
  <si>
    <t>Powercor</t>
  </si>
  <si>
    <t>AusNet Services (Distribution)</t>
  </si>
  <si>
    <t>AusNet Services (Transmission)</t>
  </si>
  <si>
    <t>Jemena</t>
  </si>
  <si>
    <t>TasNetworks (Distribution)</t>
  </si>
  <si>
    <t>TasNetworks (Transmission)</t>
  </si>
  <si>
    <t>Evoenergy</t>
  </si>
  <si>
    <t>Data</t>
  </si>
  <si>
    <t>Regulatory years 2014 to 2022</t>
  </si>
  <si>
    <t>Profitability measures</t>
  </si>
  <si>
    <t>September 2020</t>
  </si>
  <si>
    <t>RoA and EBIT per customer</t>
  </si>
  <si>
    <t>Regulatory years 2014 to 2019</t>
  </si>
  <si>
    <t>September 2021</t>
  </si>
  <si>
    <t>Regulatory years 2014 to 2020</t>
  </si>
  <si>
    <t>July 2022</t>
  </si>
  <si>
    <t>Regulatory years 2014 to 2021</t>
  </si>
  <si>
    <t>July 2023</t>
  </si>
  <si>
    <t>June 2024</t>
  </si>
  <si>
    <t>Regulatory years 2014 to 2023</t>
  </si>
  <si>
    <t>Electricity TNSP Profitability Reporting - Detailed calculations</t>
  </si>
  <si>
    <t>Nominal return on assets</t>
  </si>
  <si>
    <t>Real return on assets</t>
  </si>
  <si>
    <t>Nominal return on regulated equity</t>
  </si>
  <si>
    <t>Real return on regulated equity</t>
  </si>
  <si>
    <t>EBIT per customer - including returns from capital base indexation</t>
  </si>
  <si>
    <t>EBIT per customer - excluding returns from capital base indexation</t>
  </si>
  <si>
    <t>EBIT per customer - Including returns from capital base indexation</t>
  </si>
  <si>
    <t>EBIT per customer - Excluding returns from capital base indexation</t>
  </si>
  <si>
    <t>Allowed nominal rate of return</t>
  </si>
  <si>
    <t>Allowed real rate of return</t>
  </si>
  <si>
    <t>Allowed nominal return on equity</t>
  </si>
  <si>
    <t>Allowed real return on equity</t>
  </si>
  <si>
    <t>allowed nominal return on equity</t>
  </si>
  <si>
    <t>allowed real return on equity</t>
  </si>
  <si>
    <t>DNSP Profitability Reporting - Summary results</t>
  </si>
  <si>
    <t>TNSP Profitability Reporting - Summary results</t>
  </si>
  <si>
    <t>Allowed return on equity</t>
  </si>
  <si>
    <t xml:space="preserve">An electricity distribution network service provider (DNSP) is required to recover pass-through revenues including revenue earnt on behalf of transmission network service provider (TNSP) and revenue related to jurisdictional schemes. An electricity DNSP may under or over recover revenues for these pass-throughs in any given year, resulting in deviations in its returns against allowances. An electricity DNSP must operate an unders and overs account for both the transmission and jurisdictional scheme revenues. 
This means that an electricity DNSP can never recover more or less revenue than allowed in net present value terms. This model allows users to calculate the returns achieved by NSPs both including and excluding these pass-through revenues  </t>
  </si>
  <si>
    <t>Impact of inflation on returns</t>
  </si>
  <si>
    <t>Our regulatory framework targets a real rate of return, with expected inflation used to convert nominal allowed returns into real allowed returns. This involves NSPs bearing the risk from actual inflation differing from expected inflation, creating overperformance for NSPs when inflation is higher than forecast, and underperformance when inflation is lower than forecast. This models allow users to calculate the returns excluding the impact of actual inflation differing from expected inflation.</t>
  </si>
  <si>
    <t>Notes</t>
  </si>
  <si>
    <t>Version record</t>
  </si>
  <si>
    <t>Regulatory years 2014 to 2024</t>
  </si>
  <si>
    <t>Power and Water Corporation</t>
  </si>
  <si>
    <t>November 2025</t>
  </si>
  <si>
    <t>Nominal return on regulated equity - excluding incentive schemes</t>
  </si>
  <si>
    <t>Real return on regulated equity - excluding incentive schemes</t>
  </si>
  <si>
    <t>Nominal return on regulated equity - excluding incentive schemes and pass through revenues</t>
  </si>
  <si>
    <t>Real return on regulated equity - excluding incentive schemes and pass through revenues</t>
  </si>
  <si>
    <t>Nominal return on regulated equity - excluding incentive schemes, pass through revenues and impact of inflation</t>
  </si>
  <si>
    <t>Real return on regulated equity - excluding incentive schemes, pass through revenues and impact of inflation</t>
  </si>
  <si>
    <t>Nominal return on regulated equity - excluding pass through revenues and impact of inflation</t>
  </si>
  <si>
    <t>Real return on regulated equity - excluding pass through revenues and impact of inflation</t>
  </si>
  <si>
    <t>Nominal return on regulated equity - excluding pass through revenues</t>
  </si>
  <si>
    <t>Real return on regulated equity - excluding pass through revenues</t>
  </si>
  <si>
    <t>Nominal return on regulated equity - excluding impact of inflation</t>
  </si>
  <si>
    <t>Real return on regulated equity - excluding impact of inflation</t>
  </si>
  <si>
    <t>Nominal return on regulated equity - excluding incentive schemes and impact of inflation</t>
  </si>
  <si>
    <t>Real return on regulated equity - excluding incentive schemes and impact of inflation</t>
  </si>
  <si>
    <t>Users can select options from the drop-down lists above to view detailed calculations for individual NSPs, to view returns calculated including or excluding returns from RAB indexation, incentive scheme payments, pass through revenues and impact of inflation on returns.</t>
  </si>
  <si>
    <t>Users can select options from the drop-down lists above to view detailed calculations for individual NSPs, to view returns calculated including or excluding returns from RAB indexation, incentive scheme payments and impact of inflation on returns.</t>
  </si>
  <si>
    <t>Electricity NSP - Financial performance data</t>
  </si>
  <si>
    <t xml:space="preserve">This workbook contains profitability reporting for the electricity distribution and transmission businesses regulated by the AER. A series of explanatory notes are published in the Electricity and gas network performance report on our website. We encourage stakeholders to read these notes, which detail how we calculate and interpret the profitability measures. </t>
  </si>
  <si>
    <t xml:space="preserve">The data covers the regulatory years from 2014 to 2025.  
Victorian Electricity DNSPs commenced reporting on financial year basis in from 2021. Previously they reported on a calendar year basis for the 2014 to 2020 regulatory years. For these Electricity DNSPs, a label 2015 refers to the year ending 31 December 2015, up to and including the regulatory year 2020. All other Electricity DNSPs report on a financial year basis, and for these businesses, the label 2015 refers to data collected for the year ending 30 June 2015. 
Due to Victorian Electricity DNSPs having a six-month regulatory period for the 2021 regulatory year to transition from calendar to financial regulatory years, the outturn profitability measures have been annualised to represent a 12-month regulatory period.
All profitability metrics relate to standard control services for Electricity DNSPs and prescribed transmission services for Electricity TNSPs.
Unless otherwise stated, all financial values are in nominal dollar terms.
</t>
  </si>
  <si>
    <t>Regulatory years 2014 to 2025</t>
  </si>
  <si>
    <t>RoRE, RoA and EBIT per customer</t>
  </si>
  <si>
    <t>DMIS/DMIA/DMIAM</t>
  </si>
  <si>
    <t>CSIS</t>
  </si>
  <si>
    <t>ESIS</t>
  </si>
  <si>
    <r>
      <t xml:space="preserve">Source:
</t>
    </r>
    <r>
      <rPr>
        <sz val="10"/>
        <color theme="1"/>
        <rFont val="Arial"/>
        <family val="2"/>
      </rPr>
      <t xml:space="preserve">Post Tax Revenue Model - </t>
    </r>
    <r>
      <rPr>
        <sz val="10"/>
        <rFont val="Arial"/>
        <family val="2"/>
      </rPr>
      <t>Pre-tax real WACC - 2014 to 2025</t>
    </r>
  </si>
  <si>
    <r>
      <t xml:space="preserve">Source:
</t>
    </r>
    <r>
      <rPr>
        <sz val="10"/>
        <color theme="1"/>
        <rFont val="Arial"/>
        <family val="2"/>
      </rPr>
      <t>Post Tax Revenue Model - Post tax real return on equity - 2014 to 2025</t>
    </r>
  </si>
  <si>
    <r>
      <t xml:space="preserve">Source:
</t>
    </r>
    <r>
      <rPr>
        <sz val="10"/>
        <color theme="1"/>
        <rFont val="Arial"/>
        <family val="2"/>
      </rPr>
      <t>Annual RIN Financial - Income Statement - 2014 to 2024, AIO 2025</t>
    </r>
  </si>
  <si>
    <r>
      <t xml:space="preserve">Source:
</t>
    </r>
    <r>
      <rPr>
        <sz val="10"/>
        <color theme="1"/>
        <rFont val="Arial"/>
        <family val="2"/>
      </rPr>
      <t>Annual RIN Financial - Income Statement - 2014 to 2024
Annual RIN Financial - Opex - 2015 to 2024, AIO 2025</t>
    </r>
  </si>
  <si>
    <r>
      <t xml:space="preserve">Source:
</t>
    </r>
    <r>
      <rPr>
        <sz val="10"/>
        <color theme="1"/>
        <rFont val="Arial"/>
        <family val="2"/>
      </rPr>
      <t>Roll Forward Model - Nominal straight line depreciation - 2014 to 2025
Where not available - Post Tax Revenue Model - Nominal straight line depreciation - 2014 to 2025</t>
    </r>
    <r>
      <rPr>
        <b/>
        <sz val="10"/>
        <rFont val="Arial"/>
        <family val="2"/>
      </rPr>
      <t xml:space="preserve"> </t>
    </r>
    <r>
      <rPr>
        <sz val="10"/>
        <rFont val="Arial"/>
        <family val="2"/>
      </rPr>
      <t>(updated for actual inflation)</t>
    </r>
  </si>
  <si>
    <r>
      <t xml:space="preserve">Source:
</t>
    </r>
    <r>
      <rPr>
        <sz val="10"/>
        <color theme="1"/>
        <rFont val="Arial"/>
        <family val="2"/>
      </rPr>
      <t>Economic Benchmarking RIN - Revenue - 2014 to 2024, AIO 2025</t>
    </r>
  </si>
  <si>
    <r>
      <t xml:space="preserve">Source:
</t>
    </r>
    <r>
      <rPr>
        <sz val="10"/>
        <color theme="1"/>
        <rFont val="Arial"/>
        <family val="2"/>
      </rPr>
      <t>Annual RIN Non - Financial - STPIS - 2014 to 2024, AIO 2025</t>
    </r>
  </si>
  <si>
    <r>
      <t xml:space="preserve">Source:
</t>
    </r>
    <r>
      <rPr>
        <sz val="10"/>
        <color theme="1"/>
        <rFont val="Arial"/>
        <family val="2"/>
      </rPr>
      <t>Roll Forward Model - Opening Regulatory Asset Base - 2014 to 2025
Where not available  - Annual RIN - Assets - 2021 to 2024, AIO 2025</t>
    </r>
  </si>
  <si>
    <r>
      <t xml:space="preserve">Source:
</t>
    </r>
    <r>
      <rPr>
        <sz val="10"/>
        <color theme="1"/>
        <rFont val="Arial"/>
        <family val="2"/>
      </rPr>
      <t>Roll Forward Model - Inflation Rates - 2014 to 2025
Where not available  - Australian Bureau of Statistics - Inflation Rates 2025
Post Tax Revenue Model - Forecast inflation rates - 2014 to 2025</t>
    </r>
  </si>
  <si>
    <r>
      <t xml:space="preserve">Source:
</t>
    </r>
    <r>
      <rPr>
        <sz val="10"/>
        <color theme="1"/>
        <rFont val="Arial"/>
        <family val="2"/>
      </rPr>
      <t>TNSP Regulatory Accounts - 2014 to 2024, AIO 2025</t>
    </r>
  </si>
  <si>
    <r>
      <t xml:space="preserve">Source:
</t>
    </r>
    <r>
      <rPr>
        <sz val="10"/>
        <color theme="1"/>
        <rFont val="Arial"/>
        <family val="2"/>
      </rPr>
      <t>Roll Forward Model - Nominal straight line depreciation - 2014 to 2025
Where not available  - Post Tax Revenue Model (Return on debt updates) - Nominal straight line depreciation - 2025</t>
    </r>
  </si>
  <si>
    <r>
      <t xml:space="preserve">Source:
</t>
    </r>
    <r>
      <rPr>
        <sz val="10"/>
        <color theme="1"/>
        <rFont val="Arial"/>
        <family val="2"/>
      </rPr>
      <t>This is the cumulative total of all DNSPs in the TNSP's jurisdiction. DNSP Annual RIN Non - Financial - STPIS - 2014 to 2024, AIO 2025</t>
    </r>
  </si>
  <si>
    <r>
      <t xml:space="preserve">Source: 
</t>
    </r>
    <r>
      <rPr>
        <sz val="10"/>
        <color theme="1"/>
        <rFont val="Arial"/>
        <family val="2"/>
      </rPr>
      <t>Roll Forward Model - Opening Regulatory Asset Base - 2014 to 2025
Where not available  - Post Tax Revenue Model (Return on debt updates) - Opening Regulatory Asset Base - 2025</t>
    </r>
  </si>
  <si>
    <r>
      <rPr>
        <b/>
        <sz val="8.5"/>
        <color theme="1"/>
        <rFont val="Arial"/>
        <family val="2"/>
      </rPr>
      <t>Source:</t>
    </r>
    <r>
      <rPr>
        <sz val="10"/>
        <color theme="1"/>
        <rFont val="Arial"/>
        <family val="2"/>
      </rPr>
      <t xml:space="preserve">
Roll Forward Model - Inflation Rates - 2014 to 2025
Where not available  - Australian Bureau of Statistics - Inflation Rates - 2025
Post Tax Revenue Model - Forecast inflation rates - 2014 to 2025</t>
    </r>
  </si>
  <si>
    <t>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</si>
</sst>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_-* #,##0_-;\-* #,##0_-;_-* &quot;-&quot;??_-;_-@_-"/>
    <numFmt numFmtId="166" formatCode="_(* #,##0_);_(* \(#,##0\);_(* &quot;-&quot;??_);_(@_)"/>
    <numFmt numFmtId="167" formatCode="#,##0;[Black]\(#,##0\)"/>
    <numFmt numFmtId="168" formatCode="_-* #,##0.0000_-;\-* #,##0.0000_-;_-* &quot;-&quot;??_-;_-@_-"/>
    <numFmt numFmtId="169" formatCode="0.0%"/>
    <numFmt numFmtId="170" formatCode="#,##0.000_ ;[Red]\-#,##0.000\ "/>
    <numFmt numFmtId="171" formatCode="_([$€-2]* #,##0.00_);_([$€-2]* \(#,##0.00\);_([$€-2]* &quot;-&quot;??_)"/>
    <numFmt numFmtId="172" formatCode="_-* #,##0.00_-;[Red]\(#,##0.00\)_-;_-* &quot;-&quot;??_-;_-@_-"/>
    <numFmt numFmtId="173" formatCode="mm/dd/yy"/>
    <numFmt numFmtId="174" formatCode="0_);[Red]\(0\)"/>
    <numFmt numFmtId="175" formatCode="_(* #,##0.0_);_(* \(#,##0.0\);_(* &quot;-&quot;?_);_(@_)"/>
    <numFmt numFmtId="176" formatCode="_(* #,##0_);_(* \(#,##0\);_(* &quot;-&quot;?_);_(@_)"/>
    <numFmt numFmtId="177" formatCode="#,##0.0_);\(#,##0.0\)"/>
    <numFmt numFmtId="178" formatCode="#,##0_ ;\-#,##0\ "/>
    <numFmt numFmtId="179" formatCode="#,##0;[Red]\(#,##0.0\)"/>
    <numFmt numFmtId="180" formatCode="#,##0_ ;[Red]\(#,##0\)\ "/>
    <numFmt numFmtId="181" formatCode="#,##0.00;\(#,##0.00\)"/>
    <numFmt numFmtId="182" formatCode="_)d\-mmm\-yy_)"/>
    <numFmt numFmtId="183" formatCode="_(#,##0.0_);\(#,##0.0\);_(&quot;-&quot;_)"/>
    <numFmt numFmtId="184" formatCode="_(###0_);\(###0\);_(###0_)"/>
    <numFmt numFmtId="185" formatCode="#,##0.0000_);[Red]\(#,##0.0000\)"/>
    <numFmt numFmtId="186" formatCode="0.000000%"/>
    <numFmt numFmtId="187" formatCode="_-* #,##0.000000000000_-;\-* #,##0.000000000000_-;_-* &quot;-&quot;??_-;_-@_-"/>
    <numFmt numFmtId="188" formatCode="0.000%"/>
    <numFmt numFmtId="189" formatCode="0.0000%"/>
    <numFmt numFmtId="190" formatCode="_-* #,##0.0000000_-;\-* #,##0.0000000_-;_-* &quot;-&quot;??_-;_-@_-"/>
    <numFmt numFmtId="191" formatCode="0.00000000%"/>
    <numFmt numFmtId="192" formatCode="0.000000000%"/>
    <numFmt numFmtId="193" formatCode="_-* #,##0.0_-;\-* #,##0.0_-;_-* &quot;-&quot;??_-;_-@_-"/>
    <numFmt numFmtId="194" formatCode="_(* #,##0.0000_);_(* \(#,##0.0000\);_(* &quot;-&quot;??_);_(@_)"/>
  </numFmts>
  <fonts count="90">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scheme val="minor"/>
    </font>
    <font>
      <b/>
      <sz val="11"/>
      <color theme="1"/>
      <name val="Arial"/>
      <family val="2"/>
      <scheme val="minor"/>
    </font>
    <font>
      <sz val="10"/>
      <color theme="1"/>
      <name val="Arial"/>
      <family val="2"/>
      <scheme val="minor"/>
    </font>
    <font>
      <b/>
      <sz val="10"/>
      <color theme="1"/>
      <name val="Arial"/>
      <family val="2"/>
      <scheme val="minor"/>
    </font>
    <font>
      <b/>
      <sz val="16"/>
      <color theme="0"/>
      <name val="Arial"/>
      <family val="2"/>
    </font>
    <font>
      <sz val="10"/>
      <color theme="1"/>
      <name val="Arial"/>
      <family val="2"/>
    </font>
    <font>
      <b/>
      <sz val="10"/>
      <color theme="1"/>
      <name val="Arial"/>
      <family val="2"/>
    </font>
    <font>
      <sz val="11"/>
      <color theme="1"/>
      <name val="Arial"/>
      <family val="2"/>
    </font>
    <font>
      <b/>
      <sz val="10"/>
      <name val="Arial"/>
      <family val="2"/>
    </font>
    <font>
      <sz val="10"/>
      <name val="Arial"/>
      <family val="2"/>
    </font>
    <font>
      <b/>
      <sz val="11"/>
      <color theme="1"/>
      <name val="Arial"/>
      <family val="2"/>
    </font>
    <font>
      <sz val="12"/>
      <name val="Arial"/>
      <family val="2"/>
    </font>
    <font>
      <b/>
      <sz val="12"/>
      <name val="Arial"/>
      <family val="2"/>
    </font>
    <font>
      <sz val="26"/>
      <name val="Arial"/>
      <family val="2"/>
    </font>
    <font>
      <sz val="36"/>
      <name val="Arial"/>
      <family val="2"/>
    </font>
    <font>
      <sz val="11"/>
      <color rgb="FF000000"/>
      <name val="Calibri"/>
      <family val="2"/>
    </font>
    <font>
      <u/>
      <sz val="11"/>
      <color theme="10"/>
      <name val="Calibri"/>
      <family val="2"/>
    </font>
    <font>
      <sz val="9"/>
      <name val="Arial"/>
      <family val="2"/>
    </font>
    <font>
      <b/>
      <sz val="12"/>
      <color theme="0"/>
      <name val="Arial"/>
      <family val="2"/>
    </font>
    <font>
      <b/>
      <sz val="14"/>
      <name val="Arial"/>
      <family val="2"/>
    </font>
    <font>
      <b/>
      <sz val="11"/>
      <color indexed="8"/>
      <name val="Calibri"/>
      <family val="2"/>
    </font>
    <font>
      <b/>
      <sz val="16"/>
      <color indexed="9"/>
      <name val="Arial"/>
      <family val="2"/>
    </font>
    <font>
      <sz val="11"/>
      <color indexed="8"/>
      <name val="Calibri"/>
      <family val="2"/>
    </font>
    <font>
      <b/>
      <sz val="12"/>
      <color theme="0"/>
      <name val="Arial"/>
      <family val="2"/>
      <scheme val="minor"/>
    </font>
    <font>
      <u/>
      <sz val="11"/>
      <color theme="10"/>
      <name val="Arial"/>
      <family val="2"/>
      <scheme val="minor"/>
    </font>
    <font>
      <u/>
      <sz val="10"/>
      <color indexed="12"/>
      <name val="Arial"/>
      <family val="2"/>
    </font>
    <font>
      <sz val="10"/>
      <name val="Helv"/>
      <charset val="204"/>
    </font>
    <font>
      <sz val="14"/>
      <name val="System"/>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theme="1"/>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u/>
      <sz val="10"/>
      <color indexed="12"/>
      <name val="MS Sans Serif"/>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sz val="9"/>
      <color indexed="21"/>
      <name val="Helvetica-Black"/>
      <family val="2"/>
    </font>
    <font>
      <b/>
      <sz val="9"/>
      <name val="Palatino"/>
      <family val="1"/>
    </font>
    <font>
      <sz val="7"/>
      <name val="Palatino"/>
      <family val="1"/>
    </font>
    <font>
      <sz val="12"/>
      <name val="Palatino"/>
      <family val="1"/>
    </font>
    <font>
      <sz val="11"/>
      <name val="Helvetica-Black"/>
    </font>
    <font>
      <sz val="11"/>
      <name val="Helvetica-Black"/>
      <family val="2"/>
    </font>
    <font>
      <sz val="12"/>
      <color indexed="12"/>
      <name val="Arial MT"/>
    </font>
    <font>
      <b/>
      <u/>
      <sz val="9.5"/>
      <color indexed="56"/>
      <name val="Arial"/>
      <family val="2"/>
    </font>
    <font>
      <u/>
      <sz val="8"/>
      <color indexed="56"/>
      <name val="Arial"/>
      <family val="2"/>
    </font>
    <font>
      <sz val="11"/>
      <color indexed="10"/>
      <name val="Calibri"/>
      <family val="2"/>
    </font>
    <font>
      <sz val="11"/>
      <color rgb="FFFF0000"/>
      <name val="Arial"/>
      <family val="2"/>
      <scheme val="minor"/>
    </font>
    <font>
      <strike/>
      <sz val="11"/>
      <color theme="1"/>
      <name val="Arial"/>
      <family val="2"/>
      <scheme val="minor"/>
    </font>
    <font>
      <sz val="8"/>
      <name val="Arial"/>
      <family val="2"/>
      <scheme val="minor"/>
    </font>
    <font>
      <sz val="11"/>
      <name val="Arial"/>
      <family val="2"/>
    </font>
    <font>
      <b/>
      <sz val="11"/>
      <name val="Arial"/>
      <family val="2"/>
    </font>
    <font>
      <b/>
      <sz val="8.5"/>
      <color theme="1"/>
      <name val="Arial"/>
      <family val="2"/>
    </font>
    <font>
      <b/>
      <sz val="42"/>
      <color theme="0"/>
      <name val="Arial"/>
      <family val="2"/>
    </font>
  </fonts>
  <fills count="5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tint="-0.249977111117893"/>
        <bgColor indexed="64"/>
      </patternFill>
    </fill>
    <fill>
      <patternFill patternType="solid">
        <fgColor theme="1"/>
        <bgColor indexed="64"/>
      </patternFill>
    </fill>
    <fill>
      <patternFill patternType="solid">
        <fgColor rgb="FFFFFFCC"/>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indexed="8"/>
        <bgColor indexed="64"/>
      </patternFill>
    </fill>
    <fill>
      <patternFill patternType="solid">
        <fgColor indexed="22"/>
        <bgColor indexed="64"/>
      </patternFill>
    </fill>
    <fill>
      <patternFill patternType="solid">
        <fgColor indexed="3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2"/>
        <bgColor indexed="64"/>
      </patternFill>
    </fill>
    <fill>
      <patternFill patternType="solid">
        <fgColor rgb="FF303F51"/>
        <bgColor indexed="64"/>
      </patternFill>
    </fill>
    <fill>
      <patternFill patternType="solid">
        <fgColor rgb="FF0C5B88"/>
        <bgColor indexed="64"/>
      </patternFill>
    </fill>
    <fill>
      <patternFill patternType="solid">
        <fgColor rgb="FFDFEAF1"/>
        <bgColor indexed="64"/>
      </patternFill>
    </fill>
    <fill>
      <patternFill patternType="solid">
        <fgColor rgb="FF9A928E"/>
        <bgColor indexed="64"/>
      </patternFill>
    </fill>
    <fill>
      <patternFill patternType="solid">
        <fgColor rgb="FFC1D5E3"/>
        <bgColor indexed="64"/>
      </patternFill>
    </fill>
    <fill>
      <patternFill patternType="solid">
        <fgColor rgb="FFC8C2C0"/>
        <bgColor indexed="64"/>
      </patternFill>
    </fill>
    <fill>
      <patternFill patternType="solid">
        <fgColor rgb="FF000000"/>
        <bgColor indexed="64"/>
      </patternFill>
    </fill>
  </fills>
  <borders count="26">
    <border>
      <left/>
      <right/>
      <top/>
      <bottom/>
      <diagonal/>
    </border>
    <border>
      <left/>
      <right/>
      <top/>
      <bottom style="thin">
        <color auto="1"/>
      </bottom>
      <diagonal/>
    </border>
    <border>
      <left/>
      <right/>
      <top style="thin">
        <color indexed="64"/>
      </top>
      <bottom/>
      <diagonal/>
    </border>
    <border>
      <left/>
      <right/>
      <top style="thin">
        <color auto="1"/>
      </top>
      <bottom style="medium">
        <color auto="1"/>
      </bottom>
      <diagonal/>
    </border>
    <border>
      <left/>
      <right/>
      <top/>
      <bottom style="medium">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medium">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bottom/>
      <diagonal/>
    </border>
    <border>
      <left style="medium">
        <color auto="1"/>
      </left>
      <right style="medium">
        <color indexed="64"/>
      </right>
      <top style="thin">
        <color theme="0" tint="-0.34998626667073579"/>
      </top>
      <bottom style="thin">
        <color theme="0" tint="-0.3499862666707357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thick">
        <color indexed="22"/>
      </bottom>
      <diagonal/>
    </border>
    <border>
      <left/>
      <right/>
      <top/>
      <bottom style="medium">
        <color indexed="38"/>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9"/>
      </top>
      <bottom style="double">
        <color indexed="49"/>
      </bottom>
      <diagonal/>
    </border>
    <border>
      <left/>
      <right/>
      <top style="thin">
        <color indexed="64"/>
      </top>
      <bottom/>
      <diagonal/>
    </border>
  </borders>
  <cellStyleXfs count="998">
    <xf numFmtId="0" fontId="0" fillId="0" borderId="0"/>
    <xf numFmtId="43"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15" fillId="0" borderId="0"/>
    <xf numFmtId="0" fontId="15" fillId="0" borderId="0"/>
    <xf numFmtId="0" fontId="21" fillId="0" borderId="0"/>
    <xf numFmtId="0" fontId="24" fillId="7" borderId="9">
      <alignment vertical="center"/>
    </xf>
    <xf numFmtId="0" fontId="15" fillId="0" borderId="0"/>
    <xf numFmtId="0" fontId="31" fillId="0" borderId="0" applyNumberFormat="0" applyFill="0" applyBorder="0" applyAlignment="0" applyProtection="0">
      <alignment vertical="top"/>
      <protection locked="0"/>
    </xf>
    <xf numFmtId="0" fontId="15" fillId="0" borderId="0"/>
    <xf numFmtId="171" fontId="15" fillId="0" borderId="0"/>
    <xf numFmtId="0" fontId="15" fillId="0" borderId="0"/>
    <xf numFmtId="171" fontId="15" fillId="0" borderId="0"/>
    <xf numFmtId="171" fontId="15" fillId="0" borderId="0"/>
    <xf numFmtId="0" fontId="32" fillId="0" borderId="0"/>
    <xf numFmtId="0" fontId="32" fillId="0" borderId="0"/>
    <xf numFmtId="0" fontId="1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5" fillId="0" borderId="0"/>
    <xf numFmtId="0" fontId="15" fillId="0" borderId="0"/>
    <xf numFmtId="0" fontId="15" fillId="0" borderId="0"/>
    <xf numFmtId="172" fontId="34" fillId="0" borderId="0"/>
    <xf numFmtId="172" fontId="34" fillId="0" borderId="0"/>
    <xf numFmtId="0" fontId="28" fillId="13" borderId="0" applyNumberFormat="0" applyBorder="0" applyAlignment="0" applyProtection="0"/>
    <xf numFmtId="0" fontId="28" fillId="14" borderId="0" applyNumberFormat="0" applyBorder="0" applyAlignment="0" applyProtection="0"/>
    <xf numFmtId="0" fontId="6" fillId="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5"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6" fillId="5"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20" borderId="0" applyNumberFormat="0" applyBorder="0" applyAlignment="0" applyProtection="0"/>
    <xf numFmtId="0" fontId="28" fillId="15"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15"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35" fillId="2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35" fillId="25"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28" fillId="31" borderId="0" applyNumberFormat="0" applyBorder="0" applyAlignment="0" applyProtection="0"/>
    <xf numFmtId="0" fontId="28" fillId="22" borderId="0" applyNumberFormat="0" applyBorder="0" applyAlignment="0" applyProtection="0"/>
    <xf numFmtId="0" fontId="35" fillId="2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5" fillId="32"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6" fillId="0" borderId="0"/>
    <xf numFmtId="42" fontId="37" fillId="0" borderId="0" applyFont="0" applyFill="0" applyBorder="0" applyAlignment="0" applyProtection="0"/>
    <xf numFmtId="0" fontId="38" fillId="34" borderId="0" applyNumberFormat="0" applyBorder="0" applyAlignment="0" applyProtection="0"/>
    <xf numFmtId="0" fontId="39" fillId="0" borderId="0" applyNumberFormat="0" applyFill="0" applyBorder="0" applyAlignment="0"/>
    <xf numFmtId="41" fontId="15" fillId="12" borderId="0" applyNumberFormat="0" applyFont="0" applyBorder="0" applyAlignment="0">
      <alignment horizontal="right"/>
    </xf>
    <xf numFmtId="41" fontId="15" fillId="12" borderId="0" applyNumberFormat="0" applyFont="0" applyBorder="0" applyAlignment="0">
      <alignment horizontal="right"/>
    </xf>
    <xf numFmtId="41" fontId="15" fillId="12" borderId="0" applyNumberFormat="0" applyFont="0" applyBorder="0" applyAlignment="0">
      <alignment horizontal="right"/>
    </xf>
    <xf numFmtId="41" fontId="15" fillId="12" borderId="0" applyNumberFormat="0" applyFont="0" applyBorder="0" applyAlignment="0">
      <alignment horizontal="right"/>
    </xf>
    <xf numFmtId="41" fontId="15" fillId="12" borderId="0" applyNumberFormat="0" applyFont="0" applyBorder="0" applyAlignment="0">
      <alignment horizontal="right"/>
    </xf>
    <xf numFmtId="0" fontId="40" fillId="0" borderId="0" applyNumberFormat="0" applyFill="0" applyBorder="0" applyAlignment="0">
      <protection locked="0"/>
    </xf>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1" fillId="14" borderId="13" applyNumberFormat="0" applyAlignment="0" applyProtection="0"/>
    <xf numFmtId="0" fontId="42" fillId="35" borderId="14" applyNumberFormat="0" applyAlignment="0" applyProtection="0"/>
    <xf numFmtId="0" fontId="42" fillId="35" borderId="14" applyNumberFormat="0" applyAlignment="0" applyProtection="0"/>
    <xf numFmtId="0" fontId="42" fillId="35" borderId="14" applyNumberFormat="0" applyAlignment="0" applyProtection="0"/>
    <xf numFmtId="0" fontId="42" fillId="35" borderId="14" applyNumberFormat="0" applyAlignment="0" applyProtection="0"/>
    <xf numFmtId="41" fontId="15" fillId="0" borderId="0" applyFont="0" applyFill="0" applyBorder="0" applyAlignment="0" applyProtection="0"/>
    <xf numFmtId="0" fontId="4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43" fontId="6"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0" fontId="15"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46"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1" fontId="28" fillId="0" borderId="0" applyFont="0" applyFill="0" applyBorder="0" applyAlignment="0" applyProtection="0"/>
    <xf numFmtId="0" fontId="47" fillId="0" borderId="0" applyNumberForma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0" fontId="48" fillId="0" borderId="0"/>
    <xf numFmtId="0" fontId="49" fillId="0" borderId="0"/>
    <xf numFmtId="0" fontId="50" fillId="36" borderId="0" applyNumberFormat="0" applyBorder="0" applyAlignment="0" applyProtection="0"/>
    <xf numFmtId="0" fontId="14" fillId="0" borderId="0" applyFill="0" applyBorder="0">
      <alignment vertical="center"/>
    </xf>
    <xf numFmtId="0" fontId="51" fillId="0" borderId="15" applyNumberFormat="0" applyFill="0" applyAlignment="0" applyProtection="0"/>
    <xf numFmtId="0" fontId="14" fillId="0" borderId="0" applyFill="0" applyBorder="0">
      <alignment vertical="center"/>
    </xf>
    <xf numFmtId="0" fontId="52" fillId="0" borderId="0" applyFill="0" applyBorder="0">
      <alignment vertical="center"/>
    </xf>
    <xf numFmtId="0" fontId="53" fillId="0" borderId="16" applyNumberFormat="0" applyFill="0" applyAlignment="0" applyProtection="0"/>
    <xf numFmtId="0" fontId="53" fillId="0" borderId="17" applyNumberFormat="0" applyFill="0" applyAlignment="0" applyProtection="0"/>
    <xf numFmtId="0" fontId="52" fillId="0" borderId="0" applyFill="0" applyBorder="0">
      <alignment vertical="center"/>
    </xf>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9"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9" applyNumberFormat="0" applyFill="0" applyAlignment="0" applyProtection="0"/>
    <xf numFmtId="0" fontId="55" fillId="0" borderId="0" applyFill="0" applyBorder="0">
      <alignment vertical="center"/>
    </xf>
    <xf numFmtId="0" fontId="54" fillId="0" borderId="19"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9" applyNumberFormat="0" applyFill="0" applyAlignment="0" applyProtection="0"/>
    <xf numFmtId="0" fontId="55" fillId="0" borderId="0" applyFill="0" applyBorder="0">
      <alignment vertical="center"/>
    </xf>
    <xf numFmtId="0" fontId="34" fillId="0" borderId="0" applyFill="0" applyBorder="0">
      <alignment vertical="center"/>
    </xf>
    <xf numFmtId="0" fontId="54" fillId="0" borderId="0" applyNumberFormat="0" applyFill="0" applyBorder="0" applyAlignment="0" applyProtection="0"/>
    <xf numFmtId="0" fontId="34" fillId="0" borderId="0" applyFill="0" applyBorder="0">
      <alignment vertical="center"/>
    </xf>
    <xf numFmtId="169" fontId="56" fillId="0" borderId="0"/>
    <xf numFmtId="0" fontId="2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0" fillId="0" borderId="0" applyNumberFormat="0" applyFill="0" applyBorder="0" applyAlignment="0" applyProtection="0"/>
    <xf numFmtId="0" fontId="58" fillId="0" borderId="0" applyNumberFormat="0" applyFill="0" applyBorder="0" applyAlignment="0" applyProtection="0"/>
    <xf numFmtId="0" fontId="31" fillId="0" borderId="0" applyNumberFormat="0" applyFill="0" applyBorder="0" applyAlignment="0" applyProtection="0">
      <alignment vertical="top"/>
      <protection locked="0"/>
    </xf>
    <xf numFmtId="0" fontId="59" fillId="0" borderId="0" applyFill="0" applyBorder="0">
      <alignment horizontal="center" vertical="center"/>
      <protection locked="0"/>
    </xf>
    <xf numFmtId="0" fontId="60" fillId="0" borderId="0" applyFill="0" applyBorder="0">
      <alignment horizontal="left" vertical="center"/>
      <protection locked="0"/>
    </xf>
    <xf numFmtId="175" fontId="15" fillId="37" borderId="0" applyFont="0" applyBorder="0">
      <alignment horizontal="right"/>
    </xf>
    <xf numFmtId="169" fontId="15" fillId="37" borderId="0" applyFont="0" applyBorder="0" applyAlignment="0"/>
    <xf numFmtId="175" fontId="15" fillId="37" borderId="0" applyFont="0" applyBorder="0">
      <alignment horizontal="right"/>
    </xf>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0" fontId="61" fillId="15" borderId="13" applyNumberFormat="0" applyAlignment="0" applyProtection="0"/>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9" borderId="0" applyFont="0" applyBorder="0" applyAlignment="0">
      <alignment horizontal="right"/>
      <protection locked="0"/>
    </xf>
    <xf numFmtId="41" fontId="15" fillId="38" borderId="0" applyFont="0" applyBorder="0" applyAlignment="0">
      <alignment horizontal="right"/>
      <protection locked="0"/>
    </xf>
    <xf numFmtId="41" fontId="15" fillId="39" borderId="0" applyFont="0" applyBorder="0" applyAlignment="0">
      <alignment horizontal="right"/>
      <protection locked="0"/>
    </xf>
    <xf numFmtId="41" fontId="15" fillId="39" borderId="0" applyFont="0" applyBorder="0" applyAlignment="0">
      <alignment horizontal="right"/>
      <protection locked="0"/>
    </xf>
    <xf numFmtId="41" fontId="15" fillId="38" borderId="0" applyFont="0" applyBorder="0" applyAlignment="0">
      <alignment horizontal="right"/>
      <protection locked="0"/>
    </xf>
    <xf numFmtId="10" fontId="15" fillId="39" borderId="0" applyFont="0" applyBorder="0">
      <alignment horizontal="right"/>
      <protection locked="0"/>
    </xf>
    <xf numFmtId="41" fontId="15" fillId="39" borderId="0" applyFont="0" applyBorder="0" applyAlignment="0">
      <alignment horizontal="right"/>
      <protection locked="0"/>
    </xf>
    <xf numFmtId="3" fontId="15" fillId="40" borderId="0" applyFont="0" applyBorder="0">
      <protection locked="0"/>
    </xf>
    <xf numFmtId="169" fontId="52" fillId="40" borderId="0" applyBorder="0" applyAlignment="0">
      <protection locked="0"/>
    </xf>
    <xf numFmtId="176" fontId="15" fillId="41" borderId="0" applyFont="0" applyBorder="0">
      <alignment horizontal="right"/>
      <protection locked="0"/>
    </xf>
    <xf numFmtId="176" fontId="15" fillId="41" borderId="0" applyFont="0" applyBorder="0">
      <alignment horizontal="right"/>
      <protection locked="0"/>
    </xf>
    <xf numFmtId="176" fontId="15" fillId="41"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170" fontId="6" fillId="8" borderId="10">
      <protection locked="0"/>
    </xf>
    <xf numFmtId="170" fontId="6" fillId="8" borderId="10">
      <protection locked="0"/>
    </xf>
    <xf numFmtId="170" fontId="6" fillId="8" borderId="10">
      <protection locked="0"/>
    </xf>
    <xf numFmtId="49" fontId="6" fillId="8" borderId="10" applyFont="0" applyAlignment="0">
      <alignment horizontal="left" vertical="center" wrapText="1"/>
      <protection locked="0"/>
    </xf>
    <xf numFmtId="49" fontId="6" fillId="8" borderId="10" applyFont="0" applyAlignment="0">
      <alignment horizontal="left" vertical="center" wrapText="1"/>
      <protection locked="0"/>
    </xf>
    <xf numFmtId="49" fontId="6" fillId="8" borderId="10" applyFont="0" applyAlignment="0">
      <alignment horizontal="left" vertical="center" wrapText="1"/>
      <protection locked="0"/>
    </xf>
    <xf numFmtId="169" fontId="62" fillId="42" borderId="0" applyBorder="0" applyAlignment="0"/>
    <xf numFmtId="0" fontId="34" fillId="12" borderId="0"/>
    <xf numFmtId="0" fontId="63" fillId="0" borderId="20" applyNumberFormat="0" applyFill="0" applyAlignment="0" applyProtection="0"/>
    <xf numFmtId="175" fontId="23" fillId="12" borderId="8" applyFont="0" applyBorder="0" applyAlignment="0"/>
    <xf numFmtId="169" fontId="52" fillId="12" borderId="0" applyFont="0" applyBorder="0" applyAlignment="0"/>
    <xf numFmtId="177" fontId="64" fillId="0" borderId="0"/>
    <xf numFmtId="0" fontId="18" fillId="0" borderId="0" applyFill="0" applyBorder="0">
      <alignment horizontal="left" vertical="center"/>
    </xf>
    <xf numFmtId="0" fontId="65" fillId="19" borderId="0" applyNumberFormat="0" applyBorder="0" applyAlignment="0" applyProtection="0"/>
    <xf numFmtId="170" fontId="6" fillId="6" borderId="10"/>
    <xf numFmtId="170" fontId="6" fillId="6" borderId="10"/>
    <xf numFmtId="170" fontId="6" fillId="6" borderId="10"/>
    <xf numFmtId="178" fontId="66" fillId="0" borderId="0"/>
    <xf numFmtId="0" fontId="15" fillId="0" borderId="0"/>
    <xf numFmtId="0" fontId="15" fillId="0" borderId="0"/>
    <xf numFmtId="0" fontId="15" fillId="0" borderId="0"/>
    <xf numFmtId="0" fontId="15" fillId="0" borderId="0"/>
    <xf numFmtId="0" fontId="15" fillId="3" borderId="0"/>
    <xf numFmtId="0" fontId="15" fillId="0" borderId="0"/>
    <xf numFmtId="0" fontId="15" fillId="3" borderId="0"/>
    <xf numFmtId="0" fontId="6" fillId="0" borderId="0"/>
    <xf numFmtId="0" fontId="15" fillId="0" borderId="0" applyFill="0"/>
    <xf numFmtId="0" fontId="15" fillId="0" borderId="0" applyFill="0"/>
    <xf numFmtId="0" fontId="15" fillId="0" borderId="0"/>
    <xf numFmtId="0" fontId="15" fillId="0" borderId="0"/>
    <xf numFmtId="0" fontId="15" fillId="0" borderId="0"/>
    <xf numFmtId="0" fontId="15" fillId="0" borderId="0"/>
    <xf numFmtId="0" fontId="15"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3" borderId="0"/>
    <xf numFmtId="0" fontId="15" fillId="0" borderId="0"/>
    <xf numFmtId="0" fontId="4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3" borderId="0"/>
    <xf numFmtId="0" fontId="15"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44" fillId="0" borderId="0"/>
    <xf numFmtId="0" fontId="28" fillId="0" borderId="0"/>
    <xf numFmtId="0" fontId="28" fillId="0" borderId="0"/>
    <xf numFmtId="0" fontId="15" fillId="0" borderId="0"/>
    <xf numFmtId="0" fontId="15" fillId="0" borderId="0"/>
    <xf numFmtId="0" fontId="15" fillId="0" borderId="0"/>
    <xf numFmtId="0" fontId="15" fillId="0" borderId="0"/>
    <xf numFmtId="0" fontId="15" fillId="0" borderId="0"/>
    <xf numFmtId="0" fontId="15" fillId="0" borderId="0" applyFill="0"/>
    <xf numFmtId="0" fontId="15" fillId="3" borderId="0"/>
    <xf numFmtId="0" fontId="15"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15" fillId="0" borderId="0"/>
    <xf numFmtId="0" fontId="15" fillId="0" borderId="0"/>
    <xf numFmtId="0" fontId="15" fillId="0" borderId="0"/>
    <xf numFmtId="0" fontId="15" fillId="3" borderId="0"/>
    <xf numFmtId="0" fontId="15" fillId="3" borderId="0"/>
    <xf numFmtId="0" fontId="15" fillId="0" borderId="0"/>
    <xf numFmtId="0" fontId="15" fillId="3" borderId="0"/>
    <xf numFmtId="0" fontId="6" fillId="0" borderId="0"/>
    <xf numFmtId="0" fontId="6" fillId="0" borderId="0"/>
    <xf numFmtId="0" fontId="6" fillId="0" borderId="0"/>
    <xf numFmtId="0" fontId="15" fillId="0" borderId="0"/>
    <xf numFmtId="0" fontId="15" fillId="0" borderId="0"/>
    <xf numFmtId="0" fontId="15" fillId="0" borderId="0"/>
    <xf numFmtId="0" fontId="6" fillId="0" borderId="0"/>
    <xf numFmtId="0" fontId="6" fillId="0" borderId="0"/>
    <xf numFmtId="0" fontId="6" fillId="0" borderId="0">
      <protection locked="0"/>
    </xf>
    <xf numFmtId="0" fontId="15" fillId="0" borderId="0"/>
    <xf numFmtId="0" fontId="15" fillId="0" borderId="0"/>
    <xf numFmtId="0" fontId="15" fillId="3" borderId="0"/>
    <xf numFmtId="0" fontId="15" fillId="3" borderId="0"/>
    <xf numFmtId="0" fontId="15" fillId="3" borderId="0"/>
    <xf numFmtId="0" fontId="6" fillId="0" borderId="0"/>
    <xf numFmtId="0" fontId="15" fillId="0" borderId="0"/>
    <xf numFmtId="0" fontId="15" fillId="0" borderId="0"/>
    <xf numFmtId="0" fontId="15" fillId="0" borderId="0"/>
    <xf numFmtId="0" fontId="6"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applyFill="0"/>
    <xf numFmtId="0" fontId="15" fillId="0" borderId="0" applyFill="0"/>
    <xf numFmtId="0" fontId="15" fillId="0" borderId="0"/>
    <xf numFmtId="0" fontId="6" fillId="0" borderId="0"/>
    <xf numFmtId="0" fontId="15" fillId="0" borderId="0"/>
    <xf numFmtId="0" fontId="15" fillId="0" borderId="0"/>
    <xf numFmtId="0" fontId="15" fillId="0" borderId="0"/>
    <xf numFmtId="0" fontId="15" fillId="0" borderId="0"/>
    <xf numFmtId="0" fontId="6" fillId="0" borderId="0"/>
    <xf numFmtId="0" fontId="6" fillId="0" borderId="0"/>
    <xf numFmtId="0" fontId="15" fillId="0" borderId="0"/>
    <xf numFmtId="0" fontId="15" fillId="0" borderId="0"/>
    <xf numFmtId="0" fontId="28" fillId="0" borderId="0"/>
    <xf numFmtId="0" fontId="28" fillId="0" borderId="0"/>
    <xf numFmtId="0" fontId="37" fillId="0" borderId="0"/>
    <xf numFmtId="0" fontId="15" fillId="0" borderId="0"/>
    <xf numFmtId="0" fontId="15" fillId="3"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applyFill="0"/>
    <xf numFmtId="0" fontId="15" fillId="0" borderId="0"/>
    <xf numFmtId="0" fontId="6" fillId="0" borderId="0"/>
    <xf numFmtId="0" fontId="15" fillId="0" borderId="0"/>
    <xf numFmtId="0" fontId="6" fillId="0" borderId="0"/>
    <xf numFmtId="0" fontId="6" fillId="0" borderId="0"/>
    <xf numFmtId="0" fontId="6" fillId="0" borderId="0"/>
    <xf numFmtId="0" fontId="6" fillId="0" borderId="0"/>
    <xf numFmtId="0" fontId="15" fillId="0" borderId="0"/>
    <xf numFmtId="0" fontId="15" fillId="0" borderId="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15" fillId="16" borderId="21" applyNumberFormat="0" applyFon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0" fontId="67" fillId="14" borderId="22" applyNumberFormat="0" applyAlignment="0" applyProtection="0"/>
    <xf numFmtId="179" fontId="15" fillId="0" borderId="0" applyFill="0" applyBorder="0"/>
    <xf numFmtId="179" fontId="15" fillId="0" borderId="0" applyFill="0" applyBorder="0"/>
    <xf numFmtId="179" fontId="15" fillId="0" borderId="0" applyFill="0" applyBorder="0"/>
    <xf numFmtId="9" fontId="15"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9" fontId="68" fillId="0" borderId="0"/>
    <xf numFmtId="0" fontId="55" fillId="0" borderId="0" applyFill="0" applyBorder="0">
      <alignment vertical="center"/>
    </xf>
    <xf numFmtId="0" fontId="43" fillId="0" borderId="0" applyNumberFormat="0" applyFont="0" applyFill="0" applyBorder="0" applyAlignment="0" applyProtection="0">
      <alignment horizontal="left"/>
    </xf>
    <xf numFmtId="15" fontId="43" fillId="0" borderId="0" applyFont="0" applyFill="0" applyBorder="0" applyAlignment="0" applyProtection="0"/>
    <xf numFmtId="4" fontId="43" fillId="0" borderId="0" applyFont="0" applyFill="0" applyBorder="0" applyAlignment="0" applyProtection="0"/>
    <xf numFmtId="180" fontId="69" fillId="0" borderId="11"/>
    <xf numFmtId="180" fontId="69" fillId="0" borderId="11"/>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0" fontId="70" fillId="0" borderId="23">
      <alignment horizontal="center"/>
    </xf>
    <xf numFmtId="3" fontId="43" fillId="0" borderId="0" applyFont="0" applyFill="0" applyBorder="0" applyAlignment="0" applyProtection="0"/>
    <xf numFmtId="0" fontId="43" fillId="43" borderId="0" applyNumberFormat="0" applyFont="0" applyBorder="0" applyAlignment="0" applyProtection="0"/>
    <xf numFmtId="181" fontId="15" fillId="0" borderId="0"/>
    <xf numFmtId="181" fontId="15" fillId="0" borderId="0"/>
    <xf numFmtId="181" fontId="15" fillId="0" borderId="0"/>
    <xf numFmtId="182" fontId="34" fillId="0" borderId="0" applyFill="0" applyBorder="0">
      <alignment horizontal="right" vertical="center"/>
    </xf>
    <xf numFmtId="183" fontId="34" fillId="0" borderId="0" applyFill="0" applyBorder="0">
      <alignment horizontal="right" vertical="center"/>
    </xf>
    <xf numFmtId="184" fontId="34" fillId="0" borderId="0" applyFill="0" applyBorder="0">
      <alignment horizontal="right" vertical="center"/>
    </xf>
    <xf numFmtId="170" fontId="13" fillId="8" borderId="12">
      <alignment horizontal="right" indent="2"/>
      <protection locked="0"/>
    </xf>
    <xf numFmtId="0" fontId="15" fillId="16" borderId="0" applyNumberFormat="0" applyFont="0" applyBorder="0" applyAlignment="0" applyProtection="0"/>
    <xf numFmtId="0" fontId="15" fillId="16" borderId="0" applyNumberFormat="0" applyFont="0" applyBorder="0" applyAlignment="0" applyProtection="0"/>
    <xf numFmtId="0" fontId="15" fillId="14" borderId="0" applyNumberFormat="0" applyFont="0" applyBorder="0" applyAlignment="0" applyProtection="0"/>
    <xf numFmtId="0" fontId="15" fillId="14" borderId="0" applyNumberFormat="0" applyFont="0" applyBorder="0" applyAlignment="0" applyProtection="0"/>
    <xf numFmtId="0" fontId="15" fillId="18" borderId="0" applyNumberFormat="0" applyFont="0" applyBorder="0" applyAlignment="0" applyProtection="0"/>
    <xf numFmtId="0" fontId="15" fillId="18" borderId="0" applyNumberFormat="0" applyFont="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18" borderId="0" applyNumberFormat="0" applyFont="0" applyBorder="0" applyAlignment="0" applyProtection="0"/>
    <xf numFmtId="0" fontId="15" fillId="18" borderId="0" applyNumberFormat="0" applyFont="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Border="0" applyAlignment="0" applyProtection="0"/>
    <xf numFmtId="0" fontId="15" fillId="0" borderId="0" applyNumberFormat="0" applyFont="0" applyBorder="0" applyAlignment="0" applyProtection="0"/>
    <xf numFmtId="0" fontId="71" fillId="0" borderId="0" applyNumberFormat="0" applyFill="0" applyBorder="0" applyAlignment="0" applyProtection="0"/>
    <xf numFmtId="0" fontId="27" fillId="9"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25" fillId="0" borderId="0"/>
    <xf numFmtId="15" fontId="15" fillId="0" borderId="0"/>
    <xf numFmtId="15" fontId="15" fillId="0" borderId="0"/>
    <xf numFmtId="15" fontId="15" fillId="0" borderId="0"/>
    <xf numFmtId="10" fontId="15" fillId="0" borderId="0"/>
    <xf numFmtId="10" fontId="15" fillId="0" borderId="0"/>
    <xf numFmtId="10" fontId="15" fillId="0" borderId="0"/>
    <xf numFmtId="0" fontId="72" fillId="11" borderId="1" applyBorder="0" applyProtection="0">
      <alignment horizontal="centerContinuous" vertical="center"/>
    </xf>
    <xf numFmtId="0" fontId="73" fillId="11" borderId="1" applyBorder="0" applyProtection="0">
      <alignment horizontal="centerContinuous" vertical="center"/>
    </xf>
    <xf numFmtId="0" fontId="73" fillId="11" borderId="1" applyBorder="0" applyProtection="0">
      <alignment horizontal="centerContinuous" vertical="center"/>
    </xf>
    <xf numFmtId="0" fontId="73" fillId="11" borderId="1" applyBorder="0" applyProtection="0">
      <alignment horizontal="centerContinuous" vertical="center"/>
    </xf>
    <xf numFmtId="0" fontId="73" fillId="11" borderId="1" applyBorder="0" applyProtection="0">
      <alignment horizontal="centerContinuous" vertical="center"/>
    </xf>
    <xf numFmtId="0" fontId="74" fillId="0" borderId="0" applyBorder="0" applyProtection="0">
      <alignment vertical="center"/>
    </xf>
    <xf numFmtId="0" fontId="75" fillId="0" borderId="0">
      <alignment horizontal="left"/>
    </xf>
    <xf numFmtId="0" fontId="75" fillId="0" borderId="7" applyFill="0" applyBorder="0" applyProtection="0">
      <alignment horizontal="left" vertical="top"/>
    </xf>
    <xf numFmtId="0" fontId="75" fillId="0" borderId="7" applyFill="0" applyBorder="0" applyProtection="0">
      <alignment horizontal="left" vertical="top"/>
    </xf>
    <xf numFmtId="0" fontId="27" fillId="10" borderId="0">
      <alignment horizontal="left" vertical="center"/>
      <protection locked="0"/>
    </xf>
    <xf numFmtId="0" fontId="29" fillId="7" borderId="0">
      <alignment vertical="center"/>
      <protection locked="0"/>
    </xf>
    <xf numFmtId="49" fontId="15" fillId="0" borderId="0" applyFont="0" applyFill="0" applyBorder="0" applyAlignment="0" applyProtection="0"/>
    <xf numFmtId="0" fontId="76" fillId="0" borderId="0"/>
    <xf numFmtId="49" fontId="15" fillId="0" borderId="0" applyFont="0" applyFill="0" applyBorder="0" applyAlignment="0" applyProtection="0"/>
    <xf numFmtId="0" fontId="77" fillId="0" borderId="0"/>
    <xf numFmtId="0" fontId="78" fillId="0" borderId="0"/>
    <xf numFmtId="0" fontId="77" fillId="0" borderId="0"/>
    <xf numFmtId="0" fontId="78" fillId="0" borderId="0"/>
    <xf numFmtId="0" fontId="76" fillId="0" borderId="0"/>
    <xf numFmtId="177" fontId="79" fillId="0" borderId="0"/>
    <xf numFmtId="0" fontId="71" fillId="0" borderId="0" applyNumberFormat="0" applyFill="0" applyBorder="0" applyAlignment="0" applyProtection="0"/>
    <xf numFmtId="0" fontId="80" fillId="0" borderId="0" applyFill="0" applyBorder="0">
      <alignment horizontal="left" vertical="center"/>
      <protection locked="0"/>
    </xf>
    <xf numFmtId="0" fontId="76" fillId="0" borderId="0"/>
    <xf numFmtId="0" fontId="81" fillId="0" borderId="0" applyFill="0" applyBorder="0">
      <alignment horizontal="left" vertical="center"/>
      <protection locked="0"/>
    </xf>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82" fillId="0" borderId="0" applyNumberFormat="0" applyFill="0" applyBorder="0" applyAlignment="0" applyProtection="0"/>
    <xf numFmtId="185" fontId="15" fillId="0" borderId="1" applyBorder="0" applyProtection="0">
      <alignment horizontal="right"/>
    </xf>
    <xf numFmtId="185" fontId="15" fillId="0" borderId="1" applyBorder="0" applyProtection="0">
      <alignment horizontal="right"/>
    </xf>
    <xf numFmtId="185" fontId="15" fillId="0" borderId="1" applyBorder="0" applyProtection="0">
      <alignment horizontal="right"/>
    </xf>
    <xf numFmtId="185" fontId="15" fillId="0" borderId="1" applyBorder="0" applyProtection="0">
      <alignment horizontal="right"/>
    </xf>
    <xf numFmtId="185" fontId="15" fillId="0" borderId="1" applyBorder="0" applyProtection="0">
      <alignment horizontal="right"/>
    </xf>
    <xf numFmtId="41" fontId="15" fillId="12" borderId="0" applyNumberFormat="0" applyFont="0" applyBorder="0" applyAlignment="0">
      <alignment horizontal="right"/>
    </xf>
    <xf numFmtId="41" fontId="15" fillId="12" borderId="0" applyNumberFormat="0" applyFont="0" applyBorder="0" applyAlignment="0">
      <alignment horizontal="right"/>
    </xf>
    <xf numFmtId="41" fontId="15" fillId="12" borderId="0" applyNumberFormat="0" applyFont="0" applyBorder="0" applyAlignment="0">
      <alignment horizontal="right"/>
    </xf>
    <xf numFmtId="41" fontId="15" fillId="12" borderId="0" applyNumberFormat="0" applyFont="0" applyBorder="0" applyAlignment="0">
      <alignment horizontal="right"/>
    </xf>
    <xf numFmtId="41" fontId="15" fillId="12" borderId="0" applyNumberFormat="0" applyFont="0" applyBorder="0" applyAlignment="0">
      <alignment horizontal="right"/>
    </xf>
    <xf numFmtId="43" fontId="6"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8" borderId="0" applyFont="0" applyBorder="0" applyAlignment="0">
      <alignment horizontal="right"/>
      <protection locked="0"/>
    </xf>
    <xf numFmtId="41" fontId="15" fillId="39" borderId="0" applyFont="0" applyBorder="0" applyAlignment="0">
      <alignment horizontal="right"/>
      <protection locked="0"/>
    </xf>
    <xf numFmtId="41" fontId="15" fillId="38" borderId="0" applyFont="0" applyBorder="0" applyAlignment="0">
      <alignment horizontal="right"/>
      <protection locked="0"/>
    </xf>
    <xf numFmtId="41" fontId="15" fillId="39" borderId="0" applyFont="0" applyBorder="0" applyAlignment="0">
      <alignment horizontal="right"/>
      <protection locked="0"/>
    </xf>
    <xf numFmtId="41" fontId="15" fillId="39" borderId="0" applyFont="0" applyBorder="0" applyAlignment="0">
      <alignment horizontal="right"/>
      <protection locked="0"/>
    </xf>
    <xf numFmtId="41" fontId="15" fillId="38" borderId="0" applyFont="0" applyBorder="0" applyAlignment="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41" fontId="15" fillId="37" borderId="0" applyFont="0" applyBorder="0">
      <alignment horizontal="right"/>
      <protection locked="0"/>
    </xf>
    <xf numFmtId="0" fontId="6" fillId="0" borderId="0">
      <protection locked="0"/>
    </xf>
    <xf numFmtId="0" fontId="6" fillId="0" borderId="0">
      <protection locked="0"/>
    </xf>
    <xf numFmtId="0" fontId="6" fillId="0" borderId="0">
      <protection locked="0"/>
    </xf>
    <xf numFmtId="0" fontId="15" fillId="3" borderId="0"/>
    <xf numFmtId="0" fontId="6" fillId="0" borderId="0"/>
    <xf numFmtId="0" fontId="6" fillId="0" borderId="0"/>
    <xf numFmtId="0" fontId="6" fillId="0" borderId="0"/>
    <xf numFmtId="0" fontId="6" fillId="0" borderId="0"/>
    <xf numFmtId="0" fontId="30" fillId="0" borderId="0" applyNumberFormat="0" applyFill="0" applyBorder="0" applyAlignment="0" applyProtection="0"/>
    <xf numFmtId="43" fontId="6"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cellStyleXfs>
  <cellXfs count="174">
    <xf numFmtId="0" fontId="0" fillId="0" borderId="0" xfId="0"/>
    <xf numFmtId="0" fontId="11" fillId="0" borderId="0" xfId="0" applyFont="1"/>
    <xf numFmtId="0" fontId="13" fillId="0" borderId="0" xfId="0" applyFont="1"/>
    <xf numFmtId="0" fontId="11" fillId="0" borderId="0" xfId="0" applyFont="1" applyAlignment="1">
      <alignment horizontal="center"/>
    </xf>
    <xf numFmtId="0" fontId="12" fillId="0" borderId="0" xfId="0" applyFont="1"/>
    <xf numFmtId="10" fontId="11" fillId="0" borderId="0" xfId="2" applyNumberFormat="1" applyFont="1"/>
    <xf numFmtId="0" fontId="11" fillId="0" borderId="3" xfId="0" applyFont="1" applyBorder="1"/>
    <xf numFmtId="10" fontId="11" fillId="0" borderId="3" xfId="2" applyNumberFormat="1" applyFont="1" applyBorder="1"/>
    <xf numFmtId="167" fontId="11" fillId="0" borderId="0" xfId="3" applyNumberFormat="1" applyFont="1"/>
    <xf numFmtId="167" fontId="11" fillId="0" borderId="3" xfId="3" applyNumberFormat="1" applyFont="1" applyBorder="1"/>
    <xf numFmtId="165" fontId="11" fillId="0" borderId="0" xfId="3" applyNumberFormat="1" applyFont="1"/>
    <xf numFmtId="0" fontId="11" fillId="0" borderId="1" xfId="0" applyFont="1" applyBorder="1"/>
    <xf numFmtId="167" fontId="11" fillId="0" borderId="1" xfId="3" applyNumberFormat="1" applyFont="1" applyFill="1" applyBorder="1" applyAlignment="1">
      <alignment horizontal="right"/>
    </xf>
    <xf numFmtId="167" fontId="11" fillId="0" borderId="3" xfId="3" applyNumberFormat="1" applyFont="1" applyFill="1" applyBorder="1"/>
    <xf numFmtId="3" fontId="11" fillId="0" borderId="0" xfId="0" applyNumberFormat="1" applyFont="1"/>
    <xf numFmtId="167" fontId="11" fillId="0" borderId="0" xfId="3" applyNumberFormat="1" applyFont="1" applyBorder="1"/>
    <xf numFmtId="165" fontId="11" fillId="0" borderId="3" xfId="3" applyNumberFormat="1" applyFont="1" applyBorder="1"/>
    <xf numFmtId="0" fontId="12" fillId="0" borderId="4" xfId="0" applyFont="1" applyBorder="1"/>
    <xf numFmtId="166" fontId="11" fillId="0" borderId="0" xfId="3" applyNumberFormat="1" applyFont="1" applyBorder="1"/>
    <xf numFmtId="166" fontId="11" fillId="0" borderId="4" xfId="3" applyNumberFormat="1" applyFont="1" applyBorder="1"/>
    <xf numFmtId="43" fontId="13" fillId="0" borderId="0" xfId="0" applyNumberFormat="1" applyFont="1"/>
    <xf numFmtId="168" fontId="11" fillId="0" borderId="0" xfId="0" applyNumberFormat="1" applyFont="1"/>
    <xf numFmtId="165" fontId="11" fillId="0" borderId="4" xfId="1" applyNumberFormat="1" applyFont="1" applyBorder="1"/>
    <xf numFmtId="0" fontId="12" fillId="0" borderId="4" xfId="0" applyFont="1" applyBorder="1" applyAlignment="1">
      <alignment wrapText="1"/>
    </xf>
    <xf numFmtId="166" fontId="11" fillId="0" borderId="1" xfId="3" applyNumberFormat="1" applyFont="1" applyBorder="1"/>
    <xf numFmtId="166" fontId="11" fillId="0" borderId="2" xfId="3" applyNumberFormat="1" applyFont="1" applyBorder="1"/>
    <xf numFmtId="0" fontId="11" fillId="0" borderId="1" xfId="0" applyFont="1" applyBorder="1" applyAlignment="1">
      <alignment wrapText="1"/>
    </xf>
    <xf numFmtId="166" fontId="11" fillId="0" borderId="1" xfId="3" applyNumberFormat="1" applyFont="1" applyFill="1" applyBorder="1"/>
    <xf numFmtId="0" fontId="12" fillId="0" borderId="6" xfId="0" applyFont="1" applyBorder="1"/>
    <xf numFmtId="10" fontId="11" fillId="0" borderId="6" xfId="2" applyNumberFormat="1" applyFont="1" applyBorder="1"/>
    <xf numFmtId="0" fontId="12" fillId="0" borderId="0" xfId="0" applyFont="1" applyAlignment="1">
      <alignment horizontal="left"/>
    </xf>
    <xf numFmtId="0" fontId="11" fillId="0" borderId="0" xfId="0" applyFont="1" applyAlignment="1">
      <alignment horizontal="left"/>
    </xf>
    <xf numFmtId="0" fontId="11" fillId="0" borderId="3" xfId="0" applyFont="1" applyBorder="1" applyAlignment="1">
      <alignment wrapText="1"/>
    </xf>
    <xf numFmtId="10" fontId="11" fillId="0" borderId="0" xfId="0" applyNumberFormat="1" applyFont="1"/>
    <xf numFmtId="164" fontId="11" fillId="0" borderId="0" xfId="0" applyNumberFormat="1" applyFont="1"/>
    <xf numFmtId="0" fontId="11" fillId="2" borderId="0" xfId="0" applyFont="1" applyFill="1" applyAlignment="1">
      <alignment horizontal="left" vertical="center" wrapText="1"/>
    </xf>
    <xf numFmtId="10" fontId="13" fillId="0" borderId="0" xfId="0" applyNumberFormat="1" applyFont="1"/>
    <xf numFmtId="0" fontId="16" fillId="2" borderId="0" xfId="0" applyFont="1" applyFill="1"/>
    <xf numFmtId="0" fontId="13" fillId="2" borderId="0" xfId="0" applyFont="1" applyFill="1" applyAlignment="1">
      <alignment horizontal="left" vertical="center" wrapText="1"/>
    </xf>
    <xf numFmtId="2" fontId="11" fillId="0" borderId="0" xfId="0" applyNumberFormat="1" applyFont="1"/>
    <xf numFmtId="164" fontId="11" fillId="0" borderId="0" xfId="3" applyFont="1"/>
    <xf numFmtId="0" fontId="17" fillId="2" borderId="0" xfId="4" applyFont="1" applyFill="1"/>
    <xf numFmtId="0" fontId="14" fillId="2" borderId="0" xfId="4" applyFont="1" applyFill="1"/>
    <xf numFmtId="0" fontId="17" fillId="2" borderId="0" xfId="5" applyFont="1" applyFill="1"/>
    <xf numFmtId="0" fontId="18" fillId="2" borderId="0" xfId="5" applyFont="1" applyFill="1"/>
    <xf numFmtId="0" fontId="19" fillId="2" borderId="0" xfId="4" applyFont="1" applyFill="1" applyAlignment="1">
      <alignment vertical="center"/>
    </xf>
    <xf numFmtId="0" fontId="19" fillId="3" borderId="0" xfId="4" applyFont="1" applyFill="1" applyAlignment="1">
      <alignment vertical="center"/>
    </xf>
    <xf numFmtId="0" fontId="20" fillId="3" borderId="0" xfId="4" applyFont="1" applyFill="1"/>
    <xf numFmtId="0" fontId="15" fillId="3" borderId="0" xfId="4" applyFill="1"/>
    <xf numFmtId="0" fontId="15" fillId="0" borderId="0" xfId="4"/>
    <xf numFmtId="0" fontId="15" fillId="2" borderId="0" xfId="4" applyFill="1"/>
    <xf numFmtId="0" fontId="15" fillId="0" borderId="0" xfId="5"/>
    <xf numFmtId="0" fontId="15" fillId="2" borderId="0" xfId="5" applyFill="1"/>
    <xf numFmtId="0" fontId="15" fillId="2" borderId="0" xfId="5" applyFill="1" applyAlignment="1">
      <alignment horizontal="left"/>
    </xf>
    <xf numFmtId="17" fontId="15" fillId="2" borderId="0" xfId="5" quotePrefix="1" applyNumberFormat="1" applyFill="1"/>
    <xf numFmtId="49" fontId="15" fillId="2" borderId="0" xfId="5" quotePrefix="1" applyNumberFormat="1" applyFill="1"/>
    <xf numFmtId="0" fontId="15" fillId="2" borderId="0" xfId="4" applyFill="1" applyAlignment="1">
      <alignment horizontal="left"/>
    </xf>
    <xf numFmtId="17" fontId="15" fillId="2" borderId="0" xfId="4" quotePrefix="1" applyNumberFormat="1" applyFill="1"/>
    <xf numFmtId="0" fontId="15" fillId="3" borderId="0" xfId="4" applyFill="1" applyAlignment="1">
      <alignment wrapText="1"/>
    </xf>
    <xf numFmtId="0" fontId="11" fillId="0" borderId="0" xfId="0" applyFont="1" applyAlignment="1">
      <alignment vertical="center"/>
    </xf>
    <xf numFmtId="43" fontId="11" fillId="0" borderId="0" xfId="0" applyNumberFormat="1" applyFont="1"/>
    <xf numFmtId="166" fontId="11" fillId="0" borderId="0" xfId="0" applyNumberFormat="1" applyFont="1"/>
    <xf numFmtId="0" fontId="30" fillId="0" borderId="0" xfId="991" applyFill="1"/>
    <xf numFmtId="43" fontId="0" fillId="0" borderId="0" xfId="1" applyFont="1" applyFill="1"/>
    <xf numFmtId="2" fontId="13" fillId="0" borderId="0" xfId="0" applyNumberFormat="1" applyFont="1"/>
    <xf numFmtId="10" fontId="11" fillId="0" borderId="0" xfId="2" applyNumberFormat="1" applyFont="1" applyBorder="1"/>
    <xf numFmtId="0" fontId="11" fillId="0" borderId="6" xfId="0" applyFont="1" applyBorder="1"/>
    <xf numFmtId="165" fontId="11" fillId="0" borderId="0" xfId="3" applyNumberFormat="1" applyFont="1" applyFill="1"/>
    <xf numFmtId="165" fontId="11" fillId="0" borderId="3" xfId="3" applyNumberFormat="1" applyFont="1" applyFill="1" applyBorder="1"/>
    <xf numFmtId="167" fontId="11" fillId="0" borderId="0" xfId="0" applyNumberFormat="1" applyFont="1"/>
    <xf numFmtId="10" fontId="11" fillId="0" borderId="6" xfId="2" applyNumberFormat="1" applyFont="1" applyFill="1" applyBorder="1"/>
    <xf numFmtId="0" fontId="12" fillId="44" borderId="4" xfId="0" applyFont="1" applyFill="1" applyBorder="1"/>
    <xf numFmtId="0" fontId="12" fillId="44" borderId="4" xfId="3" applyNumberFormat="1" applyFont="1" applyFill="1" applyBorder="1"/>
    <xf numFmtId="0" fontId="12" fillId="2" borderId="0" xfId="0" applyFont="1" applyFill="1"/>
    <xf numFmtId="10" fontId="11" fillId="2" borderId="0" xfId="2" applyNumberFormat="1" applyFont="1" applyFill="1" applyBorder="1"/>
    <xf numFmtId="0" fontId="5" fillId="0" borderId="2" xfId="0" applyFont="1" applyBorder="1"/>
    <xf numFmtId="0" fontId="4" fillId="0" borderId="0" xfId="0" applyFont="1"/>
    <xf numFmtId="0" fontId="3" fillId="0" borderId="1" xfId="0" applyFont="1" applyBorder="1" applyAlignment="1">
      <alignment wrapText="1"/>
    </xf>
    <xf numFmtId="165" fontId="0" fillId="0" borderId="0" xfId="1" applyNumberFormat="1" applyFont="1" applyFill="1"/>
    <xf numFmtId="0" fontId="17" fillId="2" borderId="0" xfId="5" applyFont="1" applyFill="1" applyAlignment="1">
      <alignment vertical="center" wrapText="1"/>
    </xf>
    <xf numFmtId="0" fontId="17" fillId="2" borderId="0" xfId="5" applyFont="1" applyFill="1" applyAlignment="1">
      <alignment vertical="top" wrapText="1"/>
    </xf>
    <xf numFmtId="0" fontId="17" fillId="2" borderId="0" xfId="5" applyFont="1" applyFill="1" applyAlignment="1">
      <alignment horizontal="left" vertical="center" wrapText="1"/>
    </xf>
    <xf numFmtId="0" fontId="2" fillId="0" borderId="0" xfId="0" applyFont="1"/>
    <xf numFmtId="0" fontId="86" fillId="2" borderId="0" xfId="5" applyFont="1" applyFill="1" applyAlignment="1">
      <alignment horizontal="left" vertical="center" wrapText="1"/>
    </xf>
    <xf numFmtId="0" fontId="86" fillId="2" borderId="0" xfId="5" applyFont="1" applyFill="1" applyAlignment="1">
      <alignment vertical="center" wrapText="1"/>
    </xf>
    <xf numFmtId="0" fontId="86" fillId="2" borderId="0" xfId="5" applyFont="1" applyFill="1" applyAlignment="1">
      <alignment horizontal="left" vertical="top" wrapText="1"/>
    </xf>
    <xf numFmtId="0" fontId="10" fillId="2" borderId="0" xfId="4" applyFont="1" applyFill="1" applyAlignment="1">
      <alignment vertical="center"/>
    </xf>
    <xf numFmtId="0" fontId="18" fillId="0" borderId="0" xfId="5" applyFont="1" applyAlignment="1">
      <alignment horizontal="left" vertical="center" wrapText="1"/>
    </xf>
    <xf numFmtId="0" fontId="18" fillId="0" borderId="0" xfId="5" applyFont="1" applyAlignment="1">
      <alignment vertical="center" wrapText="1"/>
    </xf>
    <xf numFmtId="0" fontId="18" fillId="0" borderId="0" xfId="5" applyFont="1" applyAlignment="1">
      <alignment wrapText="1"/>
    </xf>
    <xf numFmtId="165" fontId="0" fillId="0" borderId="0" xfId="1" applyNumberFormat="1" applyFont="1" applyFill="1" applyAlignment="1">
      <alignment horizontal="left"/>
    </xf>
    <xf numFmtId="189" fontId="0" fillId="0" borderId="0" xfId="2" applyNumberFormat="1" applyFont="1" applyFill="1"/>
    <xf numFmtId="189" fontId="11" fillId="0" borderId="0" xfId="2" applyNumberFormat="1" applyFont="1" applyFill="1"/>
    <xf numFmtId="168" fontId="0" fillId="0" borderId="0" xfId="1" applyNumberFormat="1" applyFont="1" applyFill="1"/>
    <xf numFmtId="194" fontId="11" fillId="0" borderId="4" xfId="3" applyNumberFormat="1" applyFont="1" applyBorder="1"/>
    <xf numFmtId="167" fontId="11" fillId="0" borderId="0" xfId="3" applyNumberFormat="1" applyFont="1" applyFill="1"/>
    <xf numFmtId="189" fontId="11" fillId="0" borderId="0" xfId="2" applyNumberFormat="1" applyFont="1"/>
    <xf numFmtId="0" fontId="1" fillId="0" borderId="0" xfId="0" applyFont="1"/>
    <xf numFmtId="189" fontId="7" fillId="0" borderId="0" xfId="2" applyNumberFormat="1" applyFont="1" applyFill="1"/>
    <xf numFmtId="0" fontId="12" fillId="0" borderId="0" xfId="0" applyFont="1" applyAlignment="1">
      <alignment vertical="center" wrapText="1"/>
    </xf>
    <xf numFmtId="189" fontId="1" fillId="0" borderId="0" xfId="2" applyNumberFormat="1" applyFont="1" applyFill="1"/>
    <xf numFmtId="0" fontId="87" fillId="2" borderId="1" xfId="4" applyFont="1" applyFill="1" applyBorder="1"/>
    <xf numFmtId="0" fontId="14" fillId="0" borderId="0" xfId="4" applyFont="1"/>
    <xf numFmtId="0" fontId="15" fillId="2" borderId="1" xfId="4" applyFill="1" applyBorder="1"/>
    <xf numFmtId="0" fontId="86" fillId="2" borderId="0" xfId="4" applyFont="1" applyFill="1" applyAlignment="1">
      <alignment horizontal="center"/>
    </xf>
    <xf numFmtId="17" fontId="86" fillId="2" borderId="0" xfId="4" quotePrefix="1" applyNumberFormat="1" applyFont="1" applyFill="1" applyAlignment="1">
      <alignment horizontal="center"/>
    </xf>
    <xf numFmtId="0" fontId="86" fillId="2" borderId="0" xfId="4" applyFont="1" applyFill="1"/>
    <xf numFmtId="0" fontId="14" fillId="0" borderId="25" xfId="4" applyFont="1" applyBorder="1"/>
    <xf numFmtId="0" fontId="86" fillId="2" borderId="0" xfId="5" applyFont="1" applyFill="1" applyAlignment="1">
      <alignment horizontal="center"/>
    </xf>
    <xf numFmtId="17" fontId="86" fillId="2" borderId="0" xfId="5" quotePrefix="1" applyNumberFormat="1" applyFont="1" applyFill="1" applyAlignment="1">
      <alignment horizontal="center"/>
    </xf>
    <xf numFmtId="0" fontId="86" fillId="2" borderId="0" xfId="5" applyFont="1" applyFill="1"/>
    <xf numFmtId="0" fontId="1" fillId="47" borderId="5" xfId="0" applyFont="1" applyFill="1" applyBorder="1" applyAlignment="1">
      <alignment horizontal="center"/>
    </xf>
    <xf numFmtId="0" fontId="12" fillId="47" borderId="4" xfId="0" applyFont="1" applyFill="1" applyBorder="1"/>
    <xf numFmtId="0" fontId="12" fillId="47" borderId="4" xfId="3" applyNumberFormat="1" applyFont="1" applyFill="1" applyBorder="1"/>
    <xf numFmtId="0" fontId="12" fillId="47" borderId="4" xfId="0" applyFont="1" applyFill="1" applyBorder="1" applyAlignment="1">
      <alignment wrapText="1"/>
    </xf>
    <xf numFmtId="164" fontId="1" fillId="48" borderId="0" xfId="3" applyFont="1" applyFill="1"/>
    <xf numFmtId="164" fontId="11" fillId="48" borderId="0" xfId="3" applyFont="1" applyFill="1"/>
    <xf numFmtId="0" fontId="1" fillId="49" borderId="5" xfId="0" applyFont="1" applyFill="1" applyBorder="1" applyAlignment="1">
      <alignment horizontal="center"/>
    </xf>
    <xf numFmtId="0" fontId="11" fillId="49" borderId="5" xfId="0" applyFont="1" applyFill="1" applyBorder="1" applyAlignment="1">
      <alignment horizontal="center"/>
    </xf>
    <xf numFmtId="0" fontId="12" fillId="50" borderId="4" xfId="0" applyFont="1" applyFill="1" applyBorder="1"/>
    <xf numFmtId="0" fontId="12" fillId="50" borderId="4" xfId="3" applyNumberFormat="1" applyFont="1" applyFill="1" applyBorder="1"/>
    <xf numFmtId="1" fontId="12" fillId="50" borderId="4" xfId="3" applyNumberFormat="1" applyFont="1" applyFill="1" applyBorder="1"/>
    <xf numFmtId="0" fontId="1" fillId="50" borderId="5" xfId="0" applyFont="1" applyFill="1" applyBorder="1" applyAlignment="1">
      <alignment horizontal="center"/>
    </xf>
    <xf numFmtId="0" fontId="12" fillId="50" borderId="4" xfId="0" applyFont="1" applyFill="1" applyBorder="1" applyAlignment="1">
      <alignment wrapText="1"/>
    </xf>
    <xf numFmtId="0" fontId="11" fillId="50" borderId="5" xfId="0" applyFont="1" applyFill="1" applyBorder="1" applyAlignment="1">
      <alignment horizontal="center"/>
    </xf>
    <xf numFmtId="0" fontId="4" fillId="50" borderId="5" xfId="0" applyFont="1" applyFill="1" applyBorder="1" applyAlignment="1">
      <alignment horizontal="center"/>
    </xf>
    <xf numFmtId="0" fontId="9" fillId="50" borderId="5" xfId="0" applyFont="1" applyFill="1" applyBorder="1" applyAlignment="1">
      <alignment horizontal="center"/>
    </xf>
    <xf numFmtId="0" fontId="8" fillId="47" borderId="5" xfId="0" applyFont="1" applyFill="1" applyBorder="1" applyAlignment="1">
      <alignment horizontal="center"/>
    </xf>
    <xf numFmtId="0" fontId="8" fillId="47" borderId="5" xfId="0" applyFont="1" applyFill="1" applyBorder="1" applyAlignment="1">
      <alignment horizontal="left"/>
    </xf>
    <xf numFmtId="165" fontId="13" fillId="0" borderId="0" xfId="1" applyNumberFormat="1" applyFont="1" applyFill="1"/>
    <xf numFmtId="189" fontId="13" fillId="0" borderId="0" xfId="2" applyNumberFormat="1" applyFont="1" applyFill="1"/>
    <xf numFmtId="0" fontId="7" fillId="0" borderId="0" xfId="0" applyFont="1" applyAlignment="1">
      <alignment horizontal="left"/>
    </xf>
    <xf numFmtId="0" fontId="7" fillId="0" borderId="0" xfId="0" applyFont="1"/>
    <xf numFmtId="189" fontId="16" fillId="0" borderId="0" xfId="2" applyNumberFormat="1" applyFont="1" applyFill="1"/>
    <xf numFmtId="0" fontId="0" fillId="0" borderId="0" xfId="0" applyAlignment="1">
      <alignment horizontal="left"/>
    </xf>
    <xf numFmtId="0" fontId="0" fillId="0" borderId="0" xfId="0" applyAlignment="1">
      <alignment wrapText="1"/>
    </xf>
    <xf numFmtId="0" fontId="84" fillId="0" borderId="0" xfId="0" applyFont="1"/>
    <xf numFmtId="0" fontId="83" fillId="0" borderId="0" xfId="0" applyFont="1"/>
    <xf numFmtId="43" fontId="0" fillId="0" borderId="0" xfId="0" applyNumberFormat="1"/>
    <xf numFmtId="168" fontId="13" fillId="0" borderId="0" xfId="1" applyNumberFormat="1" applyFont="1" applyFill="1"/>
    <xf numFmtId="192" fontId="13" fillId="0" borderId="0" xfId="2" applyNumberFormat="1" applyFont="1" applyFill="1"/>
    <xf numFmtId="10" fontId="13" fillId="0" borderId="0" xfId="2" applyNumberFormat="1" applyFont="1" applyFill="1"/>
    <xf numFmtId="191" fontId="13" fillId="0" borderId="0" xfId="2" applyNumberFormat="1" applyFont="1" applyFill="1"/>
    <xf numFmtId="188" fontId="13" fillId="0" borderId="0" xfId="2" applyNumberFormat="1" applyFont="1" applyFill="1"/>
    <xf numFmtId="190" fontId="13" fillId="0" borderId="0" xfId="1" applyNumberFormat="1" applyFont="1" applyFill="1"/>
    <xf numFmtId="186" fontId="0" fillId="0" borderId="0" xfId="0" applyNumberFormat="1"/>
    <xf numFmtId="0" fontId="0" fillId="0" borderId="0" xfId="0" quotePrefix="1"/>
    <xf numFmtId="165" fontId="13" fillId="0" borderId="0" xfId="0" applyNumberFormat="1" applyFont="1"/>
    <xf numFmtId="193" fontId="13" fillId="0" borderId="0" xfId="1" applyNumberFormat="1" applyFont="1" applyFill="1"/>
    <xf numFmtId="187" fontId="0" fillId="0" borderId="0" xfId="0" applyNumberFormat="1"/>
    <xf numFmtId="0" fontId="13" fillId="0" borderId="0" xfId="0" applyFont="1" applyAlignment="1">
      <alignment horizontal="left"/>
    </xf>
    <xf numFmtId="2" fontId="1" fillId="0" borderId="4" xfId="3" applyNumberFormat="1" applyFont="1" applyBorder="1"/>
    <xf numFmtId="0" fontId="10" fillId="46" borderId="0" xfId="0" applyFont="1" applyFill="1" applyAlignment="1">
      <alignment vertical="center" wrapText="1"/>
    </xf>
    <xf numFmtId="0" fontId="0" fillId="0" borderId="0" xfId="0" applyAlignment="1">
      <alignment vertical="center" wrapText="1"/>
    </xf>
    <xf numFmtId="0" fontId="86" fillId="2" borderId="0" xfId="5" applyFont="1" applyFill="1" applyAlignment="1">
      <alignment horizontal="left" vertical="top" wrapText="1"/>
    </xf>
    <xf numFmtId="0" fontId="89" fillId="45" borderId="0" xfId="4" applyFont="1" applyFill="1" applyAlignment="1">
      <alignment horizontal="center" vertical="center"/>
    </xf>
    <xf numFmtId="0" fontId="86" fillId="2" borderId="0" xfId="5" applyFont="1" applyFill="1" applyAlignment="1">
      <alignment horizontal="left" vertical="center" wrapText="1"/>
    </xf>
    <xf numFmtId="0" fontId="10" fillId="45" borderId="0" xfId="4" applyFont="1" applyFill="1" applyAlignment="1">
      <alignment horizontal="left" vertical="center"/>
    </xf>
    <xf numFmtId="0" fontId="18" fillId="0" borderId="0" xfId="5" applyFont="1" applyAlignment="1">
      <alignment horizontal="left" vertical="center" wrapText="1"/>
    </xf>
    <xf numFmtId="0" fontId="10" fillId="51" borderId="0" xfId="0" applyFont="1" applyFill="1" applyAlignment="1">
      <alignment horizontal="left" vertical="center" wrapText="1"/>
    </xf>
    <xf numFmtId="0" fontId="0" fillId="0" borderId="0" xfId="0" applyAlignment="1">
      <alignment horizontal="left" vertical="center" wrapText="1"/>
    </xf>
    <xf numFmtId="0" fontId="14" fillId="49" borderId="0" xfId="0" applyFont="1" applyFill="1" applyAlignment="1">
      <alignment horizontal="left" vertical="top" wrapText="1"/>
    </xf>
    <xf numFmtId="0" fontId="0" fillId="49" borderId="0" xfId="0" applyFill="1" applyAlignment="1">
      <alignment horizontal="left" vertical="top" wrapText="1"/>
    </xf>
    <xf numFmtId="0" fontId="14" fillId="49" borderId="0" xfId="0" applyFont="1" applyFill="1" applyAlignment="1">
      <alignment vertical="top" wrapText="1"/>
    </xf>
    <xf numFmtId="0" fontId="10" fillId="46" borderId="0" xfId="0" applyFont="1" applyFill="1" applyAlignment="1">
      <alignment horizontal="left" vertical="center"/>
    </xf>
    <xf numFmtId="0" fontId="0" fillId="0" borderId="0" xfId="0" applyAlignment="1">
      <alignment horizontal="left" vertical="center"/>
    </xf>
    <xf numFmtId="0" fontId="14" fillId="49" borderId="0" xfId="0" applyFont="1" applyFill="1" applyAlignment="1">
      <alignment horizontal="left" vertical="center" wrapText="1"/>
    </xf>
    <xf numFmtId="0" fontId="0" fillId="49" borderId="0" xfId="0" applyFill="1" applyAlignment="1">
      <alignment horizontal="left" vertical="center"/>
    </xf>
    <xf numFmtId="0" fontId="12" fillId="0" borderId="0" xfId="0" applyFont="1" applyAlignment="1">
      <alignment horizontal="left" vertical="center" wrapText="1"/>
    </xf>
    <xf numFmtId="0" fontId="14" fillId="50" borderId="0" xfId="0" applyFont="1" applyFill="1" applyAlignment="1">
      <alignment horizontal="left" vertical="center" wrapText="1"/>
    </xf>
    <xf numFmtId="0" fontId="14" fillId="50" borderId="0" xfId="0" applyFont="1" applyFill="1" applyAlignment="1">
      <alignment horizontal="left" vertical="center"/>
    </xf>
    <xf numFmtId="0" fontId="12" fillId="50" borderId="0" xfId="0" applyFont="1" applyFill="1" applyAlignment="1">
      <alignment horizontal="left" vertical="center" wrapText="1"/>
    </xf>
    <xf numFmtId="0" fontId="12" fillId="50" borderId="0" xfId="0" applyFont="1" applyFill="1" applyAlignment="1">
      <alignment horizontal="left" vertical="center"/>
    </xf>
    <xf numFmtId="0" fontId="1" fillId="50" borderId="0" xfId="0" applyFont="1" applyFill="1" applyAlignment="1">
      <alignment horizontal="left" vertical="top" wrapText="1"/>
    </xf>
  </cellXfs>
  <cellStyles count="998">
    <cellStyle name=" 1" xfId="10" xr:uid="{CBEE575D-172E-4673-99AA-DD110B6BB0B3}"/>
    <cellStyle name=" 1 2" xfId="11" xr:uid="{791FB95D-DAF4-4D5D-AD46-D6A6C994FAAC}"/>
    <cellStyle name=" 1 2 2" xfId="12" xr:uid="{461DD7A8-E165-4CE3-96FF-7956642E275C}"/>
    <cellStyle name=" 1 2 3" xfId="13" xr:uid="{28CE1BD3-7465-436A-B6C4-D47D645E4C54}"/>
    <cellStyle name=" 1 3" xfId="14" xr:uid="{4DA06519-07D2-49B6-A6C7-27D68A67A814}"/>
    <cellStyle name=" 1 3 2" xfId="15" xr:uid="{E3F2EE7C-CD99-4501-AD75-72526E7657CF}"/>
    <cellStyle name=" 1 4" xfId="16" xr:uid="{583200B8-8908-44D9-B77B-5DAB0EB651BE}"/>
    <cellStyle name=" 1_29(d) - Gas extensions -tariffs" xfId="17" xr:uid="{94743396-FDD5-4E9B-A17A-C31CF7FE8585}"/>
    <cellStyle name="_3GIS model v2.77_Distribution Business_Retail Fin Perform " xfId="18" xr:uid="{DE3D078F-131A-4D92-B8BC-B1956A4816C7}"/>
    <cellStyle name="_3GIS model v2.77_Fleet Overhead Costs 2_Retail Fin Perform " xfId="19" xr:uid="{CE6E5496-A606-46CB-A436-0768AA9B3E16}"/>
    <cellStyle name="_3GIS model v2.77_Fleet Overhead Costs_Retail Fin Perform " xfId="20" xr:uid="{90844806-75CD-4C46-8209-2DECF0B8E07B}"/>
    <cellStyle name="_3GIS model v2.77_Forecast 2_Retail Fin Perform " xfId="21" xr:uid="{E2228450-2069-4D5A-856C-63DF31960DFA}"/>
    <cellStyle name="_3GIS model v2.77_Forecast_Retail Fin Perform " xfId="22" xr:uid="{5DA38443-B639-4C5B-A30C-B6BBEDA51DF1}"/>
    <cellStyle name="_3GIS model v2.77_Funding &amp; Cashflow_1_Retail Fin Perform " xfId="23" xr:uid="{F34EDC04-864F-4CE0-AB6E-D1612F7D3987}"/>
    <cellStyle name="_3GIS model v2.77_Funding &amp; Cashflow_Retail Fin Perform " xfId="24" xr:uid="{E28A36F1-59DC-469D-B8FC-787BE663524C}"/>
    <cellStyle name="_3GIS model v2.77_Group P&amp;L_1_Retail Fin Perform " xfId="25" xr:uid="{B6651063-3E75-4972-BC40-BEBBF91FF038}"/>
    <cellStyle name="_3GIS model v2.77_Group P&amp;L_Retail Fin Perform " xfId="26" xr:uid="{59225F53-641B-40A2-9673-03B54F6E9FFA}"/>
    <cellStyle name="_3GIS model v2.77_Opening  Detailed BS_Retail Fin Perform " xfId="27" xr:uid="{89DAEEDD-CAAB-4A67-A922-A7EC1B6AA358}"/>
    <cellStyle name="_3GIS model v2.77_OUTPUT DB_Retail Fin Perform " xfId="28" xr:uid="{3A29C6E6-A074-4D8C-9863-1D6FF1BBDE88}"/>
    <cellStyle name="_3GIS model v2.77_OUTPUT EB_Retail Fin Perform " xfId="29" xr:uid="{AD620C63-ECD8-4216-9E52-CEA28EED46E9}"/>
    <cellStyle name="_3GIS model v2.77_Report_Retail Fin Perform " xfId="30" xr:uid="{C01212DE-72A7-463B-9ED2-2E8DB586BDD5}"/>
    <cellStyle name="_3GIS model v2.77_Retail Fin Perform " xfId="31" xr:uid="{944FE2D8-FF4D-48E1-8354-9213E46BBE48}"/>
    <cellStyle name="_3GIS model v2.77_Sheet2 2_Retail Fin Perform " xfId="32" xr:uid="{8BC3244E-1920-43BB-B65E-A5006EEDA35A}"/>
    <cellStyle name="_3GIS model v2.77_Sheet2_Retail Fin Perform " xfId="33" xr:uid="{34C7997A-663D-4093-9CE4-4E97A9390347}"/>
    <cellStyle name="_Capex" xfId="34" xr:uid="{46E2E8EA-627D-48BC-B2D2-6D5B162E52F0}"/>
    <cellStyle name="_Capex 2" xfId="35" xr:uid="{76BE881F-373F-4239-9719-2F443AB1A6E9}"/>
    <cellStyle name="_Capex_29(d) - Gas extensions -tariffs" xfId="36" xr:uid="{2DC95F67-E3EA-4A09-9DF5-A8292AC2E863}"/>
    <cellStyle name="_UED AMP 2009-14 Final 250309 Less PU" xfId="37" xr:uid="{54D04C8C-A9C2-4B5F-8E56-E902A42F7C3E}"/>
    <cellStyle name="_UED AMP 2009-14 Final 250309 Less PU_1011 monthly" xfId="38" xr:uid="{D745583B-F04D-4919-BE49-C1E253687C9B}"/>
    <cellStyle name="20% - Accent1 2" xfId="39" xr:uid="{087E8616-50FB-44C8-AC0D-7A348D58A796}"/>
    <cellStyle name="20% - Accent1 2 2" xfId="40" xr:uid="{EDDA75CA-7C75-4D7A-AFC9-D7FC131D96F3}"/>
    <cellStyle name="20% - Accent1 3" xfId="41" xr:uid="{483DC62E-6AD7-4915-BC23-BC93E85AC0F0}"/>
    <cellStyle name="20% - Accent2 2" xfId="42" xr:uid="{A2868DD8-615B-45D3-8DC8-8AAB15045525}"/>
    <cellStyle name="20% - Accent3 2" xfId="43" xr:uid="{465EE25E-401D-4802-B8C4-31B77AD0316A}"/>
    <cellStyle name="20% - Accent4 2" xfId="44" xr:uid="{CACA1F9E-2623-4E50-B9D4-4F3A05BD197B}"/>
    <cellStyle name="20% - Accent5 2" xfId="45" xr:uid="{5C44FDA8-6ADA-4C3B-AF57-B52B8986C75E}"/>
    <cellStyle name="20% - Accent5 2 2" xfId="46" xr:uid="{3CE4039C-618E-48E1-866C-C80E2D9F643D}"/>
    <cellStyle name="20% - Accent6 2" xfId="47" xr:uid="{64A62D71-D65F-4860-93D8-F07507FE29EC}"/>
    <cellStyle name="40% - Accent1 2" xfId="48" xr:uid="{9728824E-6ED8-4849-8422-B6ABAFB5DFCA}"/>
    <cellStyle name="40% - Accent1 2 2" xfId="49" xr:uid="{DE6023DC-02A2-4D6D-B8A0-16D5A365CCF1}"/>
    <cellStyle name="40% - Accent1 3" xfId="50" xr:uid="{F9BCFC6F-4FC7-4FE4-8BE3-D8EFDEAD9D48}"/>
    <cellStyle name="40% - Accent2 2" xfId="51" xr:uid="{80799553-9FC4-4931-A149-C0FD3D7AB6B5}"/>
    <cellStyle name="40% - Accent3 2" xfId="52" xr:uid="{E940A414-93EE-4FF0-82DE-D07AC1B72343}"/>
    <cellStyle name="40% - Accent4 2" xfId="53" xr:uid="{0E7CBB23-5F7E-427C-9D65-2F34B1DD75B6}"/>
    <cellStyle name="40% - Accent5 2" xfId="54" xr:uid="{7923516C-B0C4-4ACB-8CFB-EF6BD4B9C0E4}"/>
    <cellStyle name="40% - Accent5 2 2" xfId="55" xr:uid="{175D789A-B557-4E2B-B67E-2EF991981B20}"/>
    <cellStyle name="40% - Accent6 2" xfId="56" xr:uid="{ED7EA406-5A35-4E6F-90FB-691F3653AF88}"/>
    <cellStyle name="60% - Accent1 2" xfId="57" xr:uid="{CFEA1A05-0829-4F14-9CA3-2C41170F49B9}"/>
    <cellStyle name="60% - Accent1 2 2" xfId="58" xr:uid="{FFC78538-7325-443F-A0EB-87F3E48ED19A}"/>
    <cellStyle name="60% - Accent2 2" xfId="59" xr:uid="{179AD974-8241-4D43-A162-44549E2A181F}"/>
    <cellStyle name="60% - Accent3 2" xfId="60" xr:uid="{9F9D1000-F7D5-4633-BEFC-23DC85166226}"/>
    <cellStyle name="60% - Accent4 2" xfId="61" xr:uid="{A6A9F0F1-72A5-4075-869C-19C504AA1128}"/>
    <cellStyle name="60% - Accent5 2" xfId="62" xr:uid="{00A0D28A-3A01-4F64-A54C-97DA717AFB81}"/>
    <cellStyle name="60% - Accent5 2 2" xfId="63" xr:uid="{ECB7B61C-ED2C-4557-93CB-D2045F64E0D1}"/>
    <cellStyle name="60% - Accent6 2" xfId="64" xr:uid="{7F443B61-6BAD-4AA0-8492-ACB9B9669C1D}"/>
    <cellStyle name="Accent1 - 20%" xfId="65" xr:uid="{3CF34A6E-3D3E-4351-8B2D-6E1E4EFBC3B0}"/>
    <cellStyle name="Accent1 - 40%" xfId="66" xr:uid="{1BA8C94D-3C94-4E60-8A82-56386CB0D8CD}"/>
    <cellStyle name="Accent1 - 60%" xfId="67" xr:uid="{8F1771F0-1D3B-4A27-826B-DFD2425A0D47}"/>
    <cellStyle name="Accent1 2" xfId="68" xr:uid="{031B9051-0ED9-40F7-A22B-B6A4A1961CCB}"/>
    <cellStyle name="Accent1 3" xfId="69" xr:uid="{EA836437-670E-4008-8A1A-22FB0EDB077F}"/>
    <cellStyle name="Accent1 4" xfId="70" xr:uid="{3AF8EE9E-F545-4BBD-9FDF-C9870C9A6749}"/>
    <cellStyle name="Accent1 5" xfId="71" xr:uid="{E4F1D90B-1F3E-4C86-A656-B19E7D73644A}"/>
    <cellStyle name="Accent2 - 20%" xfId="72" xr:uid="{2748AC36-915B-48DE-8504-FA5EFEDE286C}"/>
    <cellStyle name="Accent2 - 40%" xfId="73" xr:uid="{23187251-5766-4422-B927-28C0B6E6676A}"/>
    <cellStyle name="Accent2 - 60%" xfId="74" xr:uid="{C1A47C0F-AB6D-4838-9A81-97B43C24A545}"/>
    <cellStyle name="Accent2 2" xfId="75" xr:uid="{640C165B-8022-465A-ADB5-FD7F922C6071}"/>
    <cellStyle name="Accent2 3" xfId="76" xr:uid="{CFD4C2A6-02ED-4675-AC7C-F5C676B03D2E}"/>
    <cellStyle name="Accent2 4" xfId="77" xr:uid="{B9071B8E-2FCD-42DF-BE8C-4EA17CB83081}"/>
    <cellStyle name="Accent2 5" xfId="78" xr:uid="{4BF69A44-A9AC-4396-B9E7-7769919F9617}"/>
    <cellStyle name="Accent3 - 20%" xfId="79" xr:uid="{B5E2E0D0-A0FF-4D98-9F77-DCC988E2DE72}"/>
    <cellStyle name="Accent3 - 40%" xfId="80" xr:uid="{E89A4E4A-D743-4096-A040-6F98F4BA3544}"/>
    <cellStyle name="Accent3 - 60%" xfId="81" xr:uid="{0E1822E6-C8D7-4ABB-A948-F3E8E439E56F}"/>
    <cellStyle name="Accent3 2" xfId="82" xr:uid="{7E560238-395C-4E69-B536-88B94A3E4430}"/>
    <cellStyle name="Accent3 3" xfId="83" xr:uid="{7EEDB63F-DAA4-42F7-9B0E-1CC6FA0AE2B4}"/>
    <cellStyle name="Accent3 4" xfId="84" xr:uid="{BFAF85A4-3819-4DFD-A7DF-2CB835574F95}"/>
    <cellStyle name="Accent3 5" xfId="85" xr:uid="{8DA49D65-1671-48DE-99E9-AF37E4CE3298}"/>
    <cellStyle name="Accent4 - 20%" xfId="86" xr:uid="{8CC06349-EA82-4A8F-83FF-D99D9A45E767}"/>
    <cellStyle name="Accent4 - 40%" xfId="87" xr:uid="{CBA88906-A36B-4F67-B06A-8A96E3F805BD}"/>
    <cellStyle name="Accent4 - 60%" xfId="88" xr:uid="{8658082F-1685-4536-930B-6D78A3691AFD}"/>
    <cellStyle name="Accent4 2" xfId="89" xr:uid="{65EEF8DB-062C-41C7-878D-DD612322E303}"/>
    <cellStyle name="Accent4 3" xfId="90" xr:uid="{B6B95626-4A36-45F0-B910-A59C666448AA}"/>
    <cellStyle name="Accent4 4" xfId="91" xr:uid="{79F2B994-154C-4CE3-96C2-C229A9DBD6A6}"/>
    <cellStyle name="Accent4 5" xfId="92" xr:uid="{23AB7D15-CC34-4CC9-A995-38046C2A461B}"/>
    <cellStyle name="Accent5 - 20%" xfId="93" xr:uid="{A109D47C-5B78-49C8-A498-EEDBFF188293}"/>
    <cellStyle name="Accent5 - 40%" xfId="94" xr:uid="{E2C57136-06FF-45BB-A891-E900AFA2279D}"/>
    <cellStyle name="Accent5 - 60%" xfId="95" xr:uid="{63B4F874-2173-4A9B-84F1-F96A2E8AB505}"/>
    <cellStyle name="Accent5 2" xfId="96" xr:uid="{6E63216F-5FEF-4924-9E2F-205499E6F137}"/>
    <cellStyle name="Accent5 3" xfId="97" xr:uid="{64EF05F9-EC29-4F47-B51E-7E4E1E10FA30}"/>
    <cellStyle name="Accent5 4" xfId="98" xr:uid="{A9898362-001C-4541-ABE1-F051B80D9AD1}"/>
    <cellStyle name="Accent5 5" xfId="99" xr:uid="{F5CF1549-6F9F-4C79-8CF3-D1E9858929F8}"/>
    <cellStyle name="Accent6 - 20%" xfId="100" xr:uid="{FDE17232-D40B-43C0-A14A-3452526D4F7F}"/>
    <cellStyle name="Accent6 - 40%" xfId="101" xr:uid="{F4107012-942C-4354-9C08-D1A1B3E8F031}"/>
    <cellStyle name="Accent6 - 60%" xfId="102" xr:uid="{71262573-6DEB-45E6-9BAB-E29914AFC71D}"/>
    <cellStyle name="Accent6 2" xfId="103" xr:uid="{1F873977-19CA-4F4C-80C6-16BA2A9F4AFA}"/>
    <cellStyle name="Accent6 3" xfId="104" xr:uid="{D3E4598E-F426-4397-B4CB-0E67DF7E44A8}"/>
    <cellStyle name="Accent6 4" xfId="105" xr:uid="{6F587314-D874-4289-BFA1-4A8BA0843B9E}"/>
    <cellStyle name="Accent6 5" xfId="106" xr:uid="{573A1CC8-BEA6-4673-932E-542D970C51F3}"/>
    <cellStyle name="Agara" xfId="107" xr:uid="{77FD3A9E-5147-4AFA-A53F-4DA8590F9832}"/>
    <cellStyle name="B79812_.wvu.PrintTitlest" xfId="108" xr:uid="{8D2B5ECE-EE76-495B-BA5E-0394C0F13D05}"/>
    <cellStyle name="Bad 2" xfId="109" xr:uid="{923BC5E7-19BF-4D26-8FF5-38BCF459504E}"/>
    <cellStyle name="Black" xfId="110" xr:uid="{186D9E67-5ABF-48C4-A9F2-ADCA2FE0E235}"/>
    <cellStyle name="Blockout" xfId="111" xr:uid="{F872BA6C-24BB-4E7D-9897-291B892F2F6D}"/>
    <cellStyle name="Blockout 2" xfId="112" xr:uid="{DBC8D2F8-961A-4DF3-9034-B96F689230D8}"/>
    <cellStyle name="Blockout 2 2" xfId="113" xr:uid="{9327A45C-EA22-4851-85AB-1158245AAF3A}"/>
    <cellStyle name="Blockout 2 2 2" xfId="919" xr:uid="{6A57175E-374A-4E9A-9B38-BF4FCA3C07D0}"/>
    <cellStyle name="Blockout 2 3" xfId="918" xr:uid="{D0B4E339-768D-4AC9-93A0-E3A6D81D8619}"/>
    <cellStyle name="Blockout 3" xfId="114" xr:uid="{D3CFF634-54B4-41A5-8189-89ADF7B62958}"/>
    <cellStyle name="Blockout 3 2" xfId="920" xr:uid="{8F74E89A-FD1E-4837-9756-6C8DF7E1979B}"/>
    <cellStyle name="Blockout 4" xfId="115" xr:uid="{1951E55E-D581-413F-AD5C-2BF5B661DC86}"/>
    <cellStyle name="Blockout 4 2" xfId="921" xr:uid="{D15917B9-E190-4DD4-81F4-E31922F645AD}"/>
    <cellStyle name="Blockout 5" xfId="917" xr:uid="{8356AA75-FF87-4DEA-88D5-12787BAAE36B}"/>
    <cellStyle name="Blue" xfId="116" xr:uid="{BF554F04-B65A-4F3F-9F21-A1376E6E19B7}"/>
    <cellStyle name="Calculation 2" xfId="117" xr:uid="{67A510B3-ECE0-4921-A316-11E85807E9E1}"/>
    <cellStyle name="Calculation 2 2" xfId="118" xr:uid="{5D11ED67-1507-4326-B8C7-0A6C8C3BB332}"/>
    <cellStyle name="Calculation 2 2 2" xfId="119" xr:uid="{EC5F414E-58A7-40BF-B9B3-3D50F569A386}"/>
    <cellStyle name="Calculation 2 2 2 2" xfId="120" xr:uid="{33DED50E-90C0-4F30-8D0D-D0F3838D1D9D}"/>
    <cellStyle name="Calculation 2 2 3" xfId="121" xr:uid="{6FE1DDB9-8751-4F94-934C-B8092FCF078A}"/>
    <cellStyle name="Calculation 2 2 3 2" xfId="122" xr:uid="{67320F6A-992C-4AE9-AF24-1794D3A9B294}"/>
    <cellStyle name="Calculation 2 2 4" xfId="123" xr:uid="{5CC573C5-7EE9-4B91-977A-13871B7F6866}"/>
    <cellStyle name="Calculation 2 2 5" xfId="124" xr:uid="{CDD360B2-5A0F-4C96-B265-FDA808096661}"/>
    <cellStyle name="Calculation 2 3" xfId="125" xr:uid="{F8158762-222D-4F4C-BBCF-8132E0D82221}"/>
    <cellStyle name="Calculation 2 3 2" xfId="126" xr:uid="{D96F2A1A-9301-48AE-96CB-ED22DBF001E8}"/>
    <cellStyle name="Calculation 2 3 2 2" xfId="127" xr:uid="{AC46B6BC-68BF-4B00-9133-69DB4DFB4A3E}"/>
    <cellStyle name="Calculation 2 3 3" xfId="128" xr:uid="{39958B77-88C3-4C90-9E18-B708A1785B51}"/>
    <cellStyle name="Calculation 2 3 3 2" xfId="129" xr:uid="{D24F94CC-6929-446B-8DBE-840879CE6C06}"/>
    <cellStyle name="Calculation 2 3 4" xfId="130" xr:uid="{B052D9FC-9756-48F8-A587-7C1088F9836E}"/>
    <cellStyle name="Calculation 2 3 5" xfId="131" xr:uid="{90E20A3A-47D3-448A-9387-7F8C41D88B7E}"/>
    <cellStyle name="Calculation 2 4" xfId="132" xr:uid="{3CA2BA68-FB6E-4BAE-94E6-6900763C43DA}"/>
    <cellStyle name="Calculation 2 4 2" xfId="133" xr:uid="{35D338FD-3A7D-4713-B7EE-1BFCC486807A}"/>
    <cellStyle name="Calculation 2 4 2 2" xfId="134" xr:uid="{A8A4979B-C797-40A6-801B-E1E9AB57FC4D}"/>
    <cellStyle name="Calculation 2 4 3" xfId="135" xr:uid="{8EA48102-65A4-4CE0-BC09-14647FBD361E}"/>
    <cellStyle name="Calculation 2 4 3 2" xfId="136" xr:uid="{EC0E8E0B-1652-4B5C-9B74-57148E57B3E4}"/>
    <cellStyle name="Calculation 2 4 4" xfId="137" xr:uid="{6BACAADD-0531-4048-9EC5-C66F624BE058}"/>
    <cellStyle name="Calculation 2 5" xfId="138" xr:uid="{0407B80B-D63F-4E63-A129-F87EA7123AAC}"/>
    <cellStyle name="Calculation 2 5 2" xfId="139" xr:uid="{138AA818-8D9A-45CA-8DD1-F8F042F33609}"/>
    <cellStyle name="Calculation 2 5 2 2" xfId="140" xr:uid="{6EFED16D-7596-40AB-BA79-83B8E252B410}"/>
    <cellStyle name="Calculation 2 5 3" xfId="141" xr:uid="{F6328D7E-BC1F-42F5-BAED-979447505B47}"/>
    <cellStyle name="Calculation 2 5 3 2" xfId="142" xr:uid="{7FE71261-F0E1-4F48-9AFF-3043EC21B962}"/>
    <cellStyle name="Calculation 2 5 4" xfId="143" xr:uid="{28C7EBF5-E7CB-4B1A-BB32-ED60F0F7E0BC}"/>
    <cellStyle name="Calculation 2 6" xfId="144" xr:uid="{B69177DD-BCFF-43C1-B375-D71A81259BAA}"/>
    <cellStyle name="Calculation 2 7" xfId="145" xr:uid="{2C92A2C6-4C65-45BC-80B5-4AF4F7007C4D}"/>
    <cellStyle name="Check Cell 2" xfId="146" xr:uid="{1B1A0BD7-5E1C-42EA-AA1D-A8647964A90C}"/>
    <cellStyle name="Check Cell 2 2" xfId="147" xr:uid="{ED7F9B91-A480-4848-8AE4-D32653DC823F}"/>
    <cellStyle name="Check Cell 2 2 2" xfId="148" xr:uid="{C681921D-33DA-4589-912B-384C64517CD9}"/>
    <cellStyle name="Check Cell 2 2 2 2" xfId="149" xr:uid="{843DD4E5-83DB-4AD8-91DC-DE4D4DA6FFD4}"/>
    <cellStyle name="Comma" xfId="1" builtinId="3"/>
    <cellStyle name="Comma [0]7Z_87C" xfId="150" xr:uid="{D96050D2-1E0D-4524-A695-3A00CE9E8363}"/>
    <cellStyle name="Comma 0" xfId="151" xr:uid="{F76D585B-DAAC-44DF-8943-191348EE5A48}"/>
    <cellStyle name="Comma 1" xfId="152" xr:uid="{33BE3654-86D0-41A4-B8D5-EA094A05F3B2}"/>
    <cellStyle name="Comma 1 2" xfId="153" xr:uid="{DFC1065F-C2BC-4EBD-A66E-48B53641DCE3}"/>
    <cellStyle name="Comma 10" xfId="154" xr:uid="{FE02E837-3799-4093-8ACC-ECC1FD0D5D34}"/>
    <cellStyle name="Comma 10 2" xfId="922" xr:uid="{4BFD443D-D401-40DC-81D3-E8A095D35CC0}"/>
    <cellStyle name="Comma 11" xfId="155" xr:uid="{32B63431-303B-41B2-BE4B-942C37FCBC84}"/>
    <cellStyle name="Comma 11 2" xfId="923" xr:uid="{1C264A51-B305-4235-B8AF-22C8EA22967E}"/>
    <cellStyle name="Comma 12" xfId="992" xr:uid="{C32FFA5F-05C8-4587-9377-839DA59F9B59}"/>
    <cellStyle name="Comma 13" xfId="994" xr:uid="{90BE149C-B049-41B5-9E3E-229A645FF53D}"/>
    <cellStyle name="Comma 14" xfId="996" xr:uid="{F38D05A5-718C-4A0F-B686-A6FBE7E073B6}"/>
    <cellStyle name="Comma 2" xfId="3" xr:uid="{4C1DE1BF-8E8E-488D-9AC1-57F7220D6258}"/>
    <cellStyle name="Comma 2 2" xfId="157" xr:uid="{E06D3349-8ACA-4F90-9BED-E8F209E6B62C}"/>
    <cellStyle name="Comma 2 2 2" xfId="158" xr:uid="{6543F5E3-A5D0-4864-A838-3440E3FD53BA}"/>
    <cellStyle name="Comma 2 2 2 2" xfId="926" xr:uid="{F37512C0-9E87-45E7-858E-383770100817}"/>
    <cellStyle name="Comma 2 2 3" xfId="159" xr:uid="{78CBFC7A-83D6-4AD5-AD21-6A5DA5CA0E81}"/>
    <cellStyle name="Comma 2 2 3 2" xfId="927" xr:uid="{17D774F9-B6CD-497C-9B43-CE946C809BDE}"/>
    <cellStyle name="Comma 2 2 4" xfId="925" xr:uid="{E21BC7D9-68CB-4547-AE1E-FA15D05D3474}"/>
    <cellStyle name="Comma 2 3" xfId="160" xr:uid="{AADB44B9-F02E-4D3D-9745-EB9C50620B4D}"/>
    <cellStyle name="Comma 2 3 2" xfId="161" xr:uid="{7AB34019-7021-44E7-9912-9FA6F4CF1F32}"/>
    <cellStyle name="Comma 2 3 2 2" xfId="929" xr:uid="{BA0D75AE-BF44-44EB-88B3-A9CFBA768728}"/>
    <cellStyle name="Comma 2 3 3" xfId="928" xr:uid="{1C7214B1-734C-42CF-A452-044773773FEA}"/>
    <cellStyle name="Comma 2 4" xfId="162" xr:uid="{59D36DAB-6549-446C-BD87-AF10F326FC8F}"/>
    <cellStyle name="Comma 2 4 2" xfId="930" xr:uid="{3218F57B-858E-429A-85C4-E9FC0EC49A47}"/>
    <cellStyle name="Comma 2 5" xfId="163" xr:uid="{BF25AAA7-AD37-4FA8-9451-B1BCD1E46BBA}"/>
    <cellStyle name="Comma 2 5 2" xfId="164" xr:uid="{91BDEAA6-BBF4-4FF1-8435-589F03B54849}"/>
    <cellStyle name="Comma 2 5 2 2" xfId="932" xr:uid="{EF21B4D2-528A-4745-B098-BE26EE0790EA}"/>
    <cellStyle name="Comma 2 5 3" xfId="931" xr:uid="{53E5A36B-252A-4AF5-9DFB-FDFDA4398916}"/>
    <cellStyle name="Comma 2 6" xfId="165" xr:uid="{F2C27F54-6CE7-432C-90C1-3790FFFED67F}"/>
    <cellStyle name="Comma 2 6 2" xfId="933" xr:uid="{02F15391-4DC0-4BCE-8FB5-1F934A595704}"/>
    <cellStyle name="Comma 2 7" xfId="924" xr:uid="{00E8773F-3525-46B0-9A86-C23FEE399F1B}"/>
    <cellStyle name="Comma 2 8" xfId="156" xr:uid="{565C931C-2975-496D-BEB9-C528C064EF96}"/>
    <cellStyle name="Comma 3" xfId="166" xr:uid="{802EE723-A9C0-46DA-B0F3-F9C87342081C}"/>
    <cellStyle name="Comma 3 2" xfId="167" xr:uid="{F9122998-7990-46C1-8B37-2DE9BC24B986}"/>
    <cellStyle name="Comma 3 2 2" xfId="168" xr:uid="{D5BF3DDF-868A-4CEB-9296-7A6A077C8E17}"/>
    <cellStyle name="Comma 3 2 3" xfId="935" xr:uid="{0BB41FDB-B1F2-44B1-8682-00BC3632889B}"/>
    <cellStyle name="Comma 3 3" xfId="169" xr:uid="{42F1738B-6816-46BB-B9E9-345F43646F3F}"/>
    <cellStyle name="Comma 3 3 2" xfId="170" xr:uid="{16DBCCBC-B32C-41B9-82BB-8132245B1FE4}"/>
    <cellStyle name="Comma 3 3 2 2" xfId="937" xr:uid="{B4D351A7-1BE1-4D57-AD9A-AB551E008891}"/>
    <cellStyle name="Comma 3 3 3" xfId="936" xr:uid="{03D614A0-6C17-4B26-8C68-47234528F1F1}"/>
    <cellStyle name="Comma 3 4" xfId="171" xr:uid="{FD3E7864-A5F6-49FF-A48B-E775D4A856DC}"/>
    <cellStyle name="Comma 3 4 2" xfId="938" xr:uid="{7DE3EDC8-918E-47CF-B66E-90BF2399A7E7}"/>
    <cellStyle name="Comma 3 5" xfId="172" xr:uid="{E0EC6E0B-41EA-44EB-A671-B1621B7663B3}"/>
    <cellStyle name="Comma 3 6" xfId="173" xr:uid="{6A000BCA-8E13-46C2-AA5C-038D79CF4680}"/>
    <cellStyle name="Comma 3 6 2" xfId="939" xr:uid="{55CB5709-3094-4DBB-AABD-1FA6E8D9BF55}"/>
    <cellStyle name="Comma 3 7" xfId="934" xr:uid="{9BD0C373-2A47-449A-829A-9247E31FE157}"/>
    <cellStyle name="Comma 4" xfId="174" xr:uid="{86CC29DE-E528-4313-80AC-F12DB7C370E4}"/>
    <cellStyle name="Comma 4 2" xfId="175" xr:uid="{1F2DC622-3BDA-4B59-BE2B-31F550963CFF}"/>
    <cellStyle name="Comma 4 2 2" xfId="941" xr:uid="{95DAEE27-4F1F-43D7-8565-C0175795B217}"/>
    <cellStyle name="Comma 4 3" xfId="940" xr:uid="{F9F1E821-F306-475A-88F4-CAE848D3D0FB}"/>
    <cellStyle name="Comma 5" xfId="176" xr:uid="{76D42537-FAA4-451A-A8DD-DA245BDA7382}"/>
    <cellStyle name="Comma 5 2" xfId="177" xr:uid="{4ADE41B3-89CD-4CFB-A247-3902A3D4795A}"/>
    <cellStyle name="Comma 5 2 2" xfId="943" xr:uid="{40F830D2-910B-4EEF-B920-ABB9E128BA3A}"/>
    <cellStyle name="Comma 5 3" xfId="942" xr:uid="{5BC64980-0A24-48E0-9CB0-EDF4D5729F61}"/>
    <cellStyle name="Comma 6" xfId="178" xr:uid="{56BCD6B0-538B-4046-9F9F-8A01B1A1D515}"/>
    <cellStyle name="Comma 6 2" xfId="944" xr:uid="{7E678DAB-B969-4678-95F3-03B50EFDBC21}"/>
    <cellStyle name="Comma 7" xfId="179" xr:uid="{05010136-F395-4DFD-9EAC-332260538354}"/>
    <cellStyle name="Comma 7 2" xfId="945" xr:uid="{1DDCFD46-75BD-4B24-AA8C-789B2EDF7367}"/>
    <cellStyle name="Comma 8" xfId="180" xr:uid="{EFF7450A-06CF-4A38-934E-A6A87D1AF096}"/>
    <cellStyle name="Comma 8 2" xfId="946" xr:uid="{5120ADD1-6EBB-4F33-A20B-BFBFB4C05470}"/>
    <cellStyle name="Comma 9" xfId="181" xr:uid="{B912E2E1-D8F9-4EA5-A0D9-4DF72330096B}"/>
    <cellStyle name="Comma 9 2" xfId="182" xr:uid="{D7A89D85-724E-4B9C-86A6-4C07EB8368C0}"/>
    <cellStyle name="Comma 9 2 2" xfId="948" xr:uid="{7D5F54BC-5826-4C2A-853A-0330355AAD1A}"/>
    <cellStyle name="Comma 9 3" xfId="183" xr:uid="{0C6E233B-26B1-416E-BF78-B1C4F2A0C3DF}"/>
    <cellStyle name="Comma 9 3 2" xfId="949" xr:uid="{475DE092-C28A-4A96-AB50-FEDFBB6E0829}"/>
    <cellStyle name="Comma 9 4" xfId="947" xr:uid="{459451D9-CF03-48E7-89C2-A34016A45B56}"/>
    <cellStyle name="Comma0" xfId="184" xr:uid="{E47D52B7-D62D-4E1C-BD3E-66E2CE73F480}"/>
    <cellStyle name="Currency 11" xfId="185" xr:uid="{787EDC40-1634-4999-950A-33D10C860B48}"/>
    <cellStyle name="Currency 11 2" xfId="186" xr:uid="{2012E862-6E41-407E-A41D-041F197D9B70}"/>
    <cellStyle name="Currency 11 2 2" xfId="951" xr:uid="{BDE5A414-34E6-45F5-8090-F473C04CEBB2}"/>
    <cellStyle name="Currency 11 3" xfId="950" xr:uid="{A591C61C-99DE-4B90-A3CD-67ED3DD345E3}"/>
    <cellStyle name="Currency 2" xfId="187" xr:uid="{F58CA436-E268-46EF-B946-537D9B90AB06}"/>
    <cellStyle name="Currency 2 2" xfId="188" xr:uid="{980041F3-34E6-4D4F-BEEB-1A542BF326E9}"/>
    <cellStyle name="Currency 2 2 2" xfId="953" xr:uid="{F1282192-C010-4A54-8988-D480D08DC20D}"/>
    <cellStyle name="Currency 2 3" xfId="189" xr:uid="{1A0E878B-FBDE-4A44-8D2B-7D084BF2B122}"/>
    <cellStyle name="Currency 2 3 2" xfId="954" xr:uid="{7FB7E0F8-A8CD-481B-99CD-DF3679108CB2}"/>
    <cellStyle name="Currency 2 4" xfId="952" xr:uid="{B2DF4D82-D42B-4758-A258-480D9618B9F8}"/>
    <cellStyle name="Currency 3" xfId="190" xr:uid="{6DE930E6-1D1A-436E-8198-E8B714328406}"/>
    <cellStyle name="Currency 3 2" xfId="191" xr:uid="{50CF28EE-0735-4F6E-9616-CC2622E5337D}"/>
    <cellStyle name="Currency 3 2 2" xfId="956" xr:uid="{C9653402-E033-46A3-990B-6B53ECB44C15}"/>
    <cellStyle name="Currency 3 3" xfId="955" xr:uid="{59E22565-E09F-41DF-AB71-25DEDE66FC33}"/>
    <cellStyle name="Currency 4" xfId="192" xr:uid="{7DC04F2F-C4B0-4116-A8EB-5FDF6F9FA66F}"/>
    <cellStyle name="Currency 4 2" xfId="193" xr:uid="{F4F61FAF-BF08-4424-8226-0FD37647A1F8}"/>
    <cellStyle name="Currency 4 2 2" xfId="958" xr:uid="{C73291D7-DB94-4DD9-9A19-8F9E1FF978B1}"/>
    <cellStyle name="Currency 4 3" xfId="957" xr:uid="{B3B6EC9F-0C3E-4E53-952E-686EE3259A7B}"/>
    <cellStyle name="Currency 5" xfId="194" xr:uid="{A907AA6D-9BFE-4852-BC83-143846D6AEE5}"/>
    <cellStyle name="Currency 5 2" xfId="195" xr:uid="{61D18BBA-68FF-4133-BA34-DB104F4E732B}"/>
    <cellStyle name="Currency 5 2 2" xfId="960" xr:uid="{062D5F27-FA52-4E94-A8C3-5C8732ABF6DC}"/>
    <cellStyle name="Currency 5 3" xfId="959" xr:uid="{2B184272-2BC8-4A1F-B76B-6EAE5E38FB20}"/>
    <cellStyle name="Currency 6" xfId="196" xr:uid="{D226E230-BD36-45D7-8106-EBA9D84A560B}"/>
    <cellStyle name="Currency 6 2" xfId="197" xr:uid="{F3FE314B-5954-46C0-8C7E-90E9AB473DE5}"/>
    <cellStyle name="Currency 6 2 2" xfId="962" xr:uid="{0A04F04C-AE66-45C2-B032-9DD64EB7F81A}"/>
    <cellStyle name="Currency 6 3" xfId="198" xr:uid="{411ACBE1-835E-4595-AE72-0609C43DF02D}"/>
    <cellStyle name="Currency 6 3 2" xfId="963" xr:uid="{8B6C6B29-0C0B-41A1-8A04-6546880A8BB4}"/>
    <cellStyle name="Currency 6 4" xfId="961" xr:uid="{94BD4281-80A8-4641-BFBD-A8F3D1D19CC4}"/>
    <cellStyle name="Currency 7" xfId="199" xr:uid="{0F808AB4-8FDA-48A4-AA30-97A687BF1CEF}"/>
    <cellStyle name="Currency 7 2" xfId="964" xr:uid="{29998CCF-1601-48A3-BC63-F6713AEC6645}"/>
    <cellStyle name="D4_B8B1_005004B79812_.wvu.PrintTitlest" xfId="200" xr:uid="{D8FD2B78-5D86-428D-A75D-1C2881A052DD}"/>
    <cellStyle name="Date" xfId="201" xr:uid="{0F9F9868-8084-4E23-8659-B5094BD7AA32}"/>
    <cellStyle name="Date 2" xfId="202" xr:uid="{0BCCEA11-F1A5-4FD6-A248-DA3FCD44D329}"/>
    <cellStyle name="dms_1" xfId="7" xr:uid="{0C9EEA43-F573-49EE-A4FA-372B9ABDC08D}"/>
    <cellStyle name="Euro" xfId="203" xr:uid="{DB9B79BC-29CA-43E8-83F7-5678E64C35C8}"/>
    <cellStyle name="Explanatory Text 2" xfId="204" xr:uid="{769A39C7-3989-4140-82BE-5D62611EB283}"/>
    <cellStyle name="Fixed" xfId="205" xr:uid="{F1919C7A-8EEF-4B0B-9864-C96FBB67C617}"/>
    <cellStyle name="Fixed 2" xfId="206" xr:uid="{A2144807-278D-4074-9D7E-8847C202DC5D}"/>
    <cellStyle name="Gilsans" xfId="207" xr:uid="{9F613D38-470A-4763-8AE2-434F0F2D290B}"/>
    <cellStyle name="Gilsansl" xfId="208" xr:uid="{4396101B-4C84-4FAF-93B6-2F4B5C6D52AE}"/>
    <cellStyle name="Good 2" xfId="209" xr:uid="{C823B2EF-E321-436C-9D93-D89B4E09100D}"/>
    <cellStyle name="Heading 1 2" xfId="210" xr:uid="{84123928-843A-4BA1-ABB1-644B63A04481}"/>
    <cellStyle name="Heading 1 2 2" xfId="211" xr:uid="{4B9DEA76-BD4A-47D1-82AE-0B742FC2DA26}"/>
    <cellStyle name="Heading 1 3" xfId="212" xr:uid="{F56132FA-F003-40DB-996D-C3BE5AD127CB}"/>
    <cellStyle name="Heading 2 2" xfId="213" xr:uid="{8661D7FB-2FF5-483A-B489-7944F21531C4}"/>
    <cellStyle name="Heading 2 2 2" xfId="214" xr:uid="{77D48207-84A7-4403-BC21-98C12CB45F96}"/>
    <cellStyle name="Heading 2 2 3" xfId="215" xr:uid="{2DA3D898-9F8D-466B-8E2E-DFB1EEA14041}"/>
    <cellStyle name="Heading 2 3" xfId="216" xr:uid="{0900C4DA-8912-49D5-AA27-D8D49EBAF8E9}"/>
    <cellStyle name="Heading 3 2" xfId="217" xr:uid="{D90EAD73-DF43-4251-81CD-173ABB8A5209}"/>
    <cellStyle name="Heading 3 2 2" xfId="218" xr:uid="{AAD89907-3716-42BB-ACBE-B7F6A0829BC7}"/>
    <cellStyle name="Heading 3 2 2 2" xfId="219" xr:uid="{0A4B4F3A-D243-4FE4-A1CD-9C27898BE8D1}"/>
    <cellStyle name="Heading 3 2 2 2 2" xfId="220" xr:uid="{260ABA7C-FAC8-458E-BEC3-BF747C85C58C}"/>
    <cellStyle name="Heading 3 2 2 2 2 2" xfId="221" xr:uid="{BC591B85-90F8-45BF-B211-0DE9EC7DE9CD}"/>
    <cellStyle name="Heading 3 2 2 2 2 3" xfId="222" xr:uid="{80045637-E8E9-40EB-8F10-FD12786B1A32}"/>
    <cellStyle name="Heading 3 2 2 2 2 4" xfId="223" xr:uid="{3FF35319-AFC1-4575-B68E-C64595482ACB}"/>
    <cellStyle name="Heading 3 2 2 2 3" xfId="224" xr:uid="{E5D9C12B-D0F6-4130-A448-6507A881DFF0}"/>
    <cellStyle name="Heading 3 2 2 2 4" xfId="225" xr:uid="{C1192BAD-62D2-47A2-A55B-0F0490AFC689}"/>
    <cellStyle name="Heading 3 2 2 2 5" xfId="226" xr:uid="{E4A98ED0-286E-4534-8E5C-74981E8C8CF4}"/>
    <cellStyle name="Heading 3 2 2 2 6" xfId="227" xr:uid="{0C00C86E-FF75-47B3-8944-3FE02955E433}"/>
    <cellStyle name="Heading 3 2 2 3" xfId="228" xr:uid="{894D89E3-B51D-4D00-B0A3-36B63E07B1BE}"/>
    <cellStyle name="Heading 3 2 2 3 2" xfId="229" xr:uid="{1E28685D-E01C-4D8A-9054-D1FC6E594A65}"/>
    <cellStyle name="Heading 3 2 2 3 2 2" xfId="230" xr:uid="{D891CAD6-B166-49A8-BE94-2CDF8A687076}"/>
    <cellStyle name="Heading 3 2 2 3 2 3" xfId="231" xr:uid="{AF30D50C-A627-47FB-BD75-0595DDDBC1E6}"/>
    <cellStyle name="Heading 3 2 2 3 2 4" xfId="232" xr:uid="{AC2E6D0A-37A8-4C6C-9F81-4B75BC9242E0}"/>
    <cellStyle name="Heading 3 2 2 3 3" xfId="233" xr:uid="{30C4B6A6-3EBE-4D72-8FEA-8407FBF05654}"/>
    <cellStyle name="Heading 3 2 2 3 4" xfId="234" xr:uid="{3596A908-0129-4B9C-9635-EC1F326BB818}"/>
    <cellStyle name="Heading 3 2 2 3 5" xfId="235" xr:uid="{39B28EB6-B3B7-42A1-84D3-11404097E810}"/>
    <cellStyle name="Heading 3 2 2 4" xfId="236" xr:uid="{CD5AA61F-B439-40E8-AFF2-2B674DB2AAF0}"/>
    <cellStyle name="Heading 3 2 2 4 2" xfId="237" xr:uid="{AC2AB33D-9D0A-486E-BA10-F5CBDDD8FD13}"/>
    <cellStyle name="Heading 3 2 2 4 3" xfId="238" xr:uid="{1BB1229A-6F6C-4B2C-81FD-A043D4248B55}"/>
    <cellStyle name="Heading 3 2 2 4 4" xfId="239" xr:uid="{04308CC7-10A0-47F3-85D9-70C72A855493}"/>
    <cellStyle name="Heading 3 2 2 5" xfId="240" xr:uid="{A6870D8C-CD96-4247-A69D-13D41CC87F64}"/>
    <cellStyle name="Heading 3 2 2 5 2" xfId="241" xr:uid="{5098FDD8-BC54-4E66-986A-595955C7CF40}"/>
    <cellStyle name="Heading 3 2 2 5 3" xfId="242" xr:uid="{50C10781-9576-43B5-BE29-021D795457F3}"/>
    <cellStyle name="Heading 3 2 2 6" xfId="243" xr:uid="{2FFAD869-8010-4CE5-ABE5-9FED59E06E14}"/>
    <cellStyle name="Heading 3 2 3" xfId="244" xr:uid="{DB72115D-D05C-43CE-BB66-1F53E3A11214}"/>
    <cellStyle name="Heading 3 2 3 2" xfId="245" xr:uid="{C157778E-E549-46F7-BB80-53F570509CFA}"/>
    <cellStyle name="Heading 3 2 4" xfId="246" xr:uid="{7743CC31-26C5-4C5A-AA4F-D81AEE623004}"/>
    <cellStyle name="Heading 3 2 4 2" xfId="247" xr:uid="{A717C8FF-125A-4FA7-9A6D-A9741BE077DC}"/>
    <cellStyle name="Heading 3 2 4 2 2" xfId="248" xr:uid="{28E2A8C3-E377-4816-B3FD-EC1923119620}"/>
    <cellStyle name="Heading 3 2 4 2 3" xfId="249" xr:uid="{FF277DF5-8826-4BB4-8CE0-33971A2B23A2}"/>
    <cellStyle name="Heading 3 2 4 2 4" xfId="250" xr:uid="{1153C287-F71B-4817-8D4C-3C218EA74667}"/>
    <cellStyle name="Heading 3 2 4 3" xfId="251" xr:uid="{051D13A8-3FCF-4FBC-971E-9B114970816E}"/>
    <cellStyle name="Heading 3 2 4 4" xfId="252" xr:uid="{8304CCB3-DF32-48B2-BA2F-E6424E0BAFC3}"/>
    <cellStyle name="Heading 3 2 4 5" xfId="253" xr:uid="{27181597-E2A0-4DAF-AE27-F1F1D11111C4}"/>
    <cellStyle name="Heading 3 2 5" xfId="254" xr:uid="{366093D5-2DF2-49C1-9EEB-C30CFF2C6C43}"/>
    <cellStyle name="Heading 3 2 5 2" xfId="255" xr:uid="{A836F5A7-3C70-4CAB-A346-EE096DA123A1}"/>
    <cellStyle name="Heading 3 2 5 2 2" xfId="256" xr:uid="{7EB12E27-BDF2-4F41-8A41-8710B251487E}"/>
    <cellStyle name="Heading 3 2 5 2 3" xfId="257" xr:uid="{7840AC44-D98C-4D16-9DA4-9D056E2F8F54}"/>
    <cellStyle name="Heading 3 2 5 2 4" xfId="258" xr:uid="{E44BCCFF-27BA-4889-9B3E-778AD7C1140E}"/>
    <cellStyle name="Heading 3 2 5 3" xfId="259" xr:uid="{BDE66E82-8FEE-4B3D-9E49-3419C4E57314}"/>
    <cellStyle name="Heading 3 2 5 4" xfId="260" xr:uid="{5ED9E7C7-7D2D-4074-BFFB-3B743180A2BD}"/>
    <cellStyle name="Heading 3 2 5 5" xfId="261" xr:uid="{01BA5C15-07DB-4C11-A654-BDB0ED79D90D}"/>
    <cellStyle name="Heading 3 2 6" xfId="262" xr:uid="{A05E6959-42B0-4337-8681-DF5653116FCA}"/>
    <cellStyle name="Heading 3 2 6 2" xfId="263" xr:uid="{03647F91-1014-46F4-8E42-CA70BCD20B0E}"/>
    <cellStyle name="Heading 3 2 6 3" xfId="264" xr:uid="{547A708A-7D5E-4F10-8BB7-9DF27E1D27F7}"/>
    <cellStyle name="Heading 3 2 6 4" xfId="265" xr:uid="{201ADB61-FEC5-49A4-8A98-D6AB474CA9E9}"/>
    <cellStyle name="Heading 3 2 7" xfId="266" xr:uid="{AFC631E8-7CA7-4AA4-B61C-E99A231BFBA6}"/>
    <cellStyle name="Heading 3 2 7 2" xfId="267" xr:uid="{2A709D36-66A1-4103-8A69-38A06EAE6CB7}"/>
    <cellStyle name="Heading 3 2 7 3" xfId="268" xr:uid="{898686E8-C5A4-4887-83A2-AF0DDA4E6543}"/>
    <cellStyle name="Heading 3 2 8" xfId="269" xr:uid="{923133A6-C605-42C2-9DA8-FE6892038326}"/>
    <cellStyle name="Heading 3 3" xfId="270" xr:uid="{3725099D-AE6E-4D5E-A6A5-5ED60478B234}"/>
    <cellStyle name="Heading 4 2" xfId="271" xr:uid="{BDF9194C-9FCF-4095-98AF-1BDADBE329BB}"/>
    <cellStyle name="Heading 4 2 2" xfId="272" xr:uid="{0EA4B9C4-C273-45AE-907E-DDFEB9EE0EED}"/>
    <cellStyle name="Heading 4 3" xfId="273" xr:uid="{7D80A415-6D98-466D-B29B-D7580D466BB4}"/>
    <cellStyle name="Heading(4)" xfId="274" xr:uid="{D16FCBE9-B4F4-4355-A03E-27C034B25B94}"/>
    <cellStyle name="Hyperlink" xfId="991" builtinId="8"/>
    <cellStyle name="Hyperlink 2" xfId="9" xr:uid="{6EFFE42B-8DF1-49B5-8A4B-3D883CF2C0DD}"/>
    <cellStyle name="Hyperlink 2 2" xfId="276" xr:uid="{2852B479-23CA-4702-9DF1-96CB7ACCE787}"/>
    <cellStyle name="Hyperlink 2 3" xfId="277" xr:uid="{C748C328-CCE1-483D-B061-08181D9D17FE}"/>
    <cellStyle name="Hyperlink 2_3.2 Operating expenditure" xfId="275" xr:uid="{0BDFEED2-CCDE-4147-AE5B-96440E0696B8}"/>
    <cellStyle name="Hyperlink 3" xfId="278" xr:uid="{6601DA5C-FA0B-4DA8-BE1F-90B7E59C7B20}"/>
    <cellStyle name="Hyperlink 3 2" xfId="279" xr:uid="{8EE6BAA8-7831-4D36-958E-73C2115DD779}"/>
    <cellStyle name="Hyperlink 4" xfId="280" xr:uid="{C96B78CF-61E0-42EF-9174-5791FA6DFE34}"/>
    <cellStyle name="Hyperlink Arrow" xfId="281" xr:uid="{DC0E7E45-8233-416B-9A67-BC1987DCC942}"/>
    <cellStyle name="Hyperlink Text" xfId="282" xr:uid="{0BF30403-D8B5-426E-8F5F-43DE6C6870AE}"/>
    <cellStyle name="import" xfId="283" xr:uid="{4D44D34B-7767-4A36-AEF1-49EA54304677}"/>
    <cellStyle name="import%" xfId="284" xr:uid="{A15327C1-B0DF-484A-AD9F-6CFE88FF4DB2}"/>
    <cellStyle name="import_ICRC Electricity model 1-1  (1 Feb 2003) " xfId="285" xr:uid="{518E4B53-4906-44D7-859C-0A32F8A24EF3}"/>
    <cellStyle name="Input 2" xfId="286" xr:uid="{4CA5D6D6-17B9-4ED6-9757-57284D581E47}"/>
    <cellStyle name="Input 2 2" xfId="287" xr:uid="{68594A4C-6D83-4B6A-828F-852B2E0C47D2}"/>
    <cellStyle name="Input 2 2 2" xfId="288" xr:uid="{F8FCD2EA-A922-48FA-A694-88B5836F9D0D}"/>
    <cellStyle name="Input 2 2 2 2" xfId="289" xr:uid="{6CABBABA-5AFA-463D-96B7-06B9161106FA}"/>
    <cellStyle name="Input 2 2 3" xfId="290" xr:uid="{A53B9211-F65C-49B8-A8BE-BB0D9232D6AD}"/>
    <cellStyle name="Input 2 2 3 2" xfId="291" xr:uid="{44F61D52-E75B-4529-8FD9-7CF7015F9731}"/>
    <cellStyle name="Input 2 2 4" xfId="292" xr:uid="{818F5DD2-C8CE-4997-948C-3C2A530AFD71}"/>
    <cellStyle name="Input 2 2 5" xfId="293" xr:uid="{2305769B-052E-4410-86CD-1FBCC2F04165}"/>
    <cellStyle name="Input 2 3" xfId="294" xr:uid="{1C912DE5-3D04-4E3A-B609-12A58C0C416E}"/>
    <cellStyle name="Input 2 3 2" xfId="295" xr:uid="{2401D3EE-9B8E-4D18-B098-4E61AC713E9B}"/>
    <cellStyle name="Input 2 3 2 2" xfId="296" xr:uid="{31F7AA23-7916-4439-9C3C-3053ED0F398A}"/>
    <cellStyle name="Input 2 3 3" xfId="297" xr:uid="{83FE9DAF-0777-4B4B-A7C6-349811984151}"/>
    <cellStyle name="Input 2 3 3 2" xfId="298" xr:uid="{5DA4C82C-FC5C-4B79-A346-5C92AA4ED53E}"/>
    <cellStyle name="Input 2 3 4" xfId="299" xr:uid="{2071C1C9-0A63-4446-85AB-B79FC46F57BE}"/>
    <cellStyle name="Input 2 3 5" xfId="300" xr:uid="{F0A44997-D0FF-4EE6-BF24-BFF06F816D39}"/>
    <cellStyle name="Input 2 4" xfId="301" xr:uid="{35970BA9-ACA3-4BAB-A61D-B1FD9AF98F16}"/>
    <cellStyle name="Input 2 4 2" xfId="302" xr:uid="{0A538020-7A81-4E0F-8601-3FB31831BEFA}"/>
    <cellStyle name="Input 2 4 2 2" xfId="303" xr:uid="{8AD9CE03-8A59-4D41-AFE6-10608A7B429E}"/>
    <cellStyle name="Input 2 4 3" xfId="304" xr:uid="{6B1A578E-EC43-4205-B740-DDE60363BC8A}"/>
    <cellStyle name="Input 2 4 3 2" xfId="305" xr:uid="{4F7014A5-2CED-40CA-86F4-E9063DC3353A}"/>
    <cellStyle name="Input 2 4 4" xfId="306" xr:uid="{28E70648-2405-48E9-BAB0-8DB2FBB8624C}"/>
    <cellStyle name="Input 2 5" xfId="307" xr:uid="{28EAF9E3-4CC7-4172-B3BB-28F004451884}"/>
    <cellStyle name="Input 2 5 2" xfId="308" xr:uid="{84E24710-77D9-4C51-80B0-EAE3660ABB12}"/>
    <cellStyle name="Input 2 5 2 2" xfId="309" xr:uid="{8972B2A8-DFEE-496A-BE3B-53CE7BAB2057}"/>
    <cellStyle name="Input 2 5 3" xfId="310" xr:uid="{78073638-9923-4EF2-8B5A-1796ABE009EA}"/>
    <cellStyle name="Input 2 5 3 2" xfId="311" xr:uid="{FF60D691-93E8-488B-8766-2872805B79EF}"/>
    <cellStyle name="Input 2 5 4" xfId="312" xr:uid="{ECB92A4B-A951-489E-A40F-ED648E9D4D0E}"/>
    <cellStyle name="Input 2 6" xfId="313" xr:uid="{82B5094A-C98B-45F5-8F38-80BDEC9E479A}"/>
    <cellStyle name="Input 2 7" xfId="314" xr:uid="{512B3A63-02E3-4079-B7CD-8CD6D04F2756}"/>
    <cellStyle name="Input1" xfId="315" xr:uid="{4C18DB1D-88D1-4372-81C3-DC8395FB6ED9}"/>
    <cellStyle name="Input1 2" xfId="316" xr:uid="{D9E6EAA3-25CE-4BF0-8B74-8B2CF7B1B68B}"/>
    <cellStyle name="Input1 2 2" xfId="317" xr:uid="{868230EA-86A9-4768-A0C6-BBDF9E2A8239}"/>
    <cellStyle name="Input1 2 2 2" xfId="967" xr:uid="{F565A118-C3F5-41E5-B828-ECC8573F4214}"/>
    <cellStyle name="Input1 2 3" xfId="318" xr:uid="{FA5E004E-6D4A-4D77-94A3-8B8B2B13A506}"/>
    <cellStyle name="Input1 2 3 2" xfId="968" xr:uid="{06C003F0-6B1C-4C30-B427-4B550A635418}"/>
    <cellStyle name="Input1 2 4" xfId="966" xr:uid="{85EE5773-22C8-414F-8423-FE2EEB8CBB1E}"/>
    <cellStyle name="Input1 3" xfId="319" xr:uid="{5754A00B-5E50-4F94-B2E9-F565889ABEFB}"/>
    <cellStyle name="Input1 3 2" xfId="320" xr:uid="{1B951D56-49AD-4619-A3F0-667AD96047CC}"/>
    <cellStyle name="Input1 3 2 2" xfId="970" xr:uid="{3D2AB501-E96B-46BE-AE05-27DBBF4D3238}"/>
    <cellStyle name="Input1 3 3" xfId="321" xr:uid="{970FE0D7-9D61-4E90-9A71-F5B5C5B649DF}"/>
    <cellStyle name="Input1 3 3 2" xfId="971" xr:uid="{00A6ABF2-D1BA-4997-9E8C-68C77B0E2C28}"/>
    <cellStyle name="Input1 3 4" xfId="969" xr:uid="{5D1F8C37-31A9-4041-9D9D-E35265299387}"/>
    <cellStyle name="Input1 4" xfId="322" xr:uid="{5B07F097-4333-481D-AA87-038AF5BEDC30}"/>
    <cellStyle name="Input1 4 2" xfId="323" xr:uid="{C516CCEB-01B0-421F-91F6-F32C18D19FDC}"/>
    <cellStyle name="Input1 4 2 2" xfId="973" xr:uid="{20F9D53E-B3BC-4D25-89CE-7FF2CCAE0A11}"/>
    <cellStyle name="Input1 4 3" xfId="972" xr:uid="{C5BBF0B6-A1DF-44FF-B16B-6912D499E379}"/>
    <cellStyle name="Input1 5" xfId="324" xr:uid="{241AE744-EA96-49F8-A59C-252072EBCC34}"/>
    <cellStyle name="Input1 5 2" xfId="974" xr:uid="{921A6CAB-2CF6-4E9B-9519-162BC11E8AE3}"/>
    <cellStyle name="Input1 6" xfId="325" xr:uid="{A09D62B0-3250-4C5E-82E4-D9115C4E9B83}"/>
    <cellStyle name="Input1 6 2" xfId="975" xr:uid="{AA3507A7-9A3E-47EB-B320-59F2C99B61AD}"/>
    <cellStyle name="Input1 7" xfId="965" xr:uid="{5FA39991-ECB8-40A7-B929-2FE4869770C6}"/>
    <cellStyle name="Input1%" xfId="326" xr:uid="{ABA62E06-94FC-4702-BABD-B4D5316BC74B}"/>
    <cellStyle name="Input1_ICRC Electricity model 1-1  (1 Feb 2003) " xfId="327" xr:uid="{1F41F7E6-0B37-4F58-94E1-6459F2027004}"/>
    <cellStyle name="Input1default" xfId="328" xr:uid="{CE7E2E67-2536-436A-957E-306C1A2A63EF}"/>
    <cellStyle name="Input1default%" xfId="329" xr:uid="{051210A0-BB9A-4B40-BAC2-E89A1157E845}"/>
    <cellStyle name="Input2" xfId="330" xr:uid="{0D3E0080-6172-46DB-9E04-6203C82AD6EF}"/>
    <cellStyle name="Input2 2" xfId="331" xr:uid="{D37FD646-2274-4D24-BD92-08E0F88FE042}"/>
    <cellStyle name="Input2 3" xfId="332" xr:uid="{D043AEC2-B3C6-41DC-A263-AE35DEB2724B}"/>
    <cellStyle name="Input3" xfId="333" xr:uid="{6AFF85E3-0D5A-46F2-98D8-94A0C0882639}"/>
    <cellStyle name="Input3 2" xfId="334" xr:uid="{D5F09271-7250-4795-85E9-095BCD871979}"/>
    <cellStyle name="Input3 2 2" xfId="335" xr:uid="{4E0908F0-BA3E-41F1-B3D9-B619D944E5F6}"/>
    <cellStyle name="Input3 2 2 2" xfId="978" xr:uid="{52FB4362-6F7B-40C1-A008-32E595BE92B1}"/>
    <cellStyle name="Input3 2 3" xfId="977" xr:uid="{83E999D0-4FAD-4C15-B3EF-98555872875B}"/>
    <cellStyle name="Input3 3" xfId="336" xr:uid="{198A66F4-2B8B-4DE1-BEDD-841118273634}"/>
    <cellStyle name="Input3 3 2" xfId="337" xr:uid="{E11D10CC-4384-4F86-BC58-16EE3E8FCFD1}"/>
    <cellStyle name="Input3 3 2 2" xfId="980" xr:uid="{246241C7-64C1-45A3-9A79-8F756C23965D}"/>
    <cellStyle name="Input3 3 3" xfId="979" xr:uid="{4B955EF5-EA82-4319-8156-B41EDD9BF50F}"/>
    <cellStyle name="Input3 4" xfId="338" xr:uid="{C248A227-D228-4683-A2FD-68DD7FDAAFD2}"/>
    <cellStyle name="Input3 4 2" xfId="981" xr:uid="{8EF12979-BE40-4266-AD3B-9DADABE9B274}"/>
    <cellStyle name="Input3 5" xfId="339" xr:uid="{6CABE846-71BF-49EF-9FD3-08215FCCB88B}"/>
    <cellStyle name="Input3 5 2" xfId="982" xr:uid="{A3383571-DF0D-4782-BE93-953C53C26288}"/>
    <cellStyle name="Input3 6" xfId="976" xr:uid="{601783C3-EA3C-4045-A5C1-A152BD93FCCC}"/>
    <cellStyle name="InputCell" xfId="340" xr:uid="{9F5A9A80-384D-4C93-9D28-9874F546C4EC}"/>
    <cellStyle name="InputCell 2" xfId="341" xr:uid="{C8DD333E-3935-45A7-A37C-151071B176A6}"/>
    <cellStyle name="InputCell 3" xfId="342" xr:uid="{CF505497-76A8-4944-A252-DCCCEB0D47C5}"/>
    <cellStyle name="InputCellText" xfId="343" xr:uid="{E74492C6-339C-48FF-92E6-6AD7257F93B5}"/>
    <cellStyle name="InputCellText 2" xfId="344" xr:uid="{517C72DA-D46E-43B9-94C5-6C3E27B03772}"/>
    <cellStyle name="InputCellText 3" xfId="345" xr:uid="{A26DDEB7-7190-4923-984E-8D6B5A733876}"/>
    <cellStyle name="key result" xfId="346" xr:uid="{0C0D481D-DEC9-40CC-9A47-A843DF1C8F3A}"/>
    <cellStyle name="Lines" xfId="347" xr:uid="{3D24FF12-0065-4BBC-99D2-F12C983B41B0}"/>
    <cellStyle name="Linked Cell 2" xfId="348" xr:uid="{44EB4368-87DD-4661-A956-967F165F27CF}"/>
    <cellStyle name="Local import" xfId="349" xr:uid="{97601D20-58B2-488C-806E-FDBE4731FDD5}"/>
    <cellStyle name="Local import %" xfId="350" xr:uid="{0E680467-799A-4AF8-B3F6-57F5FCFD26CF}"/>
    <cellStyle name="Mine" xfId="351" xr:uid="{ADF36811-057C-488F-ABD2-1562C4472BFD}"/>
    <cellStyle name="Model Name" xfId="352" xr:uid="{235E920A-2249-43A4-9152-F512C0F7FB74}"/>
    <cellStyle name="Neutral 2" xfId="353" xr:uid="{40693185-F337-4457-B4B6-ACD28514B1E4}"/>
    <cellStyle name="NonInputCell" xfId="354" xr:uid="{F5D66831-0266-4845-B8A5-B6D7F4E01D85}"/>
    <cellStyle name="NonInputCell 2" xfId="355" xr:uid="{FAED255A-7BCB-4121-8E4C-6E6B312A3C90}"/>
    <cellStyle name="NonInputCell 3" xfId="356" xr:uid="{DE214AAD-B018-46D3-A877-6A76DFCE68A2}"/>
    <cellStyle name="Normal" xfId="0" builtinId="0"/>
    <cellStyle name="Normal - Style1" xfId="357" xr:uid="{AA6D910F-4AD5-4C9C-8EEC-E49DBDE1EC77}"/>
    <cellStyle name="Normal 10" xfId="358" xr:uid="{7B3CAD7C-ADC5-4629-8781-C664538090CF}"/>
    <cellStyle name="Normal 10 2" xfId="359" xr:uid="{86C5BE6B-5456-46A9-B013-078F25AAE037}"/>
    <cellStyle name="Normal 10 2 2 2" xfId="360" xr:uid="{607214E9-AAFC-43CC-984B-E643E6C41A06}"/>
    <cellStyle name="Normal 10 2 2 2 7" xfId="361" xr:uid="{F559B178-82D9-4DDD-B24B-E814E5949688}"/>
    <cellStyle name="Normal 11" xfId="362" xr:uid="{D0175DBD-477E-4030-9438-132621722E34}"/>
    <cellStyle name="Normal 11 2" xfId="363" xr:uid="{D8E177A8-B796-41E6-A2BA-FD3BD96F4543}"/>
    <cellStyle name="Normal 11 3" xfId="364" xr:uid="{4316E54D-F93D-4D8E-B0E4-D4C35C874B71}"/>
    <cellStyle name="Normal 11 4" xfId="365" xr:uid="{20865F93-A789-4BE2-9B33-35799568186C}"/>
    <cellStyle name="Normal 114" xfId="366" xr:uid="{E2EC3500-E0DC-4B13-B95E-F3F2A3C2CDC6}"/>
    <cellStyle name="Normal 114 2" xfId="367" xr:uid="{C03193FD-E1C5-47F2-8A84-199423F2E76D}"/>
    <cellStyle name="Normal 12" xfId="368" xr:uid="{6988F39F-0E0D-4333-BB85-6E845A93D142}"/>
    <cellStyle name="Normal 12 2" xfId="369" xr:uid="{F593119E-67AF-43D6-8583-64473A8D0475}"/>
    <cellStyle name="Normal 13" xfId="370" xr:uid="{72512B96-CE27-4EF4-A3D6-ED92A6E5B65B}"/>
    <cellStyle name="Normal 13 2" xfId="371" xr:uid="{70E49DDE-7693-43E5-9A26-F52178DC1F9B}"/>
    <cellStyle name="Normal 13_29(d) - Gas extensions -tariffs" xfId="372" xr:uid="{866CB72D-C8F5-4533-8CB0-4FC704C13AB3}"/>
    <cellStyle name="Normal 14" xfId="373" xr:uid="{7B5368F0-BBF9-43D5-BBB1-21CA28D235E5}"/>
    <cellStyle name="Normal 14 2" xfId="374" xr:uid="{AA2AA5B2-B098-4482-80CB-5B3C0E52682C}"/>
    <cellStyle name="Normal 14 2 2" xfId="375" xr:uid="{8745BF57-9667-4E63-A2D3-B33E712A50B6}"/>
    <cellStyle name="Normal 14 3" xfId="376" xr:uid="{6BEBD3F7-87AA-4EF1-963D-A79A06EDEB08}"/>
    <cellStyle name="Normal 14 3 2" xfId="377" xr:uid="{B5D8916F-80CD-42F9-BF62-A4ABA911A1CD}"/>
    <cellStyle name="Normal 14 3 3" xfId="378" xr:uid="{D6D56A6A-CF99-4614-9AC5-B35F5C1E32F9}"/>
    <cellStyle name="Normal 14 4" xfId="379" xr:uid="{D157C14C-ACC0-452F-A9CD-B9B1BD9D36AB}"/>
    <cellStyle name="Normal 14 5" xfId="380" xr:uid="{DD1DE4E2-1CA1-47CE-BD08-E9EC005776C7}"/>
    <cellStyle name="Normal 14 9" xfId="381" xr:uid="{3F537519-6368-49AC-9709-CB8257041515}"/>
    <cellStyle name="Normal 14 9 2" xfId="382" xr:uid="{7E105C7D-33CC-497E-B4A0-82B750805327}"/>
    <cellStyle name="Normal 143" xfId="383" xr:uid="{C1E27AE3-292B-464C-9610-707648772FAC}"/>
    <cellStyle name="Normal 144" xfId="384" xr:uid="{2577260F-4FAD-4877-9EF8-AF5E02031EF6}"/>
    <cellStyle name="Normal 147" xfId="385" xr:uid="{3F252704-F0EB-4EF2-9473-5FF0F3F6AA14}"/>
    <cellStyle name="Normal 148" xfId="386" xr:uid="{F9F84DE2-0EA5-4F31-86B9-8E599CC9F24A}"/>
    <cellStyle name="Normal 149" xfId="387" xr:uid="{43930019-F41E-4E29-824B-9DEF2E1A39F8}"/>
    <cellStyle name="Normal 15" xfId="388" xr:uid="{92B61530-DE8F-4043-8B77-C1BD717671CF}"/>
    <cellStyle name="Normal 15 2" xfId="389" xr:uid="{EDE5605F-8B0F-43FC-A221-B729F78F97F2}"/>
    <cellStyle name="Normal 15 3" xfId="390" xr:uid="{0CD533F9-8240-418C-A8EA-B28F3DC8C1F2}"/>
    <cellStyle name="Normal 150" xfId="391" xr:uid="{A4291002-D4A3-4D82-B79A-79551D301A19}"/>
    <cellStyle name="Normal 151" xfId="392" xr:uid="{2B2977F9-C78B-4AF0-A4CE-FA5062332D2A}"/>
    <cellStyle name="Normal 152" xfId="393" xr:uid="{C0C93591-5C9A-4A03-A346-F55FCE061148}"/>
    <cellStyle name="Normal 153" xfId="394" xr:uid="{F96599AD-DEBF-4C61-B8DB-60EFC249386D}"/>
    <cellStyle name="Normal 154" xfId="395" xr:uid="{6BF5A4E0-187E-4716-8ACE-EAD3E47E5442}"/>
    <cellStyle name="Normal 155" xfId="396" xr:uid="{7891E55B-566D-4948-BA70-4E6A0F4BE49E}"/>
    <cellStyle name="Normal 156" xfId="397" xr:uid="{114F73FC-E8EF-44AF-BE80-624EA0AF77FA}"/>
    <cellStyle name="Normal 159" xfId="398" xr:uid="{B5ED0DFF-22EF-4CB4-AAC4-C5F188795FCB}"/>
    <cellStyle name="Normal 16" xfId="399" xr:uid="{5800342F-13B4-463E-8AF5-76BC9CAF06B2}"/>
    <cellStyle name="Normal 16 2" xfId="400" xr:uid="{4D463F24-9A5E-4DE9-B21D-E6EE9DD487E3}"/>
    <cellStyle name="Normal 16 3" xfId="401" xr:uid="{F6C26C78-BB4B-4F85-9D7B-565A3D70DBC3}"/>
    <cellStyle name="Normal 16 4" xfId="986" xr:uid="{8E4A954A-8291-4A15-B00E-47AC5AE72E25}"/>
    <cellStyle name="Normal 161" xfId="402" xr:uid="{E7C4DF45-9ADD-4DE6-BC06-CA10B6B24244}"/>
    <cellStyle name="Normal 162" xfId="403" xr:uid="{D1BED567-FE09-4B4C-90CA-4F50B1C48A2F}"/>
    <cellStyle name="Normal 163" xfId="404" xr:uid="{7E2C2765-DB07-4BAB-8684-E512173F229B}"/>
    <cellStyle name="Normal 164" xfId="405" xr:uid="{C4482D82-B520-404C-8066-1D00F132AD43}"/>
    <cellStyle name="Normal 169" xfId="406" xr:uid="{DDCC14D4-C197-4071-9CA9-8622F466C9FD}"/>
    <cellStyle name="Normal 17" xfId="407" xr:uid="{FA7821FA-6752-40BB-9213-53DEB7333F57}"/>
    <cellStyle name="Normal 17 2" xfId="408" xr:uid="{D7AB4376-04E7-417C-AC0C-50402D73A1A3}"/>
    <cellStyle name="Normal 17 2 2" xfId="409" xr:uid="{B8D32CB0-B6B5-404A-8380-76AD00220DC3}"/>
    <cellStyle name="Normal 17 2 2 2" xfId="410" xr:uid="{445FFC06-5557-4D79-8418-03DD58820EC4}"/>
    <cellStyle name="Normal 17 2 2 3" xfId="411" xr:uid="{6089C71C-9563-4267-B165-D8DA7AD4D800}"/>
    <cellStyle name="Normal 17 2 3" xfId="412" xr:uid="{07B45FDE-FE61-41E9-9FBC-B59615959B5A}"/>
    <cellStyle name="Normal 17 2 4" xfId="413" xr:uid="{9C59148E-827E-46E3-BD08-50314C49712F}"/>
    <cellStyle name="Normal 17 3" xfId="414" xr:uid="{29C2D6F2-1147-4C15-846E-417F7B1B9CC2}"/>
    <cellStyle name="Normal 17 3 2" xfId="415" xr:uid="{48503344-13DE-4A56-86FE-63D319714CEF}"/>
    <cellStyle name="Normal 17 3 2 2" xfId="416" xr:uid="{947BDD1E-9073-47B2-B593-F1681055A034}"/>
    <cellStyle name="Normal 17 3 2 3" xfId="417" xr:uid="{D273D8A5-03A1-48DD-8954-D9D074F5A1EC}"/>
    <cellStyle name="Normal 17 3 3" xfId="418" xr:uid="{AC7DFEB4-C98C-40D9-BF50-AD41B821EF03}"/>
    <cellStyle name="Normal 17 3 4" xfId="419" xr:uid="{C78B2C58-2B48-493E-BFA4-17794F996ABD}"/>
    <cellStyle name="Normal 17 4" xfId="420" xr:uid="{80454BB7-7D11-420E-A54B-7F9A2DF9D0FE}"/>
    <cellStyle name="Normal 17 4 2" xfId="421" xr:uid="{0DB33F3C-D463-4322-B908-CB575BAF84E6}"/>
    <cellStyle name="Normal 17 4 3" xfId="422" xr:uid="{9AD8D5F2-7129-4D01-91DF-9D0B4FDBD3A8}"/>
    <cellStyle name="Normal 17 5" xfId="423" xr:uid="{F3DC228F-3DB1-4AAD-AC6E-3E4E9C281FE3}"/>
    <cellStyle name="Normal 17 6" xfId="424" xr:uid="{277F67E5-0AA3-4857-8F8E-D1468C7F7EBA}"/>
    <cellStyle name="Normal 170" xfId="425" xr:uid="{C834A9C6-2E3F-4E1F-A480-A1BFF4CD2B30}"/>
    <cellStyle name="Normal 171" xfId="426" xr:uid="{0D23FE6A-F5CE-4546-85FA-22CCC2D893C0}"/>
    <cellStyle name="Normal 172" xfId="427" xr:uid="{C4CFD535-2028-4FC4-8DC0-9384551E50DB}"/>
    <cellStyle name="Normal 177" xfId="428" xr:uid="{4919FEA8-DAA5-43CA-A4B8-7400AF596165}"/>
    <cellStyle name="Normal 178" xfId="429" xr:uid="{D53FDF12-49E8-46D4-97AC-E8D2C9E99EC6}"/>
    <cellStyle name="Normal 179" xfId="430" xr:uid="{CD474EB3-0BF5-4E24-8F52-8085B8166EC1}"/>
    <cellStyle name="Normal 18" xfId="431" xr:uid="{0D642A6A-FFE8-445A-82DF-650863418EFC}"/>
    <cellStyle name="Normal 18 2" xfId="432" xr:uid="{177CFE31-94B7-4370-B2EF-535BF36F5D40}"/>
    <cellStyle name="Normal 180" xfId="433" xr:uid="{10D2CFCA-BCCD-4661-AB98-D69D400BFE55}"/>
    <cellStyle name="Normal 181" xfId="434" xr:uid="{875FBE3D-A252-44C6-A499-819E793255C9}"/>
    <cellStyle name="Normal 182" xfId="435" xr:uid="{C83C68A9-45F8-4A9B-A9E5-5AED1367083E}"/>
    <cellStyle name="Normal 183" xfId="436" xr:uid="{237C4EF2-62A8-40BF-A17A-A8CAB8CD482B}"/>
    <cellStyle name="Normal 184" xfId="437" xr:uid="{306C792F-B9BE-4FEC-AE10-6139226B4912}"/>
    <cellStyle name="Normal 185" xfId="438" xr:uid="{9A3FC2C1-6250-4C32-8E4A-461CE4E64FAF}"/>
    <cellStyle name="Normal 186" xfId="439" xr:uid="{86E8AEB2-675F-4FA7-85AB-3089A9E6C059}"/>
    <cellStyle name="Normal 187" xfId="440" xr:uid="{538AFE60-9A21-4BE1-A74E-C5B111A2CD7E}"/>
    <cellStyle name="Normal 188" xfId="441" xr:uid="{0F9DFAA0-8F2A-4DFE-B79A-96ABBC8E8F3C}"/>
    <cellStyle name="Normal 189" xfId="442" xr:uid="{6436DEE0-79BA-46B0-8AF8-F207BD466EDB}"/>
    <cellStyle name="Normal 19" xfId="443" xr:uid="{D8B9B7DB-817D-424C-BE09-1DEFE47679D1}"/>
    <cellStyle name="Normal 190" xfId="444" xr:uid="{E97907AC-D5E1-4B22-B28C-1DF6CD4E657F}"/>
    <cellStyle name="Normal 192" xfId="445" xr:uid="{231036D2-846D-4EAB-9071-3DF31B25AD35}"/>
    <cellStyle name="Normal 193" xfId="446" xr:uid="{45BD86ED-03B6-41B4-B412-E6F318044A29}"/>
    <cellStyle name="Normal 196" xfId="447" xr:uid="{3D74DD20-D835-47A2-AA2B-8B847A6D2FA4}"/>
    <cellStyle name="Normal 197" xfId="448" xr:uid="{4A8561B3-56B2-4B39-ACA5-52E4B7247F3A}"/>
    <cellStyle name="Normal 198" xfId="449" xr:uid="{092E7F75-8157-4512-B8E8-D79BA3EED797}"/>
    <cellStyle name="Normal 199" xfId="450" xr:uid="{E9E40230-E846-48EE-9264-9F36C393B808}"/>
    <cellStyle name="Normal 2" xfId="6" xr:uid="{1A595EB9-873D-47AB-9559-C3C370C432AD}"/>
    <cellStyle name="Normal 2 2" xfId="451" xr:uid="{25B2A00A-C6FF-4628-891F-152E67B3EC5B}"/>
    <cellStyle name="Normal 2 2 2" xfId="452" xr:uid="{5ECAD641-15F2-4789-8A52-41C88AFF9956}"/>
    <cellStyle name="Normal 2 2 3" xfId="453" xr:uid="{2A993AC3-11B6-4A61-B044-3EC786C6E156}"/>
    <cellStyle name="Normal 2 2 4" xfId="454" xr:uid="{959FC9C3-21D3-409C-AED1-52AAC9ADDAE3}"/>
    <cellStyle name="Normal 2 2 5" xfId="455" xr:uid="{025C6572-0BF6-40C1-B2D9-ECAE7F500DE2}"/>
    <cellStyle name="Normal 2 3" xfId="456" xr:uid="{D29CD3F2-45B3-4660-AF53-450475E07404}"/>
    <cellStyle name="Normal 2 3 2" xfId="457" xr:uid="{1064DD5E-F7ED-4C15-8241-9A308318FD99}"/>
    <cellStyle name="Normal 2 3_29(d) - Gas extensions -tariffs" xfId="458" xr:uid="{8EAB42C7-0008-43EA-8DC5-AB6710A1080E}"/>
    <cellStyle name="Normal 2 4" xfId="459" xr:uid="{B4B385F2-4ECE-479F-A331-21E17F4A19CE}"/>
    <cellStyle name="Normal 2 4 2" xfId="460" xr:uid="{C4BCE818-5A02-4795-85D5-DFE7CE5CB980}"/>
    <cellStyle name="Normal 2 4 3" xfId="461" xr:uid="{1DF03C81-4229-4D73-B8CB-C1580D7E73C4}"/>
    <cellStyle name="Normal 2 5" xfId="462" xr:uid="{B3152EDB-7167-4509-AD0B-4C2F56BDE719}"/>
    <cellStyle name="Normal 2 6" xfId="8" xr:uid="{1ACCB9EB-DACE-4778-9B5D-24071A788B3F}"/>
    <cellStyle name="Normal 2_29(d) - Gas extensions -tariffs" xfId="463" xr:uid="{C2174FC6-F77E-46BF-971F-461804288219}"/>
    <cellStyle name="Normal 20" xfId="464" xr:uid="{F4B92841-63D5-4BB2-A3D7-BF393B3F418B}"/>
    <cellStyle name="Normal 20 2" xfId="465" xr:uid="{C4781818-2BC8-4AA7-90B9-672B07CF563A}"/>
    <cellStyle name="Normal 20 2 2" xfId="466" xr:uid="{A2B9135C-3A15-48B1-9269-4B99B26E9861}"/>
    <cellStyle name="Normal 20 3" xfId="467" xr:uid="{85940219-66C6-44EA-A590-330554252772}"/>
    <cellStyle name="Normal 20 4" xfId="468" xr:uid="{08B75441-CFAA-4AE8-9948-3C85446D51BD}"/>
    <cellStyle name="Normal 20 5" xfId="469" xr:uid="{33B5749D-913E-46B5-93B9-867DD59D09D0}"/>
    <cellStyle name="Normal 200" xfId="470" xr:uid="{2445FAED-BC04-4EC8-91BA-2064F5E10ED1}"/>
    <cellStyle name="Normal 201" xfId="471" xr:uid="{78F22479-6A0C-47E4-A953-88F999796D52}"/>
    <cellStyle name="Normal 202" xfId="472" xr:uid="{7473667D-2C54-4ECA-83F4-B324193D5F1A}"/>
    <cellStyle name="Normal 203" xfId="473" xr:uid="{89486D37-C7E3-499D-A2A2-2E88006E1067}"/>
    <cellStyle name="Normal 204" xfId="474" xr:uid="{4599EA05-BA70-42B7-BD3A-ACDE8AE00741}"/>
    <cellStyle name="Normal 205" xfId="475" xr:uid="{78326724-79AB-4A85-9EED-32AB4D7C7C41}"/>
    <cellStyle name="Normal 207" xfId="476" xr:uid="{FE93D902-2DA0-4EAD-848D-FFD4ABBBBF27}"/>
    <cellStyle name="Normal 208" xfId="477" xr:uid="{6B8C0270-7533-49F2-A994-3229D0A0E034}"/>
    <cellStyle name="Normal 209" xfId="478" xr:uid="{BA5A5D6F-F8E4-4F4D-8FCA-E14E2F7A4CE2}"/>
    <cellStyle name="Normal 21" xfId="479" xr:uid="{A03F3346-ECB8-44C5-8C9C-B7B090EF832F}"/>
    <cellStyle name="Normal 21 2" xfId="480" xr:uid="{A9CC1AF8-4168-4575-84BF-3D01EF19171C}"/>
    <cellStyle name="Normal 21 3" xfId="481" xr:uid="{194C8733-01FF-4282-BFC1-B419670DF6EE}"/>
    <cellStyle name="Normal 210" xfId="482" xr:uid="{DAB5E0E8-3FF0-4BE0-B718-7D90598AE2C9}"/>
    <cellStyle name="Normal 211" xfId="483" xr:uid="{14CFD3DB-3BD3-4853-BAC8-12B0CD8A46E6}"/>
    <cellStyle name="Normal 212" xfId="484" xr:uid="{40045A18-DFB1-4BA8-83B3-0133C73DD6E0}"/>
    <cellStyle name="Normal 213" xfId="485" xr:uid="{5D54D991-6CFF-4054-A463-C7844436CB35}"/>
    <cellStyle name="Normal 214" xfId="486" xr:uid="{6ACAF89F-D002-4CAD-BAD1-8CCB6CC978A6}"/>
    <cellStyle name="Normal 215" xfId="487" xr:uid="{7AE8F6CF-B9E5-4102-970C-1E8705A7AB1A}"/>
    <cellStyle name="Normal 216" xfId="488" xr:uid="{DA089744-3308-402F-BD97-A227C3987095}"/>
    <cellStyle name="Normal 22" xfId="489" xr:uid="{03B56AE8-3A33-4DCF-8895-3036D368E3A1}"/>
    <cellStyle name="Normal 229" xfId="990" xr:uid="{FF82C7E0-417D-47B5-ACB1-6377BFCBA82C}"/>
    <cellStyle name="Normal 23" xfId="490" xr:uid="{2A4637C7-49A0-438A-BF09-C36220540401}"/>
    <cellStyle name="Normal 23 2" xfId="491" xr:uid="{D7A7615B-09AE-4B37-A59B-287708A3195B}"/>
    <cellStyle name="Normal 23 2 2" xfId="492" xr:uid="{EDE2D7C8-675B-4998-B0AB-9B4EF3EDE0A8}"/>
    <cellStyle name="Normal 23 3" xfId="493" xr:uid="{AE6D4442-09A6-41BD-932E-B9B61C761710}"/>
    <cellStyle name="Normal 23 4" xfId="494" xr:uid="{6E5D67E0-AA4A-401D-9FEB-8A5FF4F9BF67}"/>
    <cellStyle name="Normal 230" xfId="989" xr:uid="{7FA054F6-01CE-4113-9A41-A00F96380CC1}"/>
    <cellStyle name="Normal 24" xfId="495" xr:uid="{668456DF-7DEE-4695-8CA2-A2F4AB57A501}"/>
    <cellStyle name="Normal 24 2" xfId="496" xr:uid="{E408C826-BA36-4577-B959-0B7F528E6486}"/>
    <cellStyle name="Normal 24 2 2" xfId="497" xr:uid="{D70124B3-DEC5-4F94-B244-BE2B85B7FEC4}"/>
    <cellStyle name="Normal 24 3" xfId="498" xr:uid="{27660818-B90A-4903-B990-CA95A534293A}"/>
    <cellStyle name="Normal 24 4" xfId="499" xr:uid="{9B1E954D-7813-4520-9422-23BE0480292B}"/>
    <cellStyle name="Normal 25" xfId="500" xr:uid="{A890379E-E81D-4514-A00A-99C3892A16F2}"/>
    <cellStyle name="Normal 25 2" xfId="501" xr:uid="{847EC187-073C-4089-A04D-BBF7F20BE45C}"/>
    <cellStyle name="Normal 25 2 2" xfId="502" xr:uid="{C133A042-1321-4C39-A571-9C10F772F6E7}"/>
    <cellStyle name="Normal 25 3" xfId="503" xr:uid="{FBFA780D-2669-43C5-B13B-072685868941}"/>
    <cellStyle name="Normal 25 4" xfId="504" xr:uid="{770EB168-1BFE-4AC2-8F7F-5A998EB400D3}"/>
    <cellStyle name="Normal 26" xfId="505" xr:uid="{95EEDC55-4486-4BAA-9DD8-2C83CDD129D5}"/>
    <cellStyle name="Normal 26 2" xfId="506" xr:uid="{F0CAF9A7-ACDC-4C5E-A7C6-6EB462053DB6}"/>
    <cellStyle name="Normal 26 2 2" xfId="507" xr:uid="{BBF5B949-CB0B-4A57-A660-B4F3CE98458C}"/>
    <cellStyle name="Normal 26 3" xfId="508" xr:uid="{EF34B7D0-D2D7-4213-B83E-AE07D58A5987}"/>
    <cellStyle name="Normal 26 4" xfId="509" xr:uid="{F3DD3F38-3384-4CF9-BD99-66B3DB287326}"/>
    <cellStyle name="Normal 27" xfId="510" xr:uid="{845A1BEB-CE92-44BF-8179-F2F3E2C5E54D}"/>
    <cellStyle name="Normal 28" xfId="511" xr:uid="{18C9E463-1A4A-4F76-95BB-17AD6FE977DE}"/>
    <cellStyle name="Normal 28 4" xfId="512" xr:uid="{EBA5E1F4-34A6-46DC-92FC-C5851E7CCE04}"/>
    <cellStyle name="Normal 29" xfId="513" xr:uid="{247AE207-95FF-4E30-9E50-96F3E6A881E5}"/>
    <cellStyle name="Normal 3" xfId="514" xr:uid="{84BF18CC-DDFD-455A-B029-E3050DA462AB}"/>
    <cellStyle name="Normal 3 2" xfId="515" xr:uid="{546AFEE0-664F-4D5E-A73B-7847D930F662}"/>
    <cellStyle name="Normal 3 3" xfId="516" xr:uid="{D3ABF581-2883-4B38-B94F-C127DADF1378}"/>
    <cellStyle name="Normal 3 3 2" xfId="517" xr:uid="{3A464B21-B321-4388-BC35-F2F1107941CE}"/>
    <cellStyle name="Normal 3 3 3" xfId="518" xr:uid="{39BFD8CB-5E65-40D7-8518-0DE6039C1AF7}"/>
    <cellStyle name="Normal 3 4" xfId="519" xr:uid="{39EFC755-F74E-446A-BD8C-E9A8835CCB00}"/>
    <cellStyle name="Normal 3 5" xfId="520" xr:uid="{23BD4242-703B-4480-88B1-2BA3F595EF45}"/>
    <cellStyle name="Normal 3 5 2" xfId="521" xr:uid="{0CF8E4C7-F253-4D6F-BF72-9B264A4A1568}"/>
    <cellStyle name="Normal 3 5 3" xfId="522" xr:uid="{954B08E4-9985-4D3F-933C-00E1311ACF0E}"/>
    <cellStyle name="Normal 3 6" xfId="985" xr:uid="{55DDA715-9EE7-4319-82F9-2DFC265CF427}"/>
    <cellStyle name="Normal 3_29(d) - Gas extensions -tariffs" xfId="523" xr:uid="{308306AD-34C8-4877-8716-F8AC1F59E8CF}"/>
    <cellStyle name="Normal 30" xfId="524" xr:uid="{EB21A6A9-3100-4ECE-B61B-22B73D7F0916}"/>
    <cellStyle name="Normal 31" xfId="525" xr:uid="{3AB07D99-127D-46A2-95BC-8F38939E6654}"/>
    <cellStyle name="Normal 32" xfId="526" xr:uid="{EC0D6F5D-7B8B-4E73-A47B-582FACCF0BC9}"/>
    <cellStyle name="Normal 32 3" xfId="527" xr:uid="{CDDC04F6-5965-4539-81D5-8611A012B77F}"/>
    <cellStyle name="Normal 33" xfId="528" xr:uid="{FA644BA7-A178-4D5A-819A-9C16E617BFCB}"/>
    <cellStyle name="Normal 34" xfId="529" xr:uid="{B81395FB-DB8A-42E6-9BC0-DDC451169CD4}"/>
    <cellStyle name="Normal 34 2" xfId="530" xr:uid="{4100405E-C042-45AC-B0BD-F7C91F9D920F}"/>
    <cellStyle name="Normal 35" xfId="531" xr:uid="{DCB92CDE-0DF4-4011-845B-FA896576DD6F}"/>
    <cellStyle name="Normal 36" xfId="4" xr:uid="{0A8E59BB-AD9D-4B2D-AC57-93403A7B9EC7}"/>
    <cellStyle name="Normal 36 2" xfId="5" xr:uid="{F687901A-2AC1-4818-84F5-EEEE8D03B80E}"/>
    <cellStyle name="Normal 36 3" xfId="532" xr:uid="{E0895C6D-383A-4F1A-95CE-B88913AA0365}"/>
    <cellStyle name="Normal 37" xfId="533" xr:uid="{2A52854E-A87C-4B6B-B6D1-E468B1B046FD}"/>
    <cellStyle name="Normal 37 2" xfId="534" xr:uid="{756B9A30-B82D-4EC1-AAC0-4EAC1D37C4E0}"/>
    <cellStyle name="Normal 38" xfId="535" xr:uid="{CB571E40-2944-4536-8E4C-DF83BD83436E}"/>
    <cellStyle name="Normal 38 2" xfId="536" xr:uid="{E52DBF99-04B9-42B5-A51A-1B7D2B9CFC06}"/>
    <cellStyle name="Normal 38_29(d) - Gas extensions -tariffs" xfId="537" xr:uid="{73368C5D-1258-458F-B5C4-3F139010F353}"/>
    <cellStyle name="Normal 39" xfId="538" xr:uid="{D33F3F16-56B1-479B-91AA-3664639222F8}"/>
    <cellStyle name="Normal 4" xfId="539" xr:uid="{2AACCB9B-A5A8-4A3A-9097-08EC0497CF8A}"/>
    <cellStyle name="Normal 4 2" xfId="540" xr:uid="{92875792-4F5E-48BF-AAA1-097682008268}"/>
    <cellStyle name="Normal 4 2 2" xfId="541" xr:uid="{02CBAEC3-B31D-41B6-A7EF-6E3CE520134A}"/>
    <cellStyle name="Normal 4 2 2 2" xfId="542" xr:uid="{B5E60AA7-5C24-4F62-9540-2FC40C642D50}"/>
    <cellStyle name="Normal 4 2 2 2 2" xfId="543" xr:uid="{ECF59A03-E6C1-410B-BFED-5C6376BFFDC8}"/>
    <cellStyle name="Normal 4 2 2 2 3" xfId="544" xr:uid="{48AE67B1-8433-41B2-8049-308765A34D1D}"/>
    <cellStyle name="Normal 4 2 2 3" xfId="545" xr:uid="{55E55DB2-7EEC-4438-90FF-639C87843F88}"/>
    <cellStyle name="Normal 4 2 2 4" xfId="546" xr:uid="{35C3098C-695F-4487-81BA-71D330004612}"/>
    <cellStyle name="Normal 4 2 3" xfId="547" xr:uid="{A9B83F44-2D77-4879-9C7E-C7CC3BCA9A5D}"/>
    <cellStyle name="Normal 4 2 3 2" xfId="548" xr:uid="{1BAEE944-BF19-4E47-B4BB-0EE2F0EACD95}"/>
    <cellStyle name="Normal 4 2 3 2 2" xfId="549" xr:uid="{9E1EF2D5-1978-481E-9FEB-5343B3B188A9}"/>
    <cellStyle name="Normal 4 2 3 2 3" xfId="550" xr:uid="{D41A914F-D323-4899-A7C7-A927D1D63A0C}"/>
    <cellStyle name="Normal 4 2 3 3" xfId="551" xr:uid="{991749D9-7CA9-4401-A8BA-515B30915262}"/>
    <cellStyle name="Normal 4 2 3 4" xfId="552" xr:uid="{DA2A5D9E-A27A-44A5-9789-E657865CA7E2}"/>
    <cellStyle name="Normal 4 3" xfId="553" xr:uid="{939ED055-1E30-45A6-8481-B60025BFE82B}"/>
    <cellStyle name="Normal 4 3 2" xfId="554" xr:uid="{37CC220B-252E-4A0A-B893-0F2E4F427A99}"/>
    <cellStyle name="Normal 4 3 2 2" xfId="555" xr:uid="{0F1BDAAB-B03D-47E1-BA39-D9A402BA81AA}"/>
    <cellStyle name="Normal 4 3 2 3" xfId="556" xr:uid="{385A53E5-4016-4C6D-A969-8F1A756D1A3C}"/>
    <cellStyle name="Normal 4 3 3" xfId="557" xr:uid="{9055E3D7-9799-4833-BE92-E4C9588A72FD}"/>
    <cellStyle name="Normal 4 3 3 2" xfId="558" xr:uid="{8832571B-9EED-4C8B-8948-9F967FE16036}"/>
    <cellStyle name="Normal 4 3 4" xfId="559" xr:uid="{E0F9BBA4-CD0A-4E6F-8807-5031F102934D}"/>
    <cellStyle name="Normal 4 3 5" xfId="560" xr:uid="{627A5AC5-CEC4-43E1-8DAC-261C5A124751}"/>
    <cellStyle name="Normal 4 4" xfId="561" xr:uid="{032852FC-1AB5-44C4-95D9-9D92E3B90032}"/>
    <cellStyle name="Normal 4 5" xfId="562" xr:uid="{66167442-7DAB-40E3-8326-8EF159BA1049}"/>
    <cellStyle name="Normal 4 6" xfId="563" xr:uid="{A3005870-E24F-479F-BD1F-9643A30BC9A2}"/>
    <cellStyle name="Normal 4_29(d) - Gas extensions -tariffs" xfId="564" xr:uid="{F9C3F9D6-EB82-4370-BA43-9138B49258BD}"/>
    <cellStyle name="Normal 40" xfId="565" xr:uid="{409FBFAC-8415-4602-A170-3211466F6CD6}"/>
    <cellStyle name="Normal 40 2" xfId="566" xr:uid="{B39FAC42-E197-453F-8065-EFF1B2DEDE7A}"/>
    <cellStyle name="Normal 40_29(d) - Gas extensions -tariffs" xfId="567" xr:uid="{5D1E8E86-F30E-4875-B190-10DE39838078}"/>
    <cellStyle name="Normal 41" xfId="568" xr:uid="{4611F644-6C0B-42EC-98EA-A4E505161653}"/>
    <cellStyle name="Normal 41 2" xfId="569" xr:uid="{691F5001-5034-4B1B-BCC2-50DE8C736429}"/>
    <cellStyle name="Normal 42" xfId="983" xr:uid="{8D85E35A-851E-41EB-B724-45012374DFCC}"/>
    <cellStyle name="Normal 43" xfId="984" xr:uid="{1FBEC610-1D1F-4D0E-94A6-49C69DE8E792}"/>
    <cellStyle name="Normal 44" xfId="993" xr:uid="{656D566D-1DE8-435F-A297-3373386D7912}"/>
    <cellStyle name="Normal 45" xfId="995" xr:uid="{72B93831-40BC-4837-BB5D-E3D9F1670E00}"/>
    <cellStyle name="Normal 5" xfId="570" xr:uid="{14B914BB-E223-4D67-8B2C-C5064692B546}"/>
    <cellStyle name="Normal 5 2" xfId="571" xr:uid="{7187C1B9-8F8A-4DC4-B419-2BDB5EEE2935}"/>
    <cellStyle name="Normal 5 2 2" xfId="572" xr:uid="{DA6BCFF6-29BB-4753-BC9D-71AB5BA0C083}"/>
    <cellStyle name="Normal 5 2 3" xfId="987" xr:uid="{8E9DA4A2-10EA-4D06-95A7-9718789169E6}"/>
    <cellStyle name="Normal 5 3" xfId="573" xr:uid="{A7A883E1-03D1-4D2D-8B5C-2846B9BA80E1}"/>
    <cellStyle name="Normal 6" xfId="574" xr:uid="{6163B134-6F3A-4C8A-8FCF-9D83A44128DE}"/>
    <cellStyle name="Normal 6 2" xfId="575" xr:uid="{BF64EF34-14BA-4186-AC70-B5A370C3A9FC}"/>
    <cellStyle name="Normal 6 2 2" xfId="576" xr:uid="{BDD08C0F-3F64-4CF2-9E62-51E120FC2B4C}"/>
    <cellStyle name="Normal 7" xfId="577" xr:uid="{492E3F5B-3CF6-48BB-8BBD-ADFDC3A66A5C}"/>
    <cellStyle name="Normal 7 2" xfId="578" xr:uid="{167F8BD3-CCB1-426F-9384-5DF971ABD781}"/>
    <cellStyle name="Normal 7 2 2" xfId="579" xr:uid="{93ABA178-E216-4E27-A06A-6F8A619E796A}"/>
    <cellStyle name="Normal 7 2 2 2" xfId="580" xr:uid="{59B1D2D8-0E69-4A78-8E90-D1C1F7AF1113}"/>
    <cellStyle name="Normal 7 2 2 3" xfId="581" xr:uid="{8C5456EF-1CC4-493A-AFB6-4FBC8CB2BB5E}"/>
    <cellStyle name="Normal 7 2 3" xfId="582" xr:uid="{C8267FF6-3F60-4E2C-B25F-466177E5169E}"/>
    <cellStyle name="Normal 7 2 4" xfId="583" xr:uid="{67F4DDFE-2277-4B42-BE40-54D4EFE15F1A}"/>
    <cellStyle name="Normal 7 3" xfId="584" xr:uid="{8B768332-C771-4E40-9AB4-B5D72B6C53F7}"/>
    <cellStyle name="Normal 8" xfId="585" xr:uid="{4AD78581-DBD9-4C8A-80FC-31344D33DB5C}"/>
    <cellStyle name="Normal 8 2" xfId="586" xr:uid="{885F7F66-A6F3-4CB7-B308-737DDB402D25}"/>
    <cellStyle name="Normal 8 2 2" xfId="587" xr:uid="{88B7CB4F-718F-4D7B-B38F-85569D5A94E5}"/>
    <cellStyle name="Normal 8 2 3" xfId="588" xr:uid="{EE6ECE5D-C58D-4A5E-BCA9-BEF5F2B46957}"/>
    <cellStyle name="Normal 8 2 3 2" xfId="589" xr:uid="{CB461229-4DDF-4830-81EC-35578ADAE427}"/>
    <cellStyle name="Normal 8 2 3 3" xfId="590" xr:uid="{5B53FE0E-C3E5-4217-B390-724F0002BB07}"/>
    <cellStyle name="Normal 8 2 4" xfId="591" xr:uid="{FC5D27A2-3B38-410F-B014-77BF3D6F317C}"/>
    <cellStyle name="Normal 9" xfId="592" xr:uid="{EC8235D9-9C91-4438-AC8E-A8EBDE748803}"/>
    <cellStyle name="Normal 9 2" xfId="593" xr:uid="{8C6AE8D4-744D-416B-B1C4-7797BCA56798}"/>
    <cellStyle name="Normal 9 3" xfId="988" xr:uid="{17B40A61-EFBA-43E2-98B3-7ADCCE83635E}"/>
    <cellStyle name="Note 2" xfId="594" xr:uid="{C2295961-9DB9-484D-9A5A-7C9F5822A904}"/>
    <cellStyle name="Note 2 2" xfId="595" xr:uid="{B0E5CB92-18C7-41F3-998B-F419BFBB216D}"/>
    <cellStyle name="Note 2 2 2" xfId="596" xr:uid="{2D7BD1F8-19A2-47B6-A053-C339E4E91B69}"/>
    <cellStyle name="Note 2 2 2 2" xfId="597" xr:uid="{90F9B0E9-8D3F-4015-8461-6DFCE289AF5B}"/>
    <cellStyle name="Note 2 2 2 3" xfId="598" xr:uid="{F2F64301-D708-401A-BBA2-AF5A843C6F87}"/>
    <cellStyle name="Note 2 2 3" xfId="599" xr:uid="{2E8B3814-3D92-447D-AC99-F35311745CEA}"/>
    <cellStyle name="Note 2 2 4" xfId="600" xr:uid="{ECC78B3F-8D42-4E64-A6E6-61817B52DE17}"/>
    <cellStyle name="Note 2 2 5" xfId="601" xr:uid="{FCB9E267-4844-4A76-8794-BB366DE09458}"/>
    <cellStyle name="Note 2 3" xfId="602" xr:uid="{F581F8EB-EC9F-42BE-9334-A9F2E589AF96}"/>
    <cellStyle name="Note 2 3 2" xfId="603" xr:uid="{58E4AFED-3909-4102-8802-22D486B4636D}"/>
    <cellStyle name="Note 2 3 2 2" xfId="604" xr:uid="{33419897-94FA-4B4A-9771-E0CE386CE246}"/>
    <cellStyle name="Note 2 3 2 3" xfId="605" xr:uid="{3CD312EA-09EE-4ABF-A62A-27040DA6E783}"/>
    <cellStyle name="Note 2 3 3" xfId="606" xr:uid="{8108FE42-17F8-4293-87A7-B20B7DB123EB}"/>
    <cellStyle name="Note 2 3 4" xfId="607" xr:uid="{5EBBC984-DEFF-4388-BC57-44A4618B2CFB}"/>
    <cellStyle name="Note 2 3 5" xfId="608" xr:uid="{3AE2D1F5-59D4-4164-8E8B-37BCE6B24A42}"/>
    <cellStyle name="Note 2 4" xfId="609" xr:uid="{34D14ADB-5952-4D41-BBE3-096218F7027C}"/>
    <cellStyle name="Note 2 4 2" xfId="610" xr:uid="{32CD077F-F635-4176-B022-440AD1B07D4A}"/>
    <cellStyle name="Note 2 4 2 2" xfId="611" xr:uid="{DB735D60-54AD-4DC0-A48F-980D0ECA2041}"/>
    <cellStyle name="Note 2 4 2 3" xfId="612" xr:uid="{F6B36020-74FC-4E5D-B13E-735B40A32384}"/>
    <cellStyle name="Note 2 4 3" xfId="613" xr:uid="{8821E41B-AEE5-4E89-B80B-4EA5E05EAA35}"/>
    <cellStyle name="Note 2 4 4" xfId="614" xr:uid="{6B46A46F-D7B7-490E-B28A-8D6D76A78C54}"/>
    <cellStyle name="Note 2 5" xfId="615" xr:uid="{7F418101-50BC-4E68-8D8E-D439939B6199}"/>
    <cellStyle name="Note 2 5 2" xfId="616" xr:uid="{FD7D4757-5EBA-4828-9799-6EA8F36D1539}"/>
    <cellStyle name="Note 2 5 2 2" xfId="617" xr:uid="{3915F416-3F94-40EF-9927-713180B78648}"/>
    <cellStyle name="Note 2 5 2 3" xfId="618" xr:uid="{AF54A547-C0FF-4B32-AD75-6583AF0EBDB4}"/>
    <cellStyle name="Note 2 5 3" xfId="619" xr:uid="{4090E468-878D-499A-BB0E-592D199919EB}"/>
    <cellStyle name="Note 2 5 4" xfId="620" xr:uid="{4A227DF6-E772-427D-BE2E-DF50E48F3A6B}"/>
    <cellStyle name="Note 2 6" xfId="621" xr:uid="{667F1580-1383-4536-B5C6-232AB602877D}"/>
    <cellStyle name="Note 2 6 2" xfId="622" xr:uid="{B259180E-7CBF-40E1-94BB-62D7710CEEB1}"/>
    <cellStyle name="Note 2 6 2 2" xfId="623" xr:uid="{164475CE-2439-41DD-B3D0-218E71B80AAF}"/>
    <cellStyle name="Note 2 6 2 3" xfId="624" xr:uid="{5BB50CB0-B0D0-4ACF-8734-825184475252}"/>
    <cellStyle name="Note 2 6 3" xfId="625" xr:uid="{743D7400-A34E-4FFD-9BDA-2DBB0B3D3CD3}"/>
    <cellStyle name="Note 2 6 4" xfId="626" xr:uid="{643C31D5-F638-4DF9-9B20-62EABC87A098}"/>
    <cellStyle name="Note 2 7" xfId="627" xr:uid="{DA965060-E108-4BAB-9282-BB1E7F593287}"/>
    <cellStyle name="Note 2 8" xfId="628" xr:uid="{77F3DB21-241D-40DF-B4B0-37784D6672E7}"/>
    <cellStyle name="Note 2 9" xfId="629" xr:uid="{7C801C17-0445-4133-9102-299EDB040F1B}"/>
    <cellStyle name="Note 3" xfId="630" xr:uid="{DD407E4F-C60F-42D5-B5A9-25E150A1C9B0}"/>
    <cellStyle name="Note 3 2" xfId="631" xr:uid="{7BBF102E-E329-487E-B772-1757D8668FA0}"/>
    <cellStyle name="Note 3 2 2" xfId="632" xr:uid="{D44EEC5A-D653-4FB2-BE59-A9E87E80BC35}"/>
    <cellStyle name="Note 3 3" xfId="633" xr:uid="{CA1206D3-5BB9-4015-9FA1-D964090D5817}"/>
    <cellStyle name="Note 3 3 2" xfId="634" xr:uid="{E28DC809-CD8C-4579-8776-AF2BDD3D44F3}"/>
    <cellStyle name="Note 3 4" xfId="635" xr:uid="{DE0AE666-31A9-4B6E-9C9B-AF641E6991F6}"/>
    <cellStyle name="Note 4" xfId="636" xr:uid="{D01BA798-51EE-42B5-9333-28662E18B080}"/>
    <cellStyle name="Note 4 2" xfId="637" xr:uid="{E040A924-6BB9-4A39-A12B-1FAC9E180195}"/>
    <cellStyle name="Note 4 2 2" xfId="638" xr:uid="{53F4FEAE-BA46-49B4-BAD8-D3784D6AEC09}"/>
    <cellStyle name="Note 4 3" xfId="639" xr:uid="{C7879EB1-37E3-4448-87D3-E86CF88FCE72}"/>
    <cellStyle name="Note 4 3 2" xfId="640" xr:uid="{9B4C12BB-D711-4F10-AD10-2E2DB19E5F73}"/>
    <cellStyle name="Note 4 4" xfId="641" xr:uid="{2E2FA040-FA5E-47E5-AE6A-44447527C39B}"/>
    <cellStyle name="Output 2" xfId="642" xr:uid="{F96C40DB-8079-4BAE-A394-68CA21C9DA33}"/>
    <cellStyle name="Output 2 10" xfId="643" xr:uid="{ACE32771-7D99-492C-9B66-489D0774F2AA}"/>
    <cellStyle name="Output 2 11" xfId="644" xr:uid="{3E80F6E4-0106-4A94-81B0-9CF0BA9EF69C}"/>
    <cellStyle name="Output 2 12" xfId="645" xr:uid="{1470017B-CB8C-431E-9B12-3147A087EB7E}"/>
    <cellStyle name="Output 2 2" xfId="646" xr:uid="{B9D3CD9C-DE57-438D-AD58-5A5C7C09F8EF}"/>
    <cellStyle name="Output 2 2 2" xfId="647" xr:uid="{16DBFFB0-773E-4757-AF53-D21743D24A0B}"/>
    <cellStyle name="Output 2 2 2 2" xfId="648" xr:uid="{0C4BEFC7-F2D5-460E-8C2C-9E68023CFFA3}"/>
    <cellStyle name="Output 2 2 2 3" xfId="649" xr:uid="{E6068092-41A5-4677-8280-340ECCD69F17}"/>
    <cellStyle name="Output 2 2 3" xfId="650" xr:uid="{C8B0DBC8-2017-4BAE-829A-8F2DAB2F14BF}"/>
    <cellStyle name="Output 2 2 3 2" xfId="651" xr:uid="{CDBC00F6-D097-4D86-A06E-58A4879CA47E}"/>
    <cellStyle name="Output 2 2 3 3" xfId="652" xr:uid="{EEC80A3B-E6DF-4062-944D-2B27E8422208}"/>
    <cellStyle name="Output 2 2 4" xfId="653" xr:uid="{4AD5AE95-B720-4058-9907-DD4779AADDB7}"/>
    <cellStyle name="Output 2 2 5" xfId="654" xr:uid="{E1A0DBC6-7A9B-46BF-BB91-5DFB20752D16}"/>
    <cellStyle name="Output 2 2 6" xfId="655" xr:uid="{8F1C32BF-C703-43DE-AB42-0164F1D0FB14}"/>
    <cellStyle name="Output 2 3" xfId="656" xr:uid="{0E619C17-C8E9-4882-A878-352337517BA6}"/>
    <cellStyle name="Output 2 3 2" xfId="657" xr:uid="{BAAF9665-89FF-427E-B442-5C714AC57CBB}"/>
    <cellStyle name="Output 2 3 2 2" xfId="658" xr:uid="{35F6CA76-5AD1-4E51-84E4-B8DB3EBC7FE9}"/>
    <cellStyle name="Output 2 3 2 3" xfId="659" xr:uid="{761B8B84-02E8-4011-9D94-DFB2F6A03AB5}"/>
    <cellStyle name="Output 2 3 3" xfId="660" xr:uid="{B9A713E0-4548-4B6D-8999-3B0B34AB48E0}"/>
    <cellStyle name="Output 2 3 3 2" xfId="661" xr:uid="{8C953A33-1A62-4F46-A489-5E545F3FD1DB}"/>
    <cellStyle name="Output 2 3 3 3" xfId="662" xr:uid="{4D02E050-5F07-4FFF-88D7-837CAAD1651C}"/>
    <cellStyle name="Output 2 3 4" xfId="663" xr:uid="{91498D13-0B20-4650-AC67-707BAA576F45}"/>
    <cellStyle name="Output 2 3 5" xfId="664" xr:uid="{C2C8E5AA-68E9-4F01-930E-C83B0B07DFB6}"/>
    <cellStyle name="Output 2 3 6" xfId="665" xr:uid="{75798500-0F19-446D-ADC0-CC0A02A49D08}"/>
    <cellStyle name="Output 2 4" xfId="666" xr:uid="{04849DDB-DCBE-4D80-BEFA-289A3812FC50}"/>
    <cellStyle name="Output 2 4 2" xfId="667" xr:uid="{6EDDBE30-7E90-4E50-ABAA-7F0B136106F6}"/>
    <cellStyle name="Output 2 4 2 2" xfId="668" xr:uid="{BC18297E-51E2-4F91-AA7F-397ABC3C5918}"/>
    <cellStyle name="Output 2 4 2 3" xfId="669" xr:uid="{5530AD4A-6752-415C-AFD8-50299382C361}"/>
    <cellStyle name="Output 2 4 3" xfId="670" xr:uid="{58E60CC4-5E37-4F65-90CC-C6B0BBD5281D}"/>
    <cellStyle name="Output 2 4 3 2" xfId="671" xr:uid="{917A0513-AD83-4D1D-8B16-F18A7752FB75}"/>
    <cellStyle name="Output 2 4 3 3" xfId="672" xr:uid="{18ECBDC7-6C35-4AB7-B11D-24D48811D8D9}"/>
    <cellStyle name="Output 2 4 4" xfId="673" xr:uid="{63492AA8-7BBE-4AB6-B149-BE6238D1AA68}"/>
    <cellStyle name="Output 2 4 5" xfId="674" xr:uid="{57B71704-AF3E-4B84-A8EE-10BEF525DECE}"/>
    <cellStyle name="Output 2 5" xfId="675" xr:uid="{3632E301-3AB6-4E86-9501-68C2C9E00281}"/>
    <cellStyle name="Output 2 5 2" xfId="676" xr:uid="{21BBF3D6-6D71-4FFC-B5BB-A75576173F9B}"/>
    <cellStyle name="Output 2 5 2 2" xfId="677" xr:uid="{585B2950-1AB4-4A20-A714-FA4907FDD923}"/>
    <cellStyle name="Output 2 5 2 3" xfId="678" xr:uid="{B1CEF7DD-D438-4FFD-8EC6-C79E8E5C8B59}"/>
    <cellStyle name="Output 2 5 3" xfId="679" xr:uid="{12A66093-5559-4CFD-81BA-F84DA2780AEF}"/>
    <cellStyle name="Output 2 5 3 2" xfId="680" xr:uid="{32AA74F1-5404-4A84-9C9C-998547F82B24}"/>
    <cellStyle name="Output 2 5 3 3" xfId="681" xr:uid="{A3F0AFC0-1C86-4484-BE70-C99C4490C1AB}"/>
    <cellStyle name="Output 2 5 4" xfId="682" xr:uid="{484048D6-7BE5-44FE-965D-FEFB1F954120}"/>
    <cellStyle name="Output 2 5 5" xfId="683" xr:uid="{DAA8387E-91EE-41EB-BBBF-025A6CE58700}"/>
    <cellStyle name="Output 2 6" xfId="684" xr:uid="{F2AC1B64-1492-480B-BFB7-C904A4701626}"/>
    <cellStyle name="Output 2 6 2" xfId="685" xr:uid="{531F79B2-C23A-467B-8AD5-664D4C41A7EC}"/>
    <cellStyle name="Output 2 6 2 2" xfId="686" xr:uid="{75807C32-504F-4659-960B-AD65A4FB265A}"/>
    <cellStyle name="Output 2 6 2 3" xfId="687" xr:uid="{4FA6F941-195B-4024-B954-3A8CDA4B75F5}"/>
    <cellStyle name="Output 2 6 3" xfId="688" xr:uid="{34A0F837-EFA2-4F3C-A3F8-C08F92DF400A}"/>
    <cellStyle name="Output 2 6 3 2" xfId="689" xr:uid="{FC6AB0D5-2C3E-4A10-8B24-59638AA0C8D6}"/>
    <cellStyle name="Output 2 6 3 3" xfId="690" xr:uid="{28C455AC-70FF-419C-AAD6-0E40D83504D0}"/>
    <cellStyle name="Output 2 6 4" xfId="691" xr:uid="{1E476FBD-4561-4679-98DF-65C5228B2CFC}"/>
    <cellStyle name="Output 2 6 5" xfId="692" xr:uid="{2F569759-849C-4BFC-AD0F-D9AB56EABDA6}"/>
    <cellStyle name="Output 2 7" xfId="693" xr:uid="{7FBBEFBF-22A6-4B5C-98FC-6E4954A8FF75}"/>
    <cellStyle name="Output 2 7 2" xfId="694" xr:uid="{D85AD0B1-C1BA-45CA-9CD2-C6EE6FE3D73E}"/>
    <cellStyle name="Output 2 7 2 2" xfId="695" xr:uid="{B5314DCB-C386-4899-8920-739A9BACCE80}"/>
    <cellStyle name="Output 2 7 2 3" xfId="696" xr:uid="{204D7CAE-14E6-4AC4-9969-6C74AE6BDB4F}"/>
    <cellStyle name="Output 2 7 3" xfId="697" xr:uid="{ECB72E04-9BC8-4E79-A730-38FCB8051D76}"/>
    <cellStyle name="Output 2 7 3 2" xfId="698" xr:uid="{5726D1DD-1BCF-4D4A-8247-D3A7B479391B}"/>
    <cellStyle name="Output 2 7 3 3" xfId="699" xr:uid="{0FC90987-9CB6-4D5D-B56B-516F05F897E8}"/>
    <cellStyle name="Output 2 7 4" xfId="700" xr:uid="{93C7BDC2-7F8D-4450-905E-F8C496DE9959}"/>
    <cellStyle name="Output 2 7 5" xfId="701" xr:uid="{CCC8039F-BA76-49B6-B7AA-51F4D7B321C4}"/>
    <cellStyle name="Output 2 8" xfId="702" xr:uid="{9E53D612-C0B8-44B8-AAD4-CB3756337D14}"/>
    <cellStyle name="Output 2 8 2" xfId="703" xr:uid="{A6868958-3A47-4D9B-885C-6BA9B57CBD6A}"/>
    <cellStyle name="Output 2 8 3" xfId="704" xr:uid="{79F3C67B-3899-497B-A1E6-1BD04677CD82}"/>
    <cellStyle name="Output 2 9" xfId="705" xr:uid="{B20266E7-5D00-4AC2-9024-6E5E6850F148}"/>
    <cellStyle name="Output 2 9 2" xfId="706" xr:uid="{3FC38056-A356-4589-8613-0A40FA89090F}"/>
    <cellStyle name="Output 2 9 3" xfId="707" xr:uid="{DAADDAD4-B38F-44A1-8A0C-D545A0E0F3D2}"/>
    <cellStyle name="Percent" xfId="2" builtinId="5"/>
    <cellStyle name="Percent [2]" xfId="708" xr:uid="{FA712F1B-3993-4516-AD5A-0B7E30C194C3}"/>
    <cellStyle name="Percent [2] 2" xfId="709" xr:uid="{8B174349-21A1-4A5E-AD5D-9664F55E0B40}"/>
    <cellStyle name="Percent [2]_29(d) - Gas extensions -tariffs" xfId="710" xr:uid="{5EE947B7-668C-49F4-B4C5-568B56A2E22D}"/>
    <cellStyle name="Percent 10" xfId="711" xr:uid="{7E163E90-5BD9-491A-A33B-E6D350531653}"/>
    <cellStyle name="Percent 11" xfId="712" xr:uid="{540D98E1-E1F9-4900-AEA1-A298072032C4}"/>
    <cellStyle name="Percent 12" xfId="713" xr:uid="{94185CB5-FAC9-4BF1-931E-99612C9365D7}"/>
    <cellStyle name="Percent 12 2" xfId="714" xr:uid="{DCE874A3-AEE3-4A53-B5C9-FC26C7E8903E}"/>
    <cellStyle name="Percent 12 2 2" xfId="715" xr:uid="{24501D87-E16B-4FA0-B669-E3AB2431EE86}"/>
    <cellStyle name="Percent 12 3" xfId="716" xr:uid="{7E8C77C2-4412-4AFF-8435-557753E2B978}"/>
    <cellStyle name="Percent 12 4" xfId="717" xr:uid="{27D4AA41-0A85-4913-9007-76B0DE17F143}"/>
    <cellStyle name="Percent 13" xfId="997" xr:uid="{EE963A35-BD0A-42DB-8D5F-00F6F65B60E9}"/>
    <cellStyle name="Percent 2" xfId="718" xr:uid="{78C28563-34EB-423C-9A23-D760D6E787F7}"/>
    <cellStyle name="Percent 2 2" xfId="719" xr:uid="{9A6EEBAC-B262-4444-B45F-7FB45F1F4BEA}"/>
    <cellStyle name="Percent 2 2 2" xfId="720" xr:uid="{E280D4A2-3B6B-4D52-A1E5-6C4D753A042F}"/>
    <cellStyle name="Percent 2 2 2 2" xfId="721" xr:uid="{04BA99F5-07BC-4ACF-812D-3D0F1BD95E6C}"/>
    <cellStyle name="Percent 2 2 2 2 2" xfId="722" xr:uid="{91358A0C-FF36-4DE6-92E1-7192FEAB4E31}"/>
    <cellStyle name="Percent 2 2 2 2 3" xfId="723" xr:uid="{5D4BFDE5-952D-47CF-A956-A6A58D76AB0B}"/>
    <cellStyle name="Percent 2 2 2 3" xfId="724" xr:uid="{A27A8BB3-CA43-4552-A32C-560F5237B078}"/>
    <cellStyle name="Percent 2 2 2 4" xfId="725" xr:uid="{1EBF49B9-C22A-4426-8CEF-4C1C01959286}"/>
    <cellStyle name="Percent 2 2 3" xfId="726" xr:uid="{DA2E5F4A-4A71-46F1-A17D-B45E2CC45305}"/>
    <cellStyle name="Percent 2 2 3 2" xfId="727" xr:uid="{1C32BF43-F27E-4C16-A01D-5C4F083DB730}"/>
    <cellStyle name="Percent 2 2 3 2 2" xfId="728" xr:uid="{F0AE9BD4-2BD3-4E96-B3A2-987438721C84}"/>
    <cellStyle name="Percent 2 2 3 2 3" xfId="729" xr:uid="{776F7E8C-681D-46B8-AD19-87FACC0E258E}"/>
    <cellStyle name="Percent 2 2 3 3" xfId="730" xr:uid="{2822B67A-F69A-46E9-A8A7-40BA7059E498}"/>
    <cellStyle name="Percent 2 2 3 4" xfId="731" xr:uid="{493090CB-60F0-42D2-8A5A-5D9DEAD9B7AD}"/>
    <cellStyle name="Percent 2 3" xfId="732" xr:uid="{86F97EEC-8D5D-432D-8EE9-237FE30A537E}"/>
    <cellStyle name="Percent 2 3 2" xfId="733" xr:uid="{C6F8D738-286D-4406-BC76-44CDB91069BA}"/>
    <cellStyle name="Percent 2 3 2 2" xfId="734" xr:uid="{FDA55CA6-6C63-44D0-873E-1837E970A721}"/>
    <cellStyle name="Percent 2 3 2 3" xfId="735" xr:uid="{68ED350B-CEC1-484E-B14C-8DD46F452CAD}"/>
    <cellStyle name="Percent 2 3 3" xfId="736" xr:uid="{B32D78B2-391E-4651-B820-685044326E41}"/>
    <cellStyle name="Percent 2 3 4" xfId="737" xr:uid="{5DB355DF-B8A5-45A7-B5AC-54C8FB72FD03}"/>
    <cellStyle name="Percent 2 4" xfId="738" xr:uid="{B3093606-4875-4CCC-9829-5B6E99C265BC}"/>
    <cellStyle name="Percent 2 4 2" xfId="739" xr:uid="{AC79CB73-3A3A-40A2-8218-763F87169CF9}"/>
    <cellStyle name="Percent 2 4 2 2" xfId="740" xr:uid="{8FDDD495-0A49-4998-8ABA-BB646E140907}"/>
    <cellStyle name="Percent 2 4 2 3" xfId="741" xr:uid="{72E0F6DB-E189-4385-9DE6-2A49261654E4}"/>
    <cellStyle name="Percent 2 4 3" xfId="742" xr:uid="{D116AE4E-8C81-4200-A22D-1FFE3257ED0D}"/>
    <cellStyle name="Percent 2 4 4" xfId="743" xr:uid="{5628420E-6D17-4DCC-9933-6ACC12F43FC8}"/>
    <cellStyle name="Percent 3" xfId="744" xr:uid="{18470858-54A3-44D0-BD88-CC262B51D7CE}"/>
    <cellStyle name="Percent 3 2" xfId="745" xr:uid="{7F6BDE0A-228C-41AF-88AB-96889FFAAC32}"/>
    <cellStyle name="Percent 3 3" xfId="746" xr:uid="{3B56DA76-8E6E-40AA-97DF-5A6368065D90}"/>
    <cellStyle name="Percent 3 4" xfId="747" xr:uid="{F49AB7B9-48F1-4E81-A2C6-60E6635DF70A}"/>
    <cellStyle name="Percent 3 4 2" xfId="748" xr:uid="{5E6055CF-99F2-4CE2-96AB-DCE366227BAD}"/>
    <cellStyle name="Percent 3 4 3" xfId="749" xr:uid="{5D597965-0D47-4E47-A57B-3B2BAD87FD1A}"/>
    <cellStyle name="Percent 4" xfId="750" xr:uid="{0569E5D9-7F76-437C-AED7-6ADD159C6611}"/>
    <cellStyle name="Percent 4 2" xfId="751" xr:uid="{30DCD399-3A4D-45A6-A156-0EE6014CB3BB}"/>
    <cellStyle name="Percent 5" xfId="752" xr:uid="{D3580E84-858B-4938-B6FC-B9A46547ED3E}"/>
    <cellStyle name="Percent 5 2" xfId="753" xr:uid="{585DA23B-EE7A-4801-AF7A-69590791661D}"/>
    <cellStyle name="Percent 5 3" xfId="754" xr:uid="{480E3D13-7249-486B-A302-9BC0AF444E67}"/>
    <cellStyle name="Percent 6" xfId="755" xr:uid="{756CBE84-70F1-4763-8726-91BF84F3392E}"/>
    <cellStyle name="Percent 7" xfId="756" xr:uid="{4AD1BF5C-B8D4-4359-94FE-1340DCBB775A}"/>
    <cellStyle name="Percent 8" xfId="757" xr:uid="{CE673E55-D498-4026-BAB0-F479DB3D8107}"/>
    <cellStyle name="Percent 9" xfId="758" xr:uid="{2FCEB8EB-B150-4117-9678-416AB7B1C67D}"/>
    <cellStyle name="Percentage" xfId="759" xr:uid="{C7BBE07E-EB86-4528-BFAD-61424A8443A1}"/>
    <cellStyle name="Period Title" xfId="760" xr:uid="{F66F9FA1-4293-4C03-8FD6-C4F85EF3857E}"/>
    <cellStyle name="PSChar" xfId="761" xr:uid="{742D0509-7B29-4E1F-B410-4D98B6B3B70E}"/>
    <cellStyle name="PSDate" xfId="762" xr:uid="{E5150C07-572D-4CA3-A32D-F1A4F304E021}"/>
    <cellStyle name="PSDec" xfId="763" xr:uid="{712B919F-4274-478B-B220-B7DD60ED9396}"/>
    <cellStyle name="PSDetail" xfId="764" xr:uid="{0891C010-95F2-43F6-8ED3-499890245397}"/>
    <cellStyle name="PSDetail 2" xfId="765" xr:uid="{820EB739-C5EF-4450-8B1F-D46E64EC89FC}"/>
    <cellStyle name="PSHeading" xfId="766" xr:uid="{13744587-3FF2-4BE4-9BA7-932699CC7414}"/>
    <cellStyle name="PSHeading 2" xfId="767" xr:uid="{5258F3C6-2E9A-4836-9BF6-2005C74FDD24}"/>
    <cellStyle name="PSHeading 2 2" xfId="768" xr:uid="{8C483EAF-8189-47E4-8933-F08E3A0B383B}"/>
    <cellStyle name="PSHeading 2 2 2" xfId="769" xr:uid="{5A2DB4EC-4416-48FB-9A84-BDF12B2CDD86}"/>
    <cellStyle name="PSHeading 2 3" xfId="770" xr:uid="{6B31313F-BE6E-4DA1-857E-85D874126FCB}"/>
    <cellStyle name="PSHeading 3" xfId="771" xr:uid="{2DE5226D-8245-4FDA-A228-547822F9CC55}"/>
    <cellStyle name="PSHeading 3 2" xfId="772" xr:uid="{4AC2ED25-829D-479C-8C29-937511FD7C93}"/>
    <cellStyle name="PSHeading 3 2 2" xfId="773" xr:uid="{2348F940-4C64-4BE9-B5C1-372E4DB7774D}"/>
    <cellStyle name="PSHeading 3 2 2 2" xfId="774" xr:uid="{4FCA9475-CAF1-40F2-B3A5-B2A48A2602F2}"/>
    <cellStyle name="PSHeading 3 2 3" xfId="775" xr:uid="{6B686FDD-DF9F-402C-B915-03DD2F74A817}"/>
    <cellStyle name="PSHeading 3 3" xfId="776" xr:uid="{060F46B3-4F8C-424E-B990-31279A9C3607}"/>
    <cellStyle name="PSHeading 4" xfId="777" xr:uid="{E84495A1-B39B-4332-B6DB-AD2F43AA7E5A}"/>
    <cellStyle name="PSHeading 4 2" xfId="778" xr:uid="{6DD2CD6B-B24E-4A6B-ADE6-8C7393B97FE9}"/>
    <cellStyle name="PSHeading 5" xfId="779" xr:uid="{0ABA02B5-41E3-42A8-891C-D6CDE52109DF}"/>
    <cellStyle name="PSInt" xfId="780" xr:uid="{A92C9755-2297-4E3A-8C9D-90A958B938DA}"/>
    <cellStyle name="PSSpacer" xfId="781" xr:uid="{74A1BF95-8F90-42F9-BD2D-B01DAD175C05}"/>
    <cellStyle name="Ratio" xfId="782" xr:uid="{5EEDAEB9-D5A6-4712-8285-9B24474F4A97}"/>
    <cellStyle name="Ratio 2" xfId="783" xr:uid="{7CA2CCD2-C63A-4BE0-8EAB-EAF72570921B}"/>
    <cellStyle name="Ratio_29(d) - Gas extensions -tariffs" xfId="784" xr:uid="{DAB4C5F8-5324-4E30-839D-325F7C910822}"/>
    <cellStyle name="Right Date" xfId="785" xr:uid="{F5B63941-DDC1-4F23-AE30-8F71AEE2CCAD}"/>
    <cellStyle name="Right Number" xfId="786" xr:uid="{9F2DA2D3-E5C3-424F-B3A0-DF104334CA95}"/>
    <cellStyle name="Right Year" xfId="787" xr:uid="{3FAA7D5D-184C-4766-8FC6-0376BE21CDD8}"/>
    <cellStyle name="RIN_Input$_3dp" xfId="788" xr:uid="{3BF8208A-BC54-4254-8BB3-C3CBDEB4324E}"/>
    <cellStyle name="SAPError" xfId="789" xr:uid="{7FC1B0D5-9EE4-4402-83A1-92E6CACA73DD}"/>
    <cellStyle name="SAPError 2" xfId="790" xr:uid="{FF4EC383-CEF0-4F46-8741-458581E8D547}"/>
    <cellStyle name="SAPKey" xfId="791" xr:uid="{EB5E678E-09A9-42BB-8F71-FBC678E474B6}"/>
    <cellStyle name="SAPKey 2" xfId="792" xr:uid="{4FFE4F92-B4EA-4433-989B-AF56395E8CD5}"/>
    <cellStyle name="SAPLocked" xfId="793" xr:uid="{BD1C2961-C46B-4B09-A714-41B15AA19699}"/>
    <cellStyle name="SAPLocked 2" xfId="794" xr:uid="{00ED9EEF-BDD6-4571-BD25-24A945B81BA0}"/>
    <cellStyle name="SAPOutput" xfId="795" xr:uid="{3A9E9590-58A8-4C94-AC5E-E5BB0DDA17C9}"/>
    <cellStyle name="SAPOutput 2" xfId="796" xr:uid="{F7A169B3-AA05-4DC3-87EB-5BD24B92769D}"/>
    <cellStyle name="SAPSpace" xfId="797" xr:uid="{C04156DF-0AAF-47E4-99C2-9335669737C3}"/>
    <cellStyle name="SAPSpace 2" xfId="798" xr:uid="{37F3D948-1074-4DA2-ABE9-5FEC8AC2D381}"/>
    <cellStyle name="SAPText" xfId="799" xr:uid="{F0C23DC7-2B32-4D04-9266-3BE03DE8261A}"/>
    <cellStyle name="SAPText 2" xfId="800" xr:uid="{A1FB3562-B7E1-44D2-89D3-72A16586D2ED}"/>
    <cellStyle name="SAPUnLocked" xfId="801" xr:uid="{176A7681-95C7-4B2A-9D87-D895AA42B51A}"/>
    <cellStyle name="SAPUnLocked 2" xfId="802" xr:uid="{40479F8B-A9FD-40BE-AA56-B0B4FC41E658}"/>
    <cellStyle name="Sheet Title" xfId="803" xr:uid="{5F1BB945-BD72-4323-9B15-1FDEE7B2901C}"/>
    <cellStyle name="SheetHeader1" xfId="804" xr:uid="{3FC793AB-6251-4330-BD95-A976FD0C4E91}"/>
    <cellStyle name="Style 1" xfId="805" xr:uid="{785EA8A2-EF77-4974-B391-7A37F76CD795}"/>
    <cellStyle name="Style 1 2" xfId="806" xr:uid="{AC297F3F-A924-4A6A-8611-202A88105546}"/>
    <cellStyle name="Style 1 2 2" xfId="807" xr:uid="{38E4C8C6-7E30-427E-98E3-94B6D01734F5}"/>
    <cellStyle name="Style 1 3" xfId="808" xr:uid="{9DFE5449-C026-4F9F-B604-ECC6A3E8E413}"/>
    <cellStyle name="Style 1 3 2" xfId="809" xr:uid="{58ED5261-6973-4A54-9302-0767F3EC361C}"/>
    <cellStyle name="Style 1 3 3" xfId="810" xr:uid="{EA4FBBBE-4BDC-43E8-B9B3-6772DC5B8D3C}"/>
    <cellStyle name="Style 1 4" xfId="811" xr:uid="{212BB9E3-05C0-4DDB-AA7A-F429EB7B867D}"/>
    <cellStyle name="Style 1_29(d) - Gas extensions -tariffs" xfId="812" xr:uid="{D3353B4B-6A5F-4B32-9F21-04B80E0927D9}"/>
    <cellStyle name="Style2" xfId="813" xr:uid="{E2589CE4-DC8E-4B9A-9DF1-21AE9DF3043A}"/>
    <cellStyle name="Style3" xfId="814" xr:uid="{A00CF3EF-8DBC-4352-BEE2-A77F18BF9EFA}"/>
    <cellStyle name="Style4" xfId="815" xr:uid="{9149A844-2E56-49E4-9177-0B1C57D91E08}"/>
    <cellStyle name="Style4 2" xfId="816" xr:uid="{CC4C2D3B-70A7-4667-A47E-CE13E39A1BDA}"/>
    <cellStyle name="Style4_29(d) - Gas extensions -tariffs" xfId="817" xr:uid="{69182381-F0B8-421C-B297-10F3C2759594}"/>
    <cellStyle name="Style5" xfId="818" xr:uid="{985ECB88-813D-4F8A-AFB6-59EB7E5D1667}"/>
    <cellStyle name="Style5 2" xfId="819" xr:uid="{4E287F44-8AB1-4B0A-A922-9BC5D442E078}"/>
    <cellStyle name="Style5_29(d) - Gas extensions -tariffs" xfId="820" xr:uid="{E32E3507-8181-4A32-9F12-406E2D35667B}"/>
    <cellStyle name="Table Head Green" xfId="821" xr:uid="{665ED5ED-40A0-406D-81B6-204F8855462F}"/>
    <cellStyle name="Table Head Green 2" xfId="822" xr:uid="{65073AFA-C5D0-4DB9-83CE-0CF9C863C49B}"/>
    <cellStyle name="Table Head Green 2 2" xfId="823" xr:uid="{5FF874F4-6430-4034-8298-611C2C233267}"/>
    <cellStyle name="Table Head Green 3" xfId="824" xr:uid="{8751B9B4-7BD6-4977-9BCB-9EFF6199A811}"/>
    <cellStyle name="Table Head Green 4" xfId="825" xr:uid="{76C06AC6-42A4-45D1-B01B-A95867C33137}"/>
    <cellStyle name="Table Head_pldt" xfId="826" xr:uid="{AE7A5EE1-ADFD-4BCE-A403-0BD3C1BA4D5C}"/>
    <cellStyle name="Table Source" xfId="827" xr:uid="{FE1E5108-32DE-46A5-AF96-90500DACEFC8}"/>
    <cellStyle name="Table Units" xfId="828" xr:uid="{AAA21394-EEA2-4FFE-995A-8D30369C1D26}"/>
    <cellStyle name="Table Units 2" xfId="829" xr:uid="{B8B40BD1-41CF-468E-9311-3424C4A568BB}"/>
    <cellStyle name="TableLvl2" xfId="830" xr:uid="{4C3A58E6-5277-4055-ADF5-904C1B44A791}"/>
    <cellStyle name="TableLvl3" xfId="831" xr:uid="{37595352-35A9-4A17-A1F0-E88DF78463DD}"/>
    <cellStyle name="Text" xfId="832" xr:uid="{B7CC9657-85A0-4528-B559-7533F5FC538F}"/>
    <cellStyle name="Text 2" xfId="833" xr:uid="{BABF406E-D71A-4EDE-B697-48F8B7DDC2E9}"/>
    <cellStyle name="Text 3" xfId="834" xr:uid="{80F8AA78-C6F5-464D-9B41-8061E74B7B4F}"/>
    <cellStyle name="Text Head 1" xfId="835" xr:uid="{5455FCCC-E2A1-47DD-A11E-7D6D77B3CCD5}"/>
    <cellStyle name="Text Head 1 2" xfId="836" xr:uid="{5F6AB6CC-4CD1-4617-9C1B-08B744C09CD0}"/>
    <cellStyle name="Text Head 2" xfId="837" xr:uid="{C5EA1938-0D73-419C-852B-45684ACE991B}"/>
    <cellStyle name="Text Head 2 2" xfId="838" xr:uid="{B44BA365-71CC-4924-BF7A-0187840F477C}"/>
    <cellStyle name="Text Indent 2" xfId="839" xr:uid="{CA4606B5-D34D-49BB-9A72-AB351AE32305}"/>
    <cellStyle name="Theirs" xfId="840" xr:uid="{8E38C779-19EA-4D71-AC3C-A39017992380}"/>
    <cellStyle name="Title 2" xfId="841" xr:uid="{C49A60F6-92BF-4867-B562-296205719E3B}"/>
    <cellStyle name="TOC 1" xfId="842" xr:uid="{3AC3DE6D-A093-40C3-95BB-F075C1231374}"/>
    <cellStyle name="TOC 2" xfId="843" xr:uid="{7892E39D-5522-4A23-9626-FE0D4B5328F7}"/>
    <cellStyle name="TOC 3" xfId="844" xr:uid="{8D6C7DEB-370B-432E-A507-23E1CF822071}"/>
    <cellStyle name="Total 2" xfId="845" xr:uid="{5B3E6A9F-E11A-4679-B712-C261DAAB8C51}"/>
    <cellStyle name="Total 2 10" xfId="846" xr:uid="{EDCECFD5-C2E7-4978-BA68-B8F6BDFE8C0C}"/>
    <cellStyle name="Total 2 11" xfId="847" xr:uid="{AD2D4667-407E-4E11-BDF2-9D28E0441690}"/>
    <cellStyle name="Total 2 12" xfId="848" xr:uid="{622132BF-BABA-4574-B2D3-2B556D2B9B31}"/>
    <cellStyle name="Total 2 2" xfId="849" xr:uid="{BF733A21-A61F-4BCF-91F8-5BA77C0ECC48}"/>
    <cellStyle name="Total 2 2 2" xfId="850" xr:uid="{7F811E0C-8D85-42D6-955D-96DF28C6CA94}"/>
    <cellStyle name="Total 2 2 2 2" xfId="851" xr:uid="{89004EE6-649D-4335-9599-F6AB2618E317}"/>
    <cellStyle name="Total 2 2 2 3" xfId="852" xr:uid="{010D56D9-99D2-48CA-BC3D-A0B69DE8AF5A}"/>
    <cellStyle name="Total 2 2 3" xfId="853" xr:uid="{BE1CD743-BA95-4EB1-8D1E-E1258EED9135}"/>
    <cellStyle name="Total 2 2 3 2" xfId="854" xr:uid="{556DC652-736D-4EC3-9939-45CF9F62D24F}"/>
    <cellStyle name="Total 2 2 3 3" xfId="855" xr:uid="{C14DBEAF-AAE3-4421-8ADB-29DACBD749FB}"/>
    <cellStyle name="Total 2 2 4" xfId="856" xr:uid="{86FFA47A-369A-40A7-8B33-748179BACFEA}"/>
    <cellStyle name="Total 2 2 5" xfId="857" xr:uid="{AC8CD950-0C73-47F9-953B-65D2A5224215}"/>
    <cellStyle name="Total 2 2 6" xfId="858" xr:uid="{4CCF1B4F-88C6-438C-A4B0-721959C8A1F6}"/>
    <cellStyle name="Total 2 3" xfId="859" xr:uid="{912E944A-9570-452B-A1C2-C2FBF946D286}"/>
    <cellStyle name="Total 2 3 2" xfId="860" xr:uid="{7861B83B-A325-411F-B8C5-68CB98BF9940}"/>
    <cellStyle name="Total 2 3 2 2" xfId="861" xr:uid="{0D781663-4B86-4778-B871-A4ADD899FCA1}"/>
    <cellStyle name="Total 2 3 2 3" xfId="862" xr:uid="{BAB83EFD-E737-488A-B59E-9C59F34E5B66}"/>
    <cellStyle name="Total 2 3 3" xfId="863" xr:uid="{1CA9A1BD-79A7-4E47-A840-FD2A0081B670}"/>
    <cellStyle name="Total 2 3 3 2" xfId="864" xr:uid="{1B89C7A7-09B4-443E-A197-07EA5A294668}"/>
    <cellStyle name="Total 2 3 3 3" xfId="865" xr:uid="{BAA6E06A-7F3E-400C-B128-22D13B1C158F}"/>
    <cellStyle name="Total 2 3 4" xfId="866" xr:uid="{16888525-D830-4173-973D-C67520D6C740}"/>
    <cellStyle name="Total 2 3 5" xfId="867" xr:uid="{BE3124BA-DD18-4F87-85A7-DF3FF1D7504A}"/>
    <cellStyle name="Total 2 3 6" xfId="868" xr:uid="{8DE52C78-369F-4A57-8BA4-8BFD19E31789}"/>
    <cellStyle name="Total 2 4" xfId="869" xr:uid="{72327CC5-D231-496B-87FE-39A3BBF1EED9}"/>
    <cellStyle name="Total 2 4 2" xfId="870" xr:uid="{C2947948-3588-449F-9851-61A56FC6618D}"/>
    <cellStyle name="Total 2 4 2 2" xfId="871" xr:uid="{140B9271-C907-4B6B-B156-EE27A6F96F71}"/>
    <cellStyle name="Total 2 4 2 3" xfId="872" xr:uid="{A090BA57-1970-4F83-90A1-59559E2591B2}"/>
    <cellStyle name="Total 2 4 3" xfId="873" xr:uid="{84AA490D-0702-4597-937E-4CF908FBF0A6}"/>
    <cellStyle name="Total 2 4 3 2" xfId="874" xr:uid="{B76294C1-2F8C-48A0-8B4C-63FCA17BD9E2}"/>
    <cellStyle name="Total 2 4 3 3" xfId="875" xr:uid="{C15A2735-D37C-41EA-B65A-DAD6D0353EB5}"/>
    <cellStyle name="Total 2 4 4" xfId="876" xr:uid="{139B65E0-D0C9-4083-832E-D0376D1BEA4D}"/>
    <cellStyle name="Total 2 4 5" xfId="877" xr:uid="{E67554B7-8857-4AFD-A644-3D0511F6D56E}"/>
    <cellStyle name="Total 2 5" xfId="878" xr:uid="{10649463-A0A6-4B4B-BE59-0CCB40F7112A}"/>
    <cellStyle name="Total 2 5 2" xfId="879" xr:uid="{8755BFF2-93C7-4249-B704-A6C1D0A8EFD4}"/>
    <cellStyle name="Total 2 5 2 2" xfId="880" xr:uid="{E9DCAEF8-861D-46E9-807A-8DD0145BCD90}"/>
    <cellStyle name="Total 2 5 2 3" xfId="881" xr:uid="{734EE991-65B7-4D8B-A635-2147E35E2D80}"/>
    <cellStyle name="Total 2 5 3" xfId="882" xr:uid="{AF78D4AA-DD14-4D05-A87B-212FCCCED371}"/>
    <cellStyle name="Total 2 5 3 2" xfId="883" xr:uid="{C0FBE494-85DE-48CA-9961-D6D168D1841D}"/>
    <cellStyle name="Total 2 5 3 3" xfId="884" xr:uid="{26A15676-D380-4232-868B-329FCAC8A9ED}"/>
    <cellStyle name="Total 2 5 4" xfId="885" xr:uid="{B56D21AB-CE76-42F1-AA08-D913E16A3E09}"/>
    <cellStyle name="Total 2 5 5" xfId="886" xr:uid="{AC219B36-A9D5-465F-A62F-32A29338E82A}"/>
    <cellStyle name="Total 2 6" xfId="887" xr:uid="{1BA3054E-FC38-47B4-9BDD-80E2245BCC19}"/>
    <cellStyle name="Total 2 6 2" xfId="888" xr:uid="{E51E9A4C-BC55-4FD7-B296-10E69BEE1651}"/>
    <cellStyle name="Total 2 6 2 2" xfId="889" xr:uid="{B798C187-CFB4-4728-951E-D4C0EBCC6525}"/>
    <cellStyle name="Total 2 6 2 3" xfId="890" xr:uid="{6A0D5096-CC33-4391-BBE2-7B6DCDF37E1D}"/>
    <cellStyle name="Total 2 6 3" xfId="891" xr:uid="{48FA30A0-4F37-4E74-91A0-BB57EC109020}"/>
    <cellStyle name="Total 2 6 3 2" xfId="892" xr:uid="{9A81B276-8F53-477E-B0A2-ECAC9E4D6040}"/>
    <cellStyle name="Total 2 6 3 3" xfId="893" xr:uid="{9EB2F36D-A783-430B-BA8D-9CFD6CAF3179}"/>
    <cellStyle name="Total 2 6 4" xfId="894" xr:uid="{B15746D5-A98D-4FB6-97DB-E380C62B70A6}"/>
    <cellStyle name="Total 2 6 5" xfId="895" xr:uid="{B09B848C-5D97-4470-98A0-77EC833272BD}"/>
    <cellStyle name="Total 2 7" xfId="896" xr:uid="{60A16C5A-E95A-4F47-ABEC-BF2CE40F7DA2}"/>
    <cellStyle name="Total 2 7 2" xfId="897" xr:uid="{E19777D7-7272-4932-A321-732C72864C08}"/>
    <cellStyle name="Total 2 7 2 2" xfId="898" xr:uid="{CE76B5E0-AF8F-4760-B973-6A6245468D58}"/>
    <cellStyle name="Total 2 7 2 3" xfId="899" xr:uid="{3638BCE4-9D8C-482D-BD93-70144364CF95}"/>
    <cellStyle name="Total 2 7 3" xfId="900" xr:uid="{2A0F01D8-B325-464F-A045-84B1082280C1}"/>
    <cellStyle name="Total 2 7 3 2" xfId="901" xr:uid="{1A9D37C1-F1A4-4C29-BD2A-C5CE366CD60F}"/>
    <cellStyle name="Total 2 7 3 3" xfId="902" xr:uid="{0B9DFEAC-6599-4BA0-8C4B-FDB966031B4E}"/>
    <cellStyle name="Total 2 7 4" xfId="903" xr:uid="{42FB8A71-FDAC-4EDC-96EB-2DBF35DCC271}"/>
    <cellStyle name="Total 2 7 5" xfId="904" xr:uid="{3EE4FF5A-7ED9-43F0-9312-C552B425ACCE}"/>
    <cellStyle name="Total 2 8" xfId="905" xr:uid="{26BB3829-AA21-4E6F-87DC-3DB4919D5080}"/>
    <cellStyle name="Total 2 8 2" xfId="906" xr:uid="{3F29AA51-F1DE-42E4-8901-65889C09755B}"/>
    <cellStyle name="Total 2 8 3" xfId="907" xr:uid="{E5D17EF2-1FD4-4067-9FC5-6D6CA92D1324}"/>
    <cellStyle name="Total 2 9" xfId="908" xr:uid="{9D59D380-2958-4BAC-89CC-A1395B41E399}"/>
    <cellStyle name="Total 2 9 2" xfId="909" xr:uid="{816D1249-402C-48D8-9C3C-0D9F4D0BBF7C}"/>
    <cellStyle name="Total 2 9 3" xfId="910" xr:uid="{056E7280-9BE9-4A04-BA2D-37A8EEE5BDC4}"/>
    <cellStyle name="Warning Text 2" xfId="911" xr:uid="{566641DF-A3EF-47FC-ADCC-E9CDCBD5EF7F}"/>
    <cellStyle name="year" xfId="912" xr:uid="{A745291E-7301-434D-916C-75CA9E48547A}"/>
    <cellStyle name="year 2" xfId="913" xr:uid="{345272E6-B52F-42D8-9A4B-1B8876A46A7F}"/>
    <cellStyle name="year 2 2" xfId="914" xr:uid="{D9960A65-366C-434A-B317-C669BE1B5779}"/>
    <cellStyle name="year 3" xfId="915" xr:uid="{0658A3ED-A5F0-47B4-BA76-6EB70547ACA8}"/>
    <cellStyle name="year_29(d) - Gas extensions -tariffs" xfId="916" xr:uid="{E85D6FD9-1258-4292-8367-BF6608E44478}"/>
  </cellStyles>
  <dxfs count="0"/>
  <tableStyles count="0" defaultTableStyle="TableStyleMedium2" defaultPivotStyle="PivotStyleLight16"/>
  <colors>
    <mruColors>
      <color rgb="FFC1D5E3"/>
      <color rgb="FFFFF2CC"/>
      <color rgb="FFDFEAF1"/>
      <color rgb="FFC8C2C0"/>
      <color rgb="FF000000"/>
      <color rgb="FF9A928E"/>
      <color rgb="FF0C5B88"/>
      <color rgb="FFE0601F"/>
      <color rgb="FF554741"/>
      <color rgb="FF1C26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1" Type="http://schemas.openxmlformats.org/officeDocument/2006/relationships/customXml" Target="../ink/ink20.xml"/><Relationship Id="rId324" Type="http://schemas.openxmlformats.org/officeDocument/2006/relationships/customXml" Target="../ink/ink323.xml"/><Relationship Id="rId531" Type="http://schemas.openxmlformats.org/officeDocument/2006/relationships/customXml" Target="../ink/ink530.xml"/><Relationship Id="rId629" Type="http://schemas.openxmlformats.org/officeDocument/2006/relationships/customXml" Target="../ink/ink628.xml"/><Relationship Id="rId170" Type="http://schemas.openxmlformats.org/officeDocument/2006/relationships/customXml" Target="../ink/ink169.xml"/><Relationship Id="rId836" Type="http://schemas.openxmlformats.org/officeDocument/2006/relationships/customXml" Target="../ink/ink835.xml"/><Relationship Id="rId1021" Type="http://schemas.openxmlformats.org/officeDocument/2006/relationships/customXml" Target="../ink/ink1020.xml"/><Relationship Id="rId268" Type="http://schemas.openxmlformats.org/officeDocument/2006/relationships/customXml" Target="../ink/ink267.xml"/><Relationship Id="rId475" Type="http://schemas.openxmlformats.org/officeDocument/2006/relationships/customXml" Target="../ink/ink474.xml"/><Relationship Id="rId682" Type="http://schemas.openxmlformats.org/officeDocument/2006/relationships/customXml" Target="../ink/ink681.xml"/><Relationship Id="rId903" Type="http://schemas.openxmlformats.org/officeDocument/2006/relationships/customXml" Target="../ink/ink902.xml"/><Relationship Id="rId32" Type="http://schemas.openxmlformats.org/officeDocument/2006/relationships/customXml" Target="../ink/ink31.xml"/><Relationship Id="rId128" Type="http://schemas.openxmlformats.org/officeDocument/2006/relationships/customXml" Target="../ink/ink127.xml"/><Relationship Id="rId335" Type="http://schemas.openxmlformats.org/officeDocument/2006/relationships/customXml" Target="../ink/ink334.xml"/><Relationship Id="rId542" Type="http://schemas.openxmlformats.org/officeDocument/2006/relationships/customXml" Target="../ink/ink541.xml"/><Relationship Id="rId987" Type="http://schemas.openxmlformats.org/officeDocument/2006/relationships/customXml" Target="../ink/ink986.xml"/><Relationship Id="rId181" Type="http://schemas.openxmlformats.org/officeDocument/2006/relationships/customXml" Target="../ink/ink180.xml"/><Relationship Id="rId402" Type="http://schemas.openxmlformats.org/officeDocument/2006/relationships/customXml" Target="../ink/ink401.xml"/><Relationship Id="rId847" Type="http://schemas.openxmlformats.org/officeDocument/2006/relationships/customXml" Target="../ink/ink846.xml"/><Relationship Id="rId279" Type="http://schemas.openxmlformats.org/officeDocument/2006/relationships/customXml" Target="../ink/ink278.xml"/><Relationship Id="rId486" Type="http://schemas.openxmlformats.org/officeDocument/2006/relationships/customXml" Target="../ink/ink485.xml"/><Relationship Id="rId693" Type="http://schemas.openxmlformats.org/officeDocument/2006/relationships/customXml" Target="../ink/ink692.xml"/><Relationship Id="rId707" Type="http://schemas.openxmlformats.org/officeDocument/2006/relationships/customXml" Target="../ink/ink706.xml"/><Relationship Id="rId914" Type="http://schemas.openxmlformats.org/officeDocument/2006/relationships/customXml" Target="../ink/ink913.xml"/><Relationship Id="rId43" Type="http://schemas.openxmlformats.org/officeDocument/2006/relationships/customXml" Target="../ink/ink42.xml"/><Relationship Id="rId139" Type="http://schemas.openxmlformats.org/officeDocument/2006/relationships/customXml" Target="../ink/ink138.xml"/><Relationship Id="rId346" Type="http://schemas.openxmlformats.org/officeDocument/2006/relationships/customXml" Target="../ink/ink345.xml"/><Relationship Id="rId553" Type="http://schemas.openxmlformats.org/officeDocument/2006/relationships/customXml" Target="../ink/ink552.xml"/><Relationship Id="rId760" Type="http://schemas.openxmlformats.org/officeDocument/2006/relationships/customXml" Target="../ink/ink759.xml"/><Relationship Id="rId998" Type="http://schemas.openxmlformats.org/officeDocument/2006/relationships/customXml" Target="../ink/ink997.xml"/><Relationship Id="rId192" Type="http://schemas.openxmlformats.org/officeDocument/2006/relationships/customXml" Target="../ink/ink191.xml"/><Relationship Id="rId206" Type="http://schemas.openxmlformats.org/officeDocument/2006/relationships/customXml" Target="../ink/ink205.xml"/><Relationship Id="rId413" Type="http://schemas.openxmlformats.org/officeDocument/2006/relationships/customXml" Target="../ink/ink412.xml"/><Relationship Id="rId858" Type="http://schemas.openxmlformats.org/officeDocument/2006/relationships/customXml" Target="../ink/ink857.xml"/><Relationship Id="rId497" Type="http://schemas.openxmlformats.org/officeDocument/2006/relationships/customXml" Target="../ink/ink496.xml"/><Relationship Id="rId620" Type="http://schemas.openxmlformats.org/officeDocument/2006/relationships/customXml" Target="../ink/ink619.xml"/><Relationship Id="rId718" Type="http://schemas.openxmlformats.org/officeDocument/2006/relationships/customXml" Target="../ink/ink717.xml"/><Relationship Id="rId925" Type="http://schemas.openxmlformats.org/officeDocument/2006/relationships/customXml" Target="../ink/ink924.xml"/><Relationship Id="rId357" Type="http://schemas.openxmlformats.org/officeDocument/2006/relationships/customXml" Target="../ink/ink356.xml"/><Relationship Id="rId54" Type="http://schemas.openxmlformats.org/officeDocument/2006/relationships/customXml" Target="../ink/ink53.xml"/><Relationship Id="rId217" Type="http://schemas.openxmlformats.org/officeDocument/2006/relationships/customXml" Target="../ink/ink216.xml"/><Relationship Id="rId564" Type="http://schemas.openxmlformats.org/officeDocument/2006/relationships/customXml" Target="../ink/ink563.xml"/><Relationship Id="rId771" Type="http://schemas.openxmlformats.org/officeDocument/2006/relationships/customXml" Target="../ink/ink770.xml"/><Relationship Id="rId869" Type="http://schemas.openxmlformats.org/officeDocument/2006/relationships/customXml" Target="../ink/ink868.xml"/><Relationship Id="rId424" Type="http://schemas.openxmlformats.org/officeDocument/2006/relationships/customXml" Target="../ink/ink423.xml"/><Relationship Id="rId631" Type="http://schemas.openxmlformats.org/officeDocument/2006/relationships/customXml" Target="../ink/ink630.xml"/><Relationship Id="rId729" Type="http://schemas.openxmlformats.org/officeDocument/2006/relationships/customXml" Target="../ink/ink728.xml"/><Relationship Id="rId270" Type="http://schemas.openxmlformats.org/officeDocument/2006/relationships/customXml" Target="../ink/ink269.xml"/><Relationship Id="rId936" Type="http://schemas.openxmlformats.org/officeDocument/2006/relationships/customXml" Target="../ink/ink935.xml"/><Relationship Id="rId65" Type="http://schemas.openxmlformats.org/officeDocument/2006/relationships/customXml" Target="../ink/ink64.xml"/><Relationship Id="rId130" Type="http://schemas.openxmlformats.org/officeDocument/2006/relationships/customXml" Target="../ink/ink129.xml"/><Relationship Id="rId368" Type="http://schemas.openxmlformats.org/officeDocument/2006/relationships/customXml" Target="../ink/ink367.xml"/><Relationship Id="rId575" Type="http://schemas.openxmlformats.org/officeDocument/2006/relationships/customXml" Target="../ink/ink574.xml"/><Relationship Id="rId782" Type="http://schemas.openxmlformats.org/officeDocument/2006/relationships/customXml" Target="../ink/ink781.xml"/><Relationship Id="rId228" Type="http://schemas.openxmlformats.org/officeDocument/2006/relationships/customXml" Target="../ink/ink227.xml"/><Relationship Id="rId435" Type="http://schemas.openxmlformats.org/officeDocument/2006/relationships/customXml" Target="../ink/ink434.xml"/><Relationship Id="rId642" Type="http://schemas.openxmlformats.org/officeDocument/2006/relationships/customXml" Target="../ink/ink641.xml"/><Relationship Id="rId281" Type="http://schemas.openxmlformats.org/officeDocument/2006/relationships/customXml" Target="../ink/ink280.xml"/><Relationship Id="rId502" Type="http://schemas.openxmlformats.org/officeDocument/2006/relationships/customXml" Target="../ink/ink501.xml"/><Relationship Id="rId947" Type="http://schemas.openxmlformats.org/officeDocument/2006/relationships/customXml" Target="../ink/ink946.xml"/><Relationship Id="rId76" Type="http://schemas.openxmlformats.org/officeDocument/2006/relationships/customXml" Target="../ink/ink75.xml"/><Relationship Id="rId141" Type="http://schemas.openxmlformats.org/officeDocument/2006/relationships/customXml" Target="../ink/ink140.xml"/><Relationship Id="rId379" Type="http://schemas.openxmlformats.org/officeDocument/2006/relationships/customXml" Target="../ink/ink378.xml"/><Relationship Id="rId586" Type="http://schemas.openxmlformats.org/officeDocument/2006/relationships/customXml" Target="../ink/ink585.xml"/><Relationship Id="rId793" Type="http://schemas.openxmlformats.org/officeDocument/2006/relationships/customXml" Target="../ink/ink792.xml"/><Relationship Id="rId807" Type="http://schemas.openxmlformats.org/officeDocument/2006/relationships/customXml" Target="../ink/ink806.xml"/><Relationship Id="rId7" Type="http://schemas.openxmlformats.org/officeDocument/2006/relationships/customXml" Target="../ink/ink6.xml"/><Relationship Id="rId239" Type="http://schemas.openxmlformats.org/officeDocument/2006/relationships/customXml" Target="../ink/ink238.xml"/><Relationship Id="rId446" Type="http://schemas.openxmlformats.org/officeDocument/2006/relationships/customXml" Target="../ink/ink445.xml"/><Relationship Id="rId653" Type="http://schemas.openxmlformats.org/officeDocument/2006/relationships/customXml" Target="../ink/ink652.xml"/><Relationship Id="rId292" Type="http://schemas.openxmlformats.org/officeDocument/2006/relationships/customXml" Target="../ink/ink291.xml"/><Relationship Id="rId306" Type="http://schemas.openxmlformats.org/officeDocument/2006/relationships/customXml" Target="../ink/ink305.xml"/><Relationship Id="rId860" Type="http://schemas.openxmlformats.org/officeDocument/2006/relationships/customXml" Target="../ink/ink859.xml"/><Relationship Id="rId958" Type="http://schemas.openxmlformats.org/officeDocument/2006/relationships/customXml" Target="../ink/ink957.xml"/><Relationship Id="rId87" Type="http://schemas.openxmlformats.org/officeDocument/2006/relationships/customXml" Target="../ink/ink86.xml"/><Relationship Id="rId513" Type="http://schemas.openxmlformats.org/officeDocument/2006/relationships/customXml" Target="../ink/ink512.xml"/><Relationship Id="rId597" Type="http://schemas.openxmlformats.org/officeDocument/2006/relationships/customXml" Target="../ink/ink596.xml"/><Relationship Id="rId720" Type="http://schemas.openxmlformats.org/officeDocument/2006/relationships/customXml" Target="../ink/ink719.xml"/><Relationship Id="rId818" Type="http://schemas.openxmlformats.org/officeDocument/2006/relationships/customXml" Target="../ink/ink817.xml"/><Relationship Id="rId152" Type="http://schemas.openxmlformats.org/officeDocument/2006/relationships/customXml" Target="../ink/ink151.xml"/><Relationship Id="rId457" Type="http://schemas.openxmlformats.org/officeDocument/2006/relationships/customXml" Target="../ink/ink456.xml"/><Relationship Id="rId1003" Type="http://schemas.openxmlformats.org/officeDocument/2006/relationships/customXml" Target="../ink/ink1002.xml"/><Relationship Id="rId664" Type="http://schemas.openxmlformats.org/officeDocument/2006/relationships/customXml" Target="../ink/ink663.xml"/><Relationship Id="rId871" Type="http://schemas.openxmlformats.org/officeDocument/2006/relationships/customXml" Target="../ink/ink870.xml"/><Relationship Id="rId969" Type="http://schemas.openxmlformats.org/officeDocument/2006/relationships/customXml" Target="../ink/ink968.xml"/><Relationship Id="rId14" Type="http://schemas.openxmlformats.org/officeDocument/2006/relationships/customXml" Target="../ink/ink13.xml"/><Relationship Id="rId317" Type="http://schemas.openxmlformats.org/officeDocument/2006/relationships/customXml" Target="../ink/ink316.xml"/><Relationship Id="rId524" Type="http://schemas.openxmlformats.org/officeDocument/2006/relationships/customXml" Target="../ink/ink523.xml"/><Relationship Id="rId731" Type="http://schemas.openxmlformats.org/officeDocument/2006/relationships/customXml" Target="../ink/ink730.xml"/><Relationship Id="rId98" Type="http://schemas.openxmlformats.org/officeDocument/2006/relationships/customXml" Target="../ink/ink97.xml"/><Relationship Id="rId163" Type="http://schemas.openxmlformats.org/officeDocument/2006/relationships/customXml" Target="../ink/ink162.xml"/><Relationship Id="rId370" Type="http://schemas.openxmlformats.org/officeDocument/2006/relationships/customXml" Target="../ink/ink369.xml"/><Relationship Id="rId829" Type="http://schemas.openxmlformats.org/officeDocument/2006/relationships/customXml" Target="../ink/ink828.xml"/><Relationship Id="rId1014" Type="http://schemas.openxmlformats.org/officeDocument/2006/relationships/customXml" Target="../ink/ink1013.xml"/><Relationship Id="rId230" Type="http://schemas.openxmlformats.org/officeDocument/2006/relationships/customXml" Target="../ink/ink229.xml"/><Relationship Id="rId468" Type="http://schemas.openxmlformats.org/officeDocument/2006/relationships/customXml" Target="../ink/ink467.xml"/><Relationship Id="rId675" Type="http://schemas.openxmlformats.org/officeDocument/2006/relationships/customXml" Target="../ink/ink674.xml"/><Relationship Id="rId882" Type="http://schemas.openxmlformats.org/officeDocument/2006/relationships/customXml" Target="../ink/ink881.xml"/><Relationship Id="rId25" Type="http://schemas.openxmlformats.org/officeDocument/2006/relationships/customXml" Target="../ink/ink24.xml"/><Relationship Id="rId328" Type="http://schemas.openxmlformats.org/officeDocument/2006/relationships/customXml" Target="../ink/ink327.xml"/><Relationship Id="rId535" Type="http://schemas.openxmlformats.org/officeDocument/2006/relationships/customXml" Target="../ink/ink534.xml"/><Relationship Id="rId742" Type="http://schemas.openxmlformats.org/officeDocument/2006/relationships/customXml" Target="../ink/ink741.xml"/><Relationship Id="rId174" Type="http://schemas.openxmlformats.org/officeDocument/2006/relationships/customXml" Target="../ink/ink173.xml"/><Relationship Id="rId381" Type="http://schemas.openxmlformats.org/officeDocument/2006/relationships/customXml" Target="../ink/ink380.xml"/><Relationship Id="rId602" Type="http://schemas.openxmlformats.org/officeDocument/2006/relationships/customXml" Target="../ink/ink601.xml"/><Relationship Id="rId1025" Type="http://schemas.openxmlformats.org/officeDocument/2006/relationships/customXml" Target="../ink/ink1024.xml"/><Relationship Id="rId241" Type="http://schemas.openxmlformats.org/officeDocument/2006/relationships/customXml" Target="../ink/ink240.xml"/><Relationship Id="rId479" Type="http://schemas.openxmlformats.org/officeDocument/2006/relationships/customXml" Target="../ink/ink478.xml"/><Relationship Id="rId686" Type="http://schemas.openxmlformats.org/officeDocument/2006/relationships/customXml" Target="../ink/ink685.xml"/><Relationship Id="rId893" Type="http://schemas.openxmlformats.org/officeDocument/2006/relationships/customXml" Target="../ink/ink892.xml"/><Relationship Id="rId907" Type="http://schemas.openxmlformats.org/officeDocument/2006/relationships/customXml" Target="../ink/ink906.xml"/><Relationship Id="rId36" Type="http://schemas.openxmlformats.org/officeDocument/2006/relationships/customXml" Target="../ink/ink35.xml"/><Relationship Id="rId339" Type="http://schemas.openxmlformats.org/officeDocument/2006/relationships/customXml" Target="../ink/ink338.xml"/><Relationship Id="rId546" Type="http://schemas.openxmlformats.org/officeDocument/2006/relationships/customXml" Target="../ink/ink545.xml"/><Relationship Id="rId753" Type="http://schemas.openxmlformats.org/officeDocument/2006/relationships/customXml" Target="../ink/ink752.xml"/><Relationship Id="rId101" Type="http://schemas.openxmlformats.org/officeDocument/2006/relationships/customXml" Target="../ink/ink100.xml"/><Relationship Id="rId185" Type="http://schemas.openxmlformats.org/officeDocument/2006/relationships/customXml" Target="../ink/ink184.xml"/><Relationship Id="rId406" Type="http://schemas.openxmlformats.org/officeDocument/2006/relationships/customXml" Target="../ink/ink405.xml"/><Relationship Id="rId960" Type="http://schemas.openxmlformats.org/officeDocument/2006/relationships/customXml" Target="../ink/ink959.xml"/><Relationship Id="rId392" Type="http://schemas.openxmlformats.org/officeDocument/2006/relationships/customXml" Target="../ink/ink391.xml"/><Relationship Id="rId613" Type="http://schemas.openxmlformats.org/officeDocument/2006/relationships/customXml" Target="../ink/ink612.xml"/><Relationship Id="rId697" Type="http://schemas.openxmlformats.org/officeDocument/2006/relationships/customXml" Target="../ink/ink696.xml"/><Relationship Id="rId820" Type="http://schemas.openxmlformats.org/officeDocument/2006/relationships/customXml" Target="../ink/ink819.xml"/><Relationship Id="rId918" Type="http://schemas.openxmlformats.org/officeDocument/2006/relationships/customXml" Target="../ink/ink917.xml"/><Relationship Id="rId252" Type="http://schemas.openxmlformats.org/officeDocument/2006/relationships/customXml" Target="../ink/ink251.xml"/><Relationship Id="rId47" Type="http://schemas.openxmlformats.org/officeDocument/2006/relationships/customXml" Target="../ink/ink46.xml"/><Relationship Id="rId112" Type="http://schemas.openxmlformats.org/officeDocument/2006/relationships/customXml" Target="../ink/ink111.xml"/><Relationship Id="rId557" Type="http://schemas.openxmlformats.org/officeDocument/2006/relationships/customXml" Target="../ink/ink556.xml"/><Relationship Id="rId764" Type="http://schemas.openxmlformats.org/officeDocument/2006/relationships/customXml" Target="../ink/ink763.xml"/><Relationship Id="rId971" Type="http://schemas.openxmlformats.org/officeDocument/2006/relationships/customXml" Target="../ink/ink970.xml"/><Relationship Id="rId196" Type="http://schemas.openxmlformats.org/officeDocument/2006/relationships/customXml" Target="../ink/ink195.xml"/><Relationship Id="rId417" Type="http://schemas.openxmlformats.org/officeDocument/2006/relationships/customXml" Target="../ink/ink416.xml"/><Relationship Id="rId624" Type="http://schemas.openxmlformats.org/officeDocument/2006/relationships/customXml" Target="../ink/ink623.xml"/><Relationship Id="rId831" Type="http://schemas.openxmlformats.org/officeDocument/2006/relationships/customXml" Target="../ink/ink830.xml"/><Relationship Id="rId263" Type="http://schemas.openxmlformats.org/officeDocument/2006/relationships/customXml" Target="../ink/ink262.xml"/><Relationship Id="rId470" Type="http://schemas.openxmlformats.org/officeDocument/2006/relationships/customXml" Target="../ink/ink469.xml"/><Relationship Id="rId929" Type="http://schemas.openxmlformats.org/officeDocument/2006/relationships/customXml" Target="../ink/ink928.xml"/><Relationship Id="rId58" Type="http://schemas.openxmlformats.org/officeDocument/2006/relationships/customXml" Target="../ink/ink57.xml"/><Relationship Id="rId123" Type="http://schemas.openxmlformats.org/officeDocument/2006/relationships/customXml" Target="../ink/ink122.xml"/><Relationship Id="rId330" Type="http://schemas.openxmlformats.org/officeDocument/2006/relationships/customXml" Target="../ink/ink329.xml"/><Relationship Id="rId568" Type="http://schemas.openxmlformats.org/officeDocument/2006/relationships/customXml" Target="../ink/ink567.xml"/><Relationship Id="rId775" Type="http://schemas.openxmlformats.org/officeDocument/2006/relationships/customXml" Target="../ink/ink774.xml"/><Relationship Id="rId982" Type="http://schemas.openxmlformats.org/officeDocument/2006/relationships/customXml" Target="../ink/ink981.xml"/><Relationship Id="rId428" Type="http://schemas.openxmlformats.org/officeDocument/2006/relationships/customXml" Target="../ink/ink427.xml"/><Relationship Id="rId635" Type="http://schemas.openxmlformats.org/officeDocument/2006/relationships/customXml" Target="../ink/ink634.xml"/><Relationship Id="rId842" Type="http://schemas.openxmlformats.org/officeDocument/2006/relationships/customXml" Target="../ink/ink841.xml"/><Relationship Id="rId274" Type="http://schemas.openxmlformats.org/officeDocument/2006/relationships/customXml" Target="../ink/ink273.xml"/><Relationship Id="rId481" Type="http://schemas.openxmlformats.org/officeDocument/2006/relationships/customXml" Target="../ink/ink480.xml"/><Relationship Id="rId702" Type="http://schemas.openxmlformats.org/officeDocument/2006/relationships/customXml" Target="../ink/ink701.xml"/><Relationship Id="rId69" Type="http://schemas.openxmlformats.org/officeDocument/2006/relationships/customXml" Target="../ink/ink68.xml"/><Relationship Id="rId134" Type="http://schemas.openxmlformats.org/officeDocument/2006/relationships/customXml" Target="../ink/ink133.xml"/><Relationship Id="rId579" Type="http://schemas.openxmlformats.org/officeDocument/2006/relationships/customXml" Target="../ink/ink578.xml"/><Relationship Id="rId786" Type="http://schemas.openxmlformats.org/officeDocument/2006/relationships/customXml" Target="../ink/ink785.xml"/><Relationship Id="rId993" Type="http://schemas.openxmlformats.org/officeDocument/2006/relationships/customXml" Target="../ink/ink992.xml"/><Relationship Id="rId341" Type="http://schemas.openxmlformats.org/officeDocument/2006/relationships/customXml" Target="../ink/ink340.xml"/><Relationship Id="rId439" Type="http://schemas.openxmlformats.org/officeDocument/2006/relationships/customXml" Target="../ink/ink438.xml"/><Relationship Id="rId646" Type="http://schemas.openxmlformats.org/officeDocument/2006/relationships/customXml" Target="../ink/ink645.xml"/><Relationship Id="rId201" Type="http://schemas.openxmlformats.org/officeDocument/2006/relationships/customXml" Target="../ink/ink200.xml"/><Relationship Id="rId285" Type="http://schemas.openxmlformats.org/officeDocument/2006/relationships/customXml" Target="../ink/ink284.xml"/><Relationship Id="rId506" Type="http://schemas.openxmlformats.org/officeDocument/2006/relationships/customXml" Target="../ink/ink505.xml"/><Relationship Id="rId853" Type="http://schemas.openxmlformats.org/officeDocument/2006/relationships/customXml" Target="../ink/ink852.xml"/><Relationship Id="rId492" Type="http://schemas.openxmlformats.org/officeDocument/2006/relationships/customXml" Target="../ink/ink491.xml"/><Relationship Id="rId713" Type="http://schemas.openxmlformats.org/officeDocument/2006/relationships/customXml" Target="../ink/ink712.xml"/><Relationship Id="rId797" Type="http://schemas.openxmlformats.org/officeDocument/2006/relationships/customXml" Target="../ink/ink796.xml"/><Relationship Id="rId920" Type="http://schemas.openxmlformats.org/officeDocument/2006/relationships/customXml" Target="../ink/ink919.xml"/><Relationship Id="rId145" Type="http://schemas.openxmlformats.org/officeDocument/2006/relationships/customXml" Target="../ink/ink144.xml"/><Relationship Id="rId352" Type="http://schemas.openxmlformats.org/officeDocument/2006/relationships/customXml" Target="../ink/ink351.xml"/><Relationship Id="rId212" Type="http://schemas.openxmlformats.org/officeDocument/2006/relationships/customXml" Target="../ink/ink211.xml"/><Relationship Id="rId657" Type="http://schemas.openxmlformats.org/officeDocument/2006/relationships/customXml" Target="../ink/ink656.xml"/><Relationship Id="rId864" Type="http://schemas.openxmlformats.org/officeDocument/2006/relationships/customXml" Target="../ink/ink863.xml"/><Relationship Id="rId296" Type="http://schemas.openxmlformats.org/officeDocument/2006/relationships/customXml" Target="../ink/ink295.xml"/><Relationship Id="rId517" Type="http://schemas.openxmlformats.org/officeDocument/2006/relationships/customXml" Target="../ink/ink516.xml"/><Relationship Id="rId724" Type="http://schemas.openxmlformats.org/officeDocument/2006/relationships/customXml" Target="../ink/ink723.xml"/><Relationship Id="rId931" Type="http://schemas.openxmlformats.org/officeDocument/2006/relationships/customXml" Target="../ink/ink930.xml"/><Relationship Id="rId60" Type="http://schemas.openxmlformats.org/officeDocument/2006/relationships/customXml" Target="../ink/ink59.xml"/><Relationship Id="rId156" Type="http://schemas.openxmlformats.org/officeDocument/2006/relationships/customXml" Target="../ink/ink155.xml"/><Relationship Id="rId363" Type="http://schemas.openxmlformats.org/officeDocument/2006/relationships/customXml" Target="../ink/ink362.xml"/><Relationship Id="rId570" Type="http://schemas.openxmlformats.org/officeDocument/2006/relationships/customXml" Target="../ink/ink569.xml"/><Relationship Id="rId1007" Type="http://schemas.openxmlformats.org/officeDocument/2006/relationships/customXml" Target="../ink/ink1006.xml"/><Relationship Id="rId223" Type="http://schemas.openxmlformats.org/officeDocument/2006/relationships/customXml" Target="../ink/ink222.xml"/><Relationship Id="rId430" Type="http://schemas.openxmlformats.org/officeDocument/2006/relationships/customXml" Target="../ink/ink429.xml"/><Relationship Id="rId668" Type="http://schemas.openxmlformats.org/officeDocument/2006/relationships/customXml" Target="../ink/ink667.xml"/><Relationship Id="rId875" Type="http://schemas.openxmlformats.org/officeDocument/2006/relationships/customXml" Target="../ink/ink874.xml"/><Relationship Id="rId18" Type="http://schemas.openxmlformats.org/officeDocument/2006/relationships/customXml" Target="../ink/ink17.xml"/><Relationship Id="rId528" Type="http://schemas.openxmlformats.org/officeDocument/2006/relationships/customXml" Target="../ink/ink527.xml"/><Relationship Id="rId735" Type="http://schemas.openxmlformats.org/officeDocument/2006/relationships/customXml" Target="../ink/ink734.xml"/><Relationship Id="rId942" Type="http://schemas.openxmlformats.org/officeDocument/2006/relationships/customXml" Target="../ink/ink941.xml"/><Relationship Id="rId167" Type="http://schemas.openxmlformats.org/officeDocument/2006/relationships/customXml" Target="../ink/ink166.xml"/><Relationship Id="rId374" Type="http://schemas.openxmlformats.org/officeDocument/2006/relationships/customXml" Target="../ink/ink373.xml"/><Relationship Id="rId581" Type="http://schemas.openxmlformats.org/officeDocument/2006/relationships/customXml" Target="../ink/ink580.xml"/><Relationship Id="rId1018" Type="http://schemas.openxmlformats.org/officeDocument/2006/relationships/customXml" Target="../ink/ink1017.xml"/><Relationship Id="rId71" Type="http://schemas.openxmlformats.org/officeDocument/2006/relationships/customXml" Target="../ink/ink70.xml"/><Relationship Id="rId234" Type="http://schemas.openxmlformats.org/officeDocument/2006/relationships/customXml" Target="../ink/ink233.xml"/><Relationship Id="rId679" Type="http://schemas.openxmlformats.org/officeDocument/2006/relationships/customXml" Target="../ink/ink678.xml"/><Relationship Id="rId802" Type="http://schemas.openxmlformats.org/officeDocument/2006/relationships/customXml" Target="../ink/ink801.xml"/><Relationship Id="rId886" Type="http://schemas.openxmlformats.org/officeDocument/2006/relationships/customXml" Target="../ink/ink885.xml"/><Relationship Id="rId2" Type="http://schemas.openxmlformats.org/officeDocument/2006/relationships/image" Target="../media/image20.png"/><Relationship Id="rId29" Type="http://schemas.openxmlformats.org/officeDocument/2006/relationships/customXml" Target="../ink/ink28.xml"/><Relationship Id="rId441" Type="http://schemas.openxmlformats.org/officeDocument/2006/relationships/customXml" Target="../ink/ink440.xml"/><Relationship Id="rId539" Type="http://schemas.openxmlformats.org/officeDocument/2006/relationships/customXml" Target="../ink/ink538.xml"/><Relationship Id="rId746" Type="http://schemas.openxmlformats.org/officeDocument/2006/relationships/customXml" Target="../ink/ink745.xml"/><Relationship Id="rId178" Type="http://schemas.openxmlformats.org/officeDocument/2006/relationships/customXml" Target="../ink/ink177.xml"/><Relationship Id="rId301" Type="http://schemas.openxmlformats.org/officeDocument/2006/relationships/customXml" Target="../ink/ink300.xml"/><Relationship Id="rId953" Type="http://schemas.openxmlformats.org/officeDocument/2006/relationships/customXml" Target="../ink/ink952.xml"/><Relationship Id="rId82" Type="http://schemas.openxmlformats.org/officeDocument/2006/relationships/customXml" Target="../ink/ink81.xml"/><Relationship Id="rId385" Type="http://schemas.openxmlformats.org/officeDocument/2006/relationships/customXml" Target="../ink/ink384.xml"/><Relationship Id="rId592" Type="http://schemas.openxmlformats.org/officeDocument/2006/relationships/customXml" Target="../ink/ink591.xml"/><Relationship Id="rId606" Type="http://schemas.openxmlformats.org/officeDocument/2006/relationships/customXml" Target="../ink/ink605.xml"/><Relationship Id="rId813" Type="http://schemas.openxmlformats.org/officeDocument/2006/relationships/customXml" Target="../ink/ink812.xml"/><Relationship Id="rId245" Type="http://schemas.openxmlformats.org/officeDocument/2006/relationships/customXml" Target="../ink/ink244.xml"/><Relationship Id="rId452" Type="http://schemas.openxmlformats.org/officeDocument/2006/relationships/customXml" Target="../ink/ink451.xml"/><Relationship Id="rId897" Type="http://schemas.openxmlformats.org/officeDocument/2006/relationships/customXml" Target="../ink/ink896.xml"/><Relationship Id="rId105" Type="http://schemas.openxmlformats.org/officeDocument/2006/relationships/customXml" Target="../ink/ink104.xml"/><Relationship Id="rId312" Type="http://schemas.openxmlformats.org/officeDocument/2006/relationships/customXml" Target="../ink/ink311.xml"/><Relationship Id="rId757" Type="http://schemas.openxmlformats.org/officeDocument/2006/relationships/customXml" Target="../ink/ink756.xml"/><Relationship Id="rId964" Type="http://schemas.openxmlformats.org/officeDocument/2006/relationships/customXml" Target="../ink/ink963.xml"/><Relationship Id="rId93" Type="http://schemas.openxmlformats.org/officeDocument/2006/relationships/customXml" Target="../ink/ink92.xml"/><Relationship Id="rId189" Type="http://schemas.openxmlformats.org/officeDocument/2006/relationships/customXml" Target="../ink/ink188.xml"/><Relationship Id="rId396" Type="http://schemas.openxmlformats.org/officeDocument/2006/relationships/customXml" Target="../ink/ink395.xml"/><Relationship Id="rId617" Type="http://schemas.openxmlformats.org/officeDocument/2006/relationships/customXml" Target="../ink/ink616.xml"/><Relationship Id="rId824" Type="http://schemas.openxmlformats.org/officeDocument/2006/relationships/customXml" Target="../ink/ink823.xml"/><Relationship Id="rId256" Type="http://schemas.openxmlformats.org/officeDocument/2006/relationships/customXml" Target="../ink/ink255.xml"/><Relationship Id="rId463" Type="http://schemas.openxmlformats.org/officeDocument/2006/relationships/customXml" Target="../ink/ink462.xml"/><Relationship Id="rId670" Type="http://schemas.openxmlformats.org/officeDocument/2006/relationships/customXml" Target="../ink/ink669.xml"/><Relationship Id="rId116" Type="http://schemas.openxmlformats.org/officeDocument/2006/relationships/customXml" Target="../ink/ink115.xml"/><Relationship Id="rId323" Type="http://schemas.openxmlformats.org/officeDocument/2006/relationships/customXml" Target="../ink/ink322.xml"/><Relationship Id="rId530" Type="http://schemas.openxmlformats.org/officeDocument/2006/relationships/customXml" Target="../ink/ink529.xml"/><Relationship Id="rId768" Type="http://schemas.openxmlformats.org/officeDocument/2006/relationships/customXml" Target="../ink/ink767.xml"/><Relationship Id="rId975" Type="http://schemas.openxmlformats.org/officeDocument/2006/relationships/customXml" Target="../ink/ink974.xml"/><Relationship Id="rId20" Type="http://schemas.openxmlformats.org/officeDocument/2006/relationships/customXml" Target="../ink/ink19.xml"/><Relationship Id="rId628" Type="http://schemas.openxmlformats.org/officeDocument/2006/relationships/customXml" Target="../ink/ink627.xml"/><Relationship Id="rId835" Type="http://schemas.openxmlformats.org/officeDocument/2006/relationships/customXml" Target="../ink/ink834.xml"/><Relationship Id="rId267" Type="http://schemas.openxmlformats.org/officeDocument/2006/relationships/customXml" Target="../ink/ink266.xml"/><Relationship Id="rId474" Type="http://schemas.openxmlformats.org/officeDocument/2006/relationships/customXml" Target="../ink/ink473.xml"/><Relationship Id="rId1020" Type="http://schemas.openxmlformats.org/officeDocument/2006/relationships/customXml" Target="../ink/ink1019.xml"/><Relationship Id="rId127" Type="http://schemas.openxmlformats.org/officeDocument/2006/relationships/customXml" Target="../ink/ink126.xml"/><Relationship Id="rId681" Type="http://schemas.openxmlformats.org/officeDocument/2006/relationships/customXml" Target="../ink/ink680.xml"/><Relationship Id="rId779" Type="http://schemas.openxmlformats.org/officeDocument/2006/relationships/customXml" Target="../ink/ink778.xml"/><Relationship Id="rId902" Type="http://schemas.openxmlformats.org/officeDocument/2006/relationships/customXml" Target="../ink/ink901.xml"/><Relationship Id="rId986" Type="http://schemas.openxmlformats.org/officeDocument/2006/relationships/customXml" Target="../ink/ink985.xml"/><Relationship Id="rId31" Type="http://schemas.openxmlformats.org/officeDocument/2006/relationships/customXml" Target="../ink/ink30.xml"/><Relationship Id="rId334" Type="http://schemas.openxmlformats.org/officeDocument/2006/relationships/customXml" Target="../ink/ink333.xml"/><Relationship Id="rId541" Type="http://schemas.openxmlformats.org/officeDocument/2006/relationships/customXml" Target="../ink/ink540.xml"/><Relationship Id="rId639" Type="http://schemas.openxmlformats.org/officeDocument/2006/relationships/customXml" Target="../ink/ink638.xml"/><Relationship Id="rId180" Type="http://schemas.openxmlformats.org/officeDocument/2006/relationships/customXml" Target="../ink/ink179.xml"/><Relationship Id="rId278" Type="http://schemas.openxmlformats.org/officeDocument/2006/relationships/customXml" Target="../ink/ink277.xml"/><Relationship Id="rId401" Type="http://schemas.openxmlformats.org/officeDocument/2006/relationships/customXml" Target="../ink/ink400.xml"/><Relationship Id="rId846" Type="http://schemas.openxmlformats.org/officeDocument/2006/relationships/customXml" Target="../ink/ink845.xml"/><Relationship Id="rId485" Type="http://schemas.openxmlformats.org/officeDocument/2006/relationships/customXml" Target="../ink/ink484.xml"/><Relationship Id="rId692" Type="http://schemas.openxmlformats.org/officeDocument/2006/relationships/customXml" Target="../ink/ink691.xml"/><Relationship Id="rId706" Type="http://schemas.openxmlformats.org/officeDocument/2006/relationships/customXml" Target="../ink/ink705.xml"/><Relationship Id="rId913" Type="http://schemas.openxmlformats.org/officeDocument/2006/relationships/customXml" Target="../ink/ink912.xml"/><Relationship Id="rId42" Type="http://schemas.openxmlformats.org/officeDocument/2006/relationships/customXml" Target="../ink/ink41.xml"/><Relationship Id="rId138" Type="http://schemas.openxmlformats.org/officeDocument/2006/relationships/customXml" Target="../ink/ink137.xml"/><Relationship Id="rId345" Type="http://schemas.openxmlformats.org/officeDocument/2006/relationships/customXml" Target="../ink/ink344.xml"/><Relationship Id="rId552" Type="http://schemas.openxmlformats.org/officeDocument/2006/relationships/customXml" Target="../ink/ink551.xml"/><Relationship Id="rId997" Type="http://schemas.openxmlformats.org/officeDocument/2006/relationships/customXml" Target="../ink/ink996.xml"/><Relationship Id="rId191" Type="http://schemas.openxmlformats.org/officeDocument/2006/relationships/customXml" Target="../ink/ink190.xml"/><Relationship Id="rId205" Type="http://schemas.openxmlformats.org/officeDocument/2006/relationships/customXml" Target="../ink/ink204.xml"/><Relationship Id="rId412" Type="http://schemas.openxmlformats.org/officeDocument/2006/relationships/customXml" Target="../ink/ink411.xml"/><Relationship Id="rId857" Type="http://schemas.openxmlformats.org/officeDocument/2006/relationships/customXml" Target="../ink/ink856.xml"/><Relationship Id="rId289" Type="http://schemas.openxmlformats.org/officeDocument/2006/relationships/customXml" Target="../ink/ink288.xml"/><Relationship Id="rId496" Type="http://schemas.openxmlformats.org/officeDocument/2006/relationships/customXml" Target="../ink/ink495.xml"/><Relationship Id="rId717" Type="http://schemas.openxmlformats.org/officeDocument/2006/relationships/customXml" Target="../ink/ink716.xml"/><Relationship Id="rId924" Type="http://schemas.openxmlformats.org/officeDocument/2006/relationships/customXml" Target="../ink/ink923.xml"/><Relationship Id="rId53" Type="http://schemas.openxmlformats.org/officeDocument/2006/relationships/customXml" Target="../ink/ink52.xml"/><Relationship Id="rId149" Type="http://schemas.openxmlformats.org/officeDocument/2006/relationships/customXml" Target="../ink/ink148.xml"/><Relationship Id="rId356" Type="http://schemas.openxmlformats.org/officeDocument/2006/relationships/customXml" Target="../ink/ink355.xml"/><Relationship Id="rId563" Type="http://schemas.openxmlformats.org/officeDocument/2006/relationships/customXml" Target="../ink/ink562.xml"/><Relationship Id="rId770" Type="http://schemas.openxmlformats.org/officeDocument/2006/relationships/customXml" Target="../ink/ink769.xml"/><Relationship Id="rId216" Type="http://schemas.openxmlformats.org/officeDocument/2006/relationships/customXml" Target="../ink/ink215.xml"/><Relationship Id="rId423" Type="http://schemas.openxmlformats.org/officeDocument/2006/relationships/customXml" Target="../ink/ink422.xml"/><Relationship Id="rId868" Type="http://schemas.openxmlformats.org/officeDocument/2006/relationships/customXml" Target="../ink/ink867.xml"/><Relationship Id="rId630" Type="http://schemas.openxmlformats.org/officeDocument/2006/relationships/customXml" Target="../ink/ink629.xml"/><Relationship Id="rId728" Type="http://schemas.openxmlformats.org/officeDocument/2006/relationships/customXml" Target="../ink/ink727.xml"/><Relationship Id="rId935" Type="http://schemas.openxmlformats.org/officeDocument/2006/relationships/customXml" Target="../ink/ink934.xml"/><Relationship Id="rId64" Type="http://schemas.openxmlformats.org/officeDocument/2006/relationships/customXml" Target="../ink/ink63.xml"/><Relationship Id="rId367" Type="http://schemas.openxmlformats.org/officeDocument/2006/relationships/customXml" Target="../ink/ink366.xml"/><Relationship Id="rId574" Type="http://schemas.openxmlformats.org/officeDocument/2006/relationships/customXml" Target="../ink/ink573.xml"/><Relationship Id="rId227" Type="http://schemas.openxmlformats.org/officeDocument/2006/relationships/customXml" Target="../ink/ink226.xml"/><Relationship Id="rId781" Type="http://schemas.openxmlformats.org/officeDocument/2006/relationships/customXml" Target="../ink/ink780.xml"/><Relationship Id="rId879" Type="http://schemas.openxmlformats.org/officeDocument/2006/relationships/customXml" Target="../ink/ink878.xml"/><Relationship Id="rId434" Type="http://schemas.openxmlformats.org/officeDocument/2006/relationships/customXml" Target="../ink/ink433.xml"/><Relationship Id="rId641" Type="http://schemas.openxmlformats.org/officeDocument/2006/relationships/customXml" Target="../ink/ink640.xml"/><Relationship Id="rId739" Type="http://schemas.openxmlformats.org/officeDocument/2006/relationships/customXml" Target="../ink/ink738.xml"/><Relationship Id="rId280" Type="http://schemas.openxmlformats.org/officeDocument/2006/relationships/customXml" Target="../ink/ink279.xml"/><Relationship Id="rId501" Type="http://schemas.openxmlformats.org/officeDocument/2006/relationships/customXml" Target="../ink/ink500.xml"/><Relationship Id="rId946" Type="http://schemas.openxmlformats.org/officeDocument/2006/relationships/customXml" Target="../ink/ink945.xml"/><Relationship Id="rId75" Type="http://schemas.openxmlformats.org/officeDocument/2006/relationships/customXml" Target="../ink/ink74.xml"/><Relationship Id="rId140" Type="http://schemas.openxmlformats.org/officeDocument/2006/relationships/customXml" Target="../ink/ink139.xml"/><Relationship Id="rId378" Type="http://schemas.openxmlformats.org/officeDocument/2006/relationships/customXml" Target="../ink/ink377.xml"/><Relationship Id="rId585" Type="http://schemas.openxmlformats.org/officeDocument/2006/relationships/customXml" Target="../ink/ink584.xml"/><Relationship Id="rId792" Type="http://schemas.openxmlformats.org/officeDocument/2006/relationships/customXml" Target="../ink/ink791.xml"/><Relationship Id="rId806" Type="http://schemas.openxmlformats.org/officeDocument/2006/relationships/customXml" Target="../ink/ink805.xml"/><Relationship Id="rId6" Type="http://schemas.openxmlformats.org/officeDocument/2006/relationships/customXml" Target="../ink/ink5.xml"/><Relationship Id="rId238" Type="http://schemas.openxmlformats.org/officeDocument/2006/relationships/customXml" Target="../ink/ink237.xml"/><Relationship Id="rId445" Type="http://schemas.openxmlformats.org/officeDocument/2006/relationships/customXml" Target="../ink/ink444.xml"/><Relationship Id="rId652" Type="http://schemas.openxmlformats.org/officeDocument/2006/relationships/customXml" Target="../ink/ink651.xml"/><Relationship Id="rId291" Type="http://schemas.openxmlformats.org/officeDocument/2006/relationships/customXml" Target="../ink/ink290.xml"/><Relationship Id="rId305" Type="http://schemas.openxmlformats.org/officeDocument/2006/relationships/customXml" Target="../ink/ink304.xml"/><Relationship Id="rId512" Type="http://schemas.openxmlformats.org/officeDocument/2006/relationships/customXml" Target="../ink/ink511.xml"/><Relationship Id="rId957" Type="http://schemas.openxmlformats.org/officeDocument/2006/relationships/customXml" Target="../ink/ink956.xml"/><Relationship Id="rId86" Type="http://schemas.openxmlformats.org/officeDocument/2006/relationships/customXml" Target="../ink/ink85.xml"/><Relationship Id="rId151" Type="http://schemas.openxmlformats.org/officeDocument/2006/relationships/customXml" Target="../ink/ink150.xml"/><Relationship Id="rId389" Type="http://schemas.openxmlformats.org/officeDocument/2006/relationships/customXml" Target="../ink/ink388.xml"/><Relationship Id="rId596" Type="http://schemas.openxmlformats.org/officeDocument/2006/relationships/customXml" Target="../ink/ink595.xml"/><Relationship Id="rId817" Type="http://schemas.openxmlformats.org/officeDocument/2006/relationships/customXml" Target="../ink/ink816.xml"/><Relationship Id="rId1002" Type="http://schemas.openxmlformats.org/officeDocument/2006/relationships/customXml" Target="../ink/ink1001.xml"/><Relationship Id="rId249" Type="http://schemas.openxmlformats.org/officeDocument/2006/relationships/customXml" Target="../ink/ink248.xml"/><Relationship Id="rId456" Type="http://schemas.openxmlformats.org/officeDocument/2006/relationships/customXml" Target="../ink/ink455.xml"/><Relationship Id="rId663" Type="http://schemas.openxmlformats.org/officeDocument/2006/relationships/customXml" Target="../ink/ink662.xml"/><Relationship Id="rId870" Type="http://schemas.openxmlformats.org/officeDocument/2006/relationships/customXml" Target="../ink/ink869.xml"/><Relationship Id="rId13" Type="http://schemas.openxmlformats.org/officeDocument/2006/relationships/customXml" Target="../ink/ink12.xml"/><Relationship Id="rId109" Type="http://schemas.openxmlformats.org/officeDocument/2006/relationships/customXml" Target="../ink/ink108.xml"/><Relationship Id="rId316" Type="http://schemas.openxmlformats.org/officeDocument/2006/relationships/customXml" Target="../ink/ink315.xml"/><Relationship Id="rId523" Type="http://schemas.openxmlformats.org/officeDocument/2006/relationships/customXml" Target="../ink/ink522.xml"/><Relationship Id="rId968" Type="http://schemas.openxmlformats.org/officeDocument/2006/relationships/customXml" Target="../ink/ink967.xml"/><Relationship Id="rId97" Type="http://schemas.openxmlformats.org/officeDocument/2006/relationships/customXml" Target="../ink/ink96.xml"/><Relationship Id="rId730" Type="http://schemas.openxmlformats.org/officeDocument/2006/relationships/customXml" Target="../ink/ink729.xml"/><Relationship Id="rId828" Type="http://schemas.openxmlformats.org/officeDocument/2006/relationships/customXml" Target="../ink/ink827.xml"/><Relationship Id="rId1013" Type="http://schemas.openxmlformats.org/officeDocument/2006/relationships/customXml" Target="../ink/ink1012.xml"/><Relationship Id="rId162" Type="http://schemas.openxmlformats.org/officeDocument/2006/relationships/customXml" Target="../ink/ink161.xml"/><Relationship Id="rId467" Type="http://schemas.openxmlformats.org/officeDocument/2006/relationships/customXml" Target="../ink/ink466.xml"/><Relationship Id="rId674" Type="http://schemas.openxmlformats.org/officeDocument/2006/relationships/customXml" Target="../ink/ink673.xml"/><Relationship Id="rId881" Type="http://schemas.openxmlformats.org/officeDocument/2006/relationships/customXml" Target="../ink/ink880.xml"/><Relationship Id="rId979" Type="http://schemas.openxmlformats.org/officeDocument/2006/relationships/customXml" Target="../ink/ink978.xml"/><Relationship Id="rId24" Type="http://schemas.openxmlformats.org/officeDocument/2006/relationships/customXml" Target="../ink/ink23.xml"/><Relationship Id="rId327" Type="http://schemas.openxmlformats.org/officeDocument/2006/relationships/customXml" Target="../ink/ink326.xml"/><Relationship Id="rId534" Type="http://schemas.openxmlformats.org/officeDocument/2006/relationships/customXml" Target="../ink/ink533.xml"/><Relationship Id="rId741" Type="http://schemas.openxmlformats.org/officeDocument/2006/relationships/customXml" Target="../ink/ink740.xml"/><Relationship Id="rId839" Type="http://schemas.openxmlformats.org/officeDocument/2006/relationships/customXml" Target="../ink/ink838.xml"/><Relationship Id="rId173" Type="http://schemas.openxmlformats.org/officeDocument/2006/relationships/customXml" Target="../ink/ink172.xml"/><Relationship Id="rId380" Type="http://schemas.openxmlformats.org/officeDocument/2006/relationships/customXml" Target="../ink/ink379.xml"/><Relationship Id="rId601" Type="http://schemas.openxmlformats.org/officeDocument/2006/relationships/customXml" Target="../ink/ink600.xml"/><Relationship Id="rId1024" Type="http://schemas.openxmlformats.org/officeDocument/2006/relationships/customXml" Target="../ink/ink1023.xml"/><Relationship Id="rId240" Type="http://schemas.openxmlformats.org/officeDocument/2006/relationships/customXml" Target="../ink/ink239.xml"/><Relationship Id="rId478" Type="http://schemas.openxmlformats.org/officeDocument/2006/relationships/customXml" Target="../ink/ink477.xml"/><Relationship Id="rId685" Type="http://schemas.openxmlformats.org/officeDocument/2006/relationships/customXml" Target="../ink/ink684.xml"/><Relationship Id="rId892" Type="http://schemas.openxmlformats.org/officeDocument/2006/relationships/customXml" Target="../ink/ink891.xml"/><Relationship Id="rId906" Type="http://schemas.openxmlformats.org/officeDocument/2006/relationships/customXml" Target="../ink/ink905.xml"/><Relationship Id="rId35" Type="http://schemas.openxmlformats.org/officeDocument/2006/relationships/customXml" Target="../ink/ink34.xml"/><Relationship Id="rId100" Type="http://schemas.openxmlformats.org/officeDocument/2006/relationships/customXml" Target="../ink/ink99.xml"/><Relationship Id="rId338" Type="http://schemas.openxmlformats.org/officeDocument/2006/relationships/customXml" Target="../ink/ink337.xml"/><Relationship Id="rId545" Type="http://schemas.openxmlformats.org/officeDocument/2006/relationships/customXml" Target="../ink/ink544.xml"/><Relationship Id="rId752" Type="http://schemas.openxmlformats.org/officeDocument/2006/relationships/customXml" Target="../ink/ink751.xml"/><Relationship Id="rId184" Type="http://schemas.openxmlformats.org/officeDocument/2006/relationships/customXml" Target="../ink/ink183.xml"/><Relationship Id="rId391" Type="http://schemas.openxmlformats.org/officeDocument/2006/relationships/customXml" Target="../ink/ink390.xml"/><Relationship Id="rId405" Type="http://schemas.openxmlformats.org/officeDocument/2006/relationships/customXml" Target="../ink/ink404.xml"/><Relationship Id="rId612" Type="http://schemas.openxmlformats.org/officeDocument/2006/relationships/customXml" Target="../ink/ink611.xml"/><Relationship Id="rId251" Type="http://schemas.openxmlformats.org/officeDocument/2006/relationships/customXml" Target="../ink/ink250.xml"/><Relationship Id="rId489" Type="http://schemas.openxmlformats.org/officeDocument/2006/relationships/customXml" Target="../ink/ink488.xml"/><Relationship Id="rId696" Type="http://schemas.openxmlformats.org/officeDocument/2006/relationships/customXml" Target="../ink/ink695.xml"/><Relationship Id="rId917" Type="http://schemas.openxmlformats.org/officeDocument/2006/relationships/customXml" Target="../ink/ink916.xml"/><Relationship Id="rId46" Type="http://schemas.openxmlformats.org/officeDocument/2006/relationships/customXml" Target="../ink/ink45.xml"/><Relationship Id="rId349" Type="http://schemas.openxmlformats.org/officeDocument/2006/relationships/customXml" Target="../ink/ink348.xml"/><Relationship Id="rId556" Type="http://schemas.openxmlformats.org/officeDocument/2006/relationships/customXml" Target="../ink/ink555.xml"/><Relationship Id="rId763" Type="http://schemas.openxmlformats.org/officeDocument/2006/relationships/customXml" Target="../ink/ink762.xml"/><Relationship Id="rId111" Type="http://schemas.openxmlformats.org/officeDocument/2006/relationships/customXml" Target="../ink/ink110.xml"/><Relationship Id="rId195" Type="http://schemas.openxmlformats.org/officeDocument/2006/relationships/customXml" Target="../ink/ink194.xml"/><Relationship Id="rId209" Type="http://schemas.openxmlformats.org/officeDocument/2006/relationships/customXml" Target="../ink/ink208.xml"/><Relationship Id="rId416" Type="http://schemas.openxmlformats.org/officeDocument/2006/relationships/customXml" Target="../ink/ink415.xml"/><Relationship Id="rId970" Type="http://schemas.openxmlformats.org/officeDocument/2006/relationships/customXml" Target="../ink/ink969.xml"/><Relationship Id="rId623" Type="http://schemas.openxmlformats.org/officeDocument/2006/relationships/customXml" Target="../ink/ink622.xml"/><Relationship Id="rId830" Type="http://schemas.openxmlformats.org/officeDocument/2006/relationships/customXml" Target="../ink/ink829.xml"/><Relationship Id="rId928" Type="http://schemas.openxmlformats.org/officeDocument/2006/relationships/customXml" Target="../ink/ink927.xml"/><Relationship Id="rId57" Type="http://schemas.openxmlformats.org/officeDocument/2006/relationships/customXml" Target="../ink/ink56.xml"/><Relationship Id="rId262" Type="http://schemas.openxmlformats.org/officeDocument/2006/relationships/customXml" Target="../ink/ink261.xml"/><Relationship Id="rId567" Type="http://schemas.openxmlformats.org/officeDocument/2006/relationships/customXml" Target="../ink/ink566.xml"/><Relationship Id="rId122" Type="http://schemas.openxmlformats.org/officeDocument/2006/relationships/customXml" Target="../ink/ink121.xml"/><Relationship Id="rId774" Type="http://schemas.openxmlformats.org/officeDocument/2006/relationships/customXml" Target="../ink/ink773.xml"/><Relationship Id="rId981" Type="http://schemas.openxmlformats.org/officeDocument/2006/relationships/customXml" Target="../ink/ink980.xml"/><Relationship Id="rId427" Type="http://schemas.openxmlformats.org/officeDocument/2006/relationships/customXml" Target="../ink/ink426.xml"/><Relationship Id="rId634" Type="http://schemas.openxmlformats.org/officeDocument/2006/relationships/customXml" Target="../ink/ink633.xml"/><Relationship Id="rId841" Type="http://schemas.openxmlformats.org/officeDocument/2006/relationships/customXml" Target="../ink/ink840.xml"/><Relationship Id="rId273" Type="http://schemas.openxmlformats.org/officeDocument/2006/relationships/customXml" Target="../ink/ink272.xml"/><Relationship Id="rId480" Type="http://schemas.openxmlformats.org/officeDocument/2006/relationships/customXml" Target="../ink/ink479.xml"/><Relationship Id="rId701" Type="http://schemas.openxmlformats.org/officeDocument/2006/relationships/customXml" Target="../ink/ink700.xml"/><Relationship Id="rId939" Type="http://schemas.openxmlformats.org/officeDocument/2006/relationships/customXml" Target="../ink/ink938.xml"/><Relationship Id="rId68" Type="http://schemas.openxmlformats.org/officeDocument/2006/relationships/customXml" Target="../ink/ink67.xml"/><Relationship Id="rId133" Type="http://schemas.openxmlformats.org/officeDocument/2006/relationships/customXml" Target="../ink/ink132.xml"/><Relationship Id="rId340" Type="http://schemas.openxmlformats.org/officeDocument/2006/relationships/customXml" Target="../ink/ink339.xml"/><Relationship Id="rId578" Type="http://schemas.openxmlformats.org/officeDocument/2006/relationships/customXml" Target="../ink/ink577.xml"/><Relationship Id="rId785" Type="http://schemas.openxmlformats.org/officeDocument/2006/relationships/customXml" Target="../ink/ink784.xml"/><Relationship Id="rId992" Type="http://schemas.openxmlformats.org/officeDocument/2006/relationships/customXml" Target="../ink/ink991.xml"/><Relationship Id="rId200" Type="http://schemas.openxmlformats.org/officeDocument/2006/relationships/customXml" Target="../ink/ink199.xml"/><Relationship Id="rId438" Type="http://schemas.openxmlformats.org/officeDocument/2006/relationships/customXml" Target="../ink/ink437.xml"/><Relationship Id="rId645" Type="http://schemas.openxmlformats.org/officeDocument/2006/relationships/customXml" Target="../ink/ink644.xml"/><Relationship Id="rId852" Type="http://schemas.openxmlformats.org/officeDocument/2006/relationships/customXml" Target="../ink/ink851.xml"/><Relationship Id="rId284" Type="http://schemas.openxmlformats.org/officeDocument/2006/relationships/customXml" Target="../ink/ink283.xml"/><Relationship Id="rId491" Type="http://schemas.openxmlformats.org/officeDocument/2006/relationships/customXml" Target="../ink/ink490.xml"/><Relationship Id="rId505" Type="http://schemas.openxmlformats.org/officeDocument/2006/relationships/customXml" Target="../ink/ink504.xml"/><Relationship Id="rId712" Type="http://schemas.openxmlformats.org/officeDocument/2006/relationships/customXml" Target="../ink/ink711.xml"/><Relationship Id="rId79" Type="http://schemas.openxmlformats.org/officeDocument/2006/relationships/customXml" Target="../ink/ink78.xml"/><Relationship Id="rId144" Type="http://schemas.openxmlformats.org/officeDocument/2006/relationships/customXml" Target="../ink/ink143.xml"/><Relationship Id="rId589" Type="http://schemas.openxmlformats.org/officeDocument/2006/relationships/customXml" Target="../ink/ink588.xml"/><Relationship Id="rId796" Type="http://schemas.openxmlformats.org/officeDocument/2006/relationships/customXml" Target="../ink/ink795.xml"/><Relationship Id="rId351" Type="http://schemas.openxmlformats.org/officeDocument/2006/relationships/customXml" Target="../ink/ink350.xml"/><Relationship Id="rId449" Type="http://schemas.openxmlformats.org/officeDocument/2006/relationships/customXml" Target="../ink/ink448.xml"/><Relationship Id="rId656" Type="http://schemas.openxmlformats.org/officeDocument/2006/relationships/customXml" Target="../ink/ink655.xml"/><Relationship Id="rId863" Type="http://schemas.openxmlformats.org/officeDocument/2006/relationships/customXml" Target="../ink/ink862.xml"/><Relationship Id="rId211" Type="http://schemas.openxmlformats.org/officeDocument/2006/relationships/customXml" Target="../ink/ink210.xml"/><Relationship Id="rId295" Type="http://schemas.openxmlformats.org/officeDocument/2006/relationships/customXml" Target="../ink/ink294.xml"/><Relationship Id="rId309" Type="http://schemas.openxmlformats.org/officeDocument/2006/relationships/customXml" Target="../ink/ink308.xml"/><Relationship Id="rId516" Type="http://schemas.openxmlformats.org/officeDocument/2006/relationships/customXml" Target="../ink/ink515.xml"/><Relationship Id="rId723" Type="http://schemas.openxmlformats.org/officeDocument/2006/relationships/customXml" Target="../ink/ink722.xml"/><Relationship Id="rId930" Type="http://schemas.openxmlformats.org/officeDocument/2006/relationships/customXml" Target="../ink/ink929.xml"/><Relationship Id="rId1006" Type="http://schemas.openxmlformats.org/officeDocument/2006/relationships/customXml" Target="../ink/ink1005.xml"/><Relationship Id="rId155" Type="http://schemas.openxmlformats.org/officeDocument/2006/relationships/customXml" Target="../ink/ink154.xml"/><Relationship Id="rId362" Type="http://schemas.openxmlformats.org/officeDocument/2006/relationships/customXml" Target="../ink/ink361.xml"/><Relationship Id="rId222" Type="http://schemas.openxmlformats.org/officeDocument/2006/relationships/customXml" Target="../ink/ink221.xml"/><Relationship Id="rId667" Type="http://schemas.openxmlformats.org/officeDocument/2006/relationships/customXml" Target="../ink/ink666.xml"/><Relationship Id="rId874" Type="http://schemas.openxmlformats.org/officeDocument/2006/relationships/customXml" Target="../ink/ink873.xml"/><Relationship Id="rId17" Type="http://schemas.openxmlformats.org/officeDocument/2006/relationships/customXml" Target="../ink/ink16.xml"/><Relationship Id="rId527" Type="http://schemas.openxmlformats.org/officeDocument/2006/relationships/customXml" Target="../ink/ink526.xml"/><Relationship Id="rId734" Type="http://schemas.openxmlformats.org/officeDocument/2006/relationships/customXml" Target="../ink/ink733.xml"/><Relationship Id="rId941" Type="http://schemas.openxmlformats.org/officeDocument/2006/relationships/customXml" Target="../ink/ink940.xml"/><Relationship Id="rId70" Type="http://schemas.openxmlformats.org/officeDocument/2006/relationships/customXml" Target="../ink/ink69.xml"/><Relationship Id="rId166" Type="http://schemas.openxmlformats.org/officeDocument/2006/relationships/customXml" Target="../ink/ink165.xml"/><Relationship Id="rId373" Type="http://schemas.openxmlformats.org/officeDocument/2006/relationships/customXml" Target="../ink/ink372.xml"/><Relationship Id="rId580" Type="http://schemas.openxmlformats.org/officeDocument/2006/relationships/customXml" Target="../ink/ink579.xml"/><Relationship Id="rId801" Type="http://schemas.openxmlformats.org/officeDocument/2006/relationships/customXml" Target="../ink/ink800.xml"/><Relationship Id="rId1017" Type="http://schemas.openxmlformats.org/officeDocument/2006/relationships/customXml" Target="../ink/ink1016.xml"/><Relationship Id="rId1" Type="http://schemas.openxmlformats.org/officeDocument/2006/relationships/customXml" Target="../ink/ink1.xml"/><Relationship Id="rId233" Type="http://schemas.openxmlformats.org/officeDocument/2006/relationships/customXml" Target="../ink/ink232.xml"/><Relationship Id="rId440" Type="http://schemas.openxmlformats.org/officeDocument/2006/relationships/customXml" Target="../ink/ink439.xml"/><Relationship Id="rId678" Type="http://schemas.openxmlformats.org/officeDocument/2006/relationships/customXml" Target="../ink/ink677.xml"/><Relationship Id="rId885" Type="http://schemas.openxmlformats.org/officeDocument/2006/relationships/customXml" Target="../ink/ink884.xml"/><Relationship Id="rId28" Type="http://schemas.openxmlformats.org/officeDocument/2006/relationships/customXml" Target="../ink/ink27.xml"/><Relationship Id="rId300" Type="http://schemas.openxmlformats.org/officeDocument/2006/relationships/customXml" Target="../ink/ink299.xml"/><Relationship Id="rId538" Type="http://schemas.openxmlformats.org/officeDocument/2006/relationships/customXml" Target="../ink/ink537.xml"/><Relationship Id="rId745" Type="http://schemas.openxmlformats.org/officeDocument/2006/relationships/customXml" Target="../ink/ink744.xml"/><Relationship Id="rId952" Type="http://schemas.openxmlformats.org/officeDocument/2006/relationships/customXml" Target="../ink/ink951.xml"/><Relationship Id="rId81" Type="http://schemas.openxmlformats.org/officeDocument/2006/relationships/customXml" Target="../ink/ink80.xml"/><Relationship Id="rId177" Type="http://schemas.openxmlformats.org/officeDocument/2006/relationships/customXml" Target="../ink/ink176.xml"/><Relationship Id="rId384" Type="http://schemas.openxmlformats.org/officeDocument/2006/relationships/customXml" Target="../ink/ink383.xml"/><Relationship Id="rId591" Type="http://schemas.openxmlformats.org/officeDocument/2006/relationships/customXml" Target="../ink/ink590.xml"/><Relationship Id="rId605" Type="http://schemas.openxmlformats.org/officeDocument/2006/relationships/customXml" Target="../ink/ink604.xml"/><Relationship Id="rId812" Type="http://schemas.openxmlformats.org/officeDocument/2006/relationships/customXml" Target="../ink/ink811.xml"/><Relationship Id="rId244" Type="http://schemas.openxmlformats.org/officeDocument/2006/relationships/customXml" Target="../ink/ink243.xml"/><Relationship Id="rId689" Type="http://schemas.openxmlformats.org/officeDocument/2006/relationships/customXml" Target="../ink/ink688.xml"/><Relationship Id="rId896" Type="http://schemas.openxmlformats.org/officeDocument/2006/relationships/customXml" Target="../ink/ink895.xml"/><Relationship Id="rId39" Type="http://schemas.openxmlformats.org/officeDocument/2006/relationships/customXml" Target="../ink/ink38.xml"/><Relationship Id="rId451" Type="http://schemas.openxmlformats.org/officeDocument/2006/relationships/customXml" Target="../ink/ink450.xml"/><Relationship Id="rId549" Type="http://schemas.openxmlformats.org/officeDocument/2006/relationships/customXml" Target="../ink/ink548.xml"/><Relationship Id="rId756" Type="http://schemas.openxmlformats.org/officeDocument/2006/relationships/customXml" Target="../ink/ink755.xml"/><Relationship Id="rId104" Type="http://schemas.openxmlformats.org/officeDocument/2006/relationships/customXml" Target="../ink/ink103.xml"/><Relationship Id="rId188" Type="http://schemas.openxmlformats.org/officeDocument/2006/relationships/customXml" Target="../ink/ink187.xml"/><Relationship Id="rId311" Type="http://schemas.openxmlformats.org/officeDocument/2006/relationships/customXml" Target="../ink/ink310.xml"/><Relationship Id="rId395" Type="http://schemas.openxmlformats.org/officeDocument/2006/relationships/customXml" Target="../ink/ink394.xml"/><Relationship Id="rId409" Type="http://schemas.openxmlformats.org/officeDocument/2006/relationships/customXml" Target="../ink/ink408.xml"/><Relationship Id="rId963" Type="http://schemas.openxmlformats.org/officeDocument/2006/relationships/customXml" Target="../ink/ink962.xml"/><Relationship Id="rId92" Type="http://schemas.openxmlformats.org/officeDocument/2006/relationships/customXml" Target="../ink/ink91.xml"/><Relationship Id="rId616" Type="http://schemas.openxmlformats.org/officeDocument/2006/relationships/customXml" Target="../ink/ink615.xml"/><Relationship Id="rId823" Type="http://schemas.openxmlformats.org/officeDocument/2006/relationships/customXml" Target="../ink/ink822.xml"/><Relationship Id="rId255" Type="http://schemas.openxmlformats.org/officeDocument/2006/relationships/customXml" Target="../ink/ink254.xml"/><Relationship Id="rId462" Type="http://schemas.openxmlformats.org/officeDocument/2006/relationships/customXml" Target="../ink/ink461.xml"/><Relationship Id="rId115" Type="http://schemas.openxmlformats.org/officeDocument/2006/relationships/customXml" Target="../ink/ink114.xml"/><Relationship Id="rId322" Type="http://schemas.openxmlformats.org/officeDocument/2006/relationships/customXml" Target="../ink/ink321.xml"/><Relationship Id="rId767" Type="http://schemas.openxmlformats.org/officeDocument/2006/relationships/customXml" Target="../ink/ink766.xml"/><Relationship Id="rId974" Type="http://schemas.openxmlformats.org/officeDocument/2006/relationships/customXml" Target="../ink/ink973.xml"/><Relationship Id="rId199" Type="http://schemas.openxmlformats.org/officeDocument/2006/relationships/customXml" Target="../ink/ink198.xml"/><Relationship Id="rId627" Type="http://schemas.openxmlformats.org/officeDocument/2006/relationships/customXml" Target="../ink/ink626.xml"/><Relationship Id="rId834" Type="http://schemas.openxmlformats.org/officeDocument/2006/relationships/customXml" Target="../ink/ink833.xml"/><Relationship Id="rId266" Type="http://schemas.openxmlformats.org/officeDocument/2006/relationships/customXml" Target="../ink/ink265.xml"/><Relationship Id="rId473" Type="http://schemas.openxmlformats.org/officeDocument/2006/relationships/customXml" Target="../ink/ink472.xml"/><Relationship Id="rId680" Type="http://schemas.openxmlformats.org/officeDocument/2006/relationships/customXml" Target="../ink/ink679.xml"/><Relationship Id="rId901" Type="http://schemas.openxmlformats.org/officeDocument/2006/relationships/customXml" Target="../ink/ink900.xml"/><Relationship Id="rId30" Type="http://schemas.openxmlformats.org/officeDocument/2006/relationships/customXml" Target="../ink/ink29.xml"/><Relationship Id="rId126" Type="http://schemas.openxmlformats.org/officeDocument/2006/relationships/customXml" Target="../ink/ink125.xml"/><Relationship Id="rId333" Type="http://schemas.openxmlformats.org/officeDocument/2006/relationships/customXml" Target="../ink/ink332.xml"/><Relationship Id="rId540" Type="http://schemas.openxmlformats.org/officeDocument/2006/relationships/customXml" Target="../ink/ink539.xml"/><Relationship Id="rId778" Type="http://schemas.openxmlformats.org/officeDocument/2006/relationships/customXml" Target="../ink/ink777.xml"/><Relationship Id="rId985" Type="http://schemas.openxmlformats.org/officeDocument/2006/relationships/customXml" Target="../ink/ink984.xml"/><Relationship Id="rId638" Type="http://schemas.openxmlformats.org/officeDocument/2006/relationships/customXml" Target="../ink/ink637.xml"/><Relationship Id="rId845" Type="http://schemas.openxmlformats.org/officeDocument/2006/relationships/customXml" Target="../ink/ink844.xml"/><Relationship Id="rId277" Type="http://schemas.openxmlformats.org/officeDocument/2006/relationships/customXml" Target="../ink/ink276.xml"/><Relationship Id="rId400" Type="http://schemas.openxmlformats.org/officeDocument/2006/relationships/customXml" Target="../ink/ink399.xml"/><Relationship Id="rId484" Type="http://schemas.openxmlformats.org/officeDocument/2006/relationships/customXml" Target="../ink/ink483.xml"/><Relationship Id="rId705" Type="http://schemas.openxmlformats.org/officeDocument/2006/relationships/customXml" Target="../ink/ink704.xml"/><Relationship Id="rId137" Type="http://schemas.openxmlformats.org/officeDocument/2006/relationships/customXml" Target="../ink/ink136.xml"/><Relationship Id="rId344" Type="http://schemas.openxmlformats.org/officeDocument/2006/relationships/customXml" Target="../ink/ink343.xml"/><Relationship Id="rId691" Type="http://schemas.openxmlformats.org/officeDocument/2006/relationships/customXml" Target="../ink/ink690.xml"/><Relationship Id="rId789" Type="http://schemas.openxmlformats.org/officeDocument/2006/relationships/customXml" Target="../ink/ink788.xml"/><Relationship Id="rId912" Type="http://schemas.openxmlformats.org/officeDocument/2006/relationships/customXml" Target="../ink/ink911.xml"/><Relationship Id="rId996" Type="http://schemas.openxmlformats.org/officeDocument/2006/relationships/customXml" Target="../ink/ink995.xml"/><Relationship Id="rId41" Type="http://schemas.openxmlformats.org/officeDocument/2006/relationships/customXml" Target="../ink/ink40.xml"/><Relationship Id="rId551" Type="http://schemas.openxmlformats.org/officeDocument/2006/relationships/customXml" Target="../ink/ink550.xml"/><Relationship Id="rId649" Type="http://schemas.openxmlformats.org/officeDocument/2006/relationships/customXml" Target="../ink/ink648.xml"/><Relationship Id="rId856" Type="http://schemas.openxmlformats.org/officeDocument/2006/relationships/customXml" Target="../ink/ink855.xml"/><Relationship Id="rId190" Type="http://schemas.openxmlformats.org/officeDocument/2006/relationships/customXml" Target="../ink/ink189.xml"/><Relationship Id="rId204" Type="http://schemas.openxmlformats.org/officeDocument/2006/relationships/customXml" Target="../ink/ink203.xml"/><Relationship Id="rId288" Type="http://schemas.openxmlformats.org/officeDocument/2006/relationships/customXml" Target="../ink/ink287.xml"/><Relationship Id="rId411" Type="http://schemas.openxmlformats.org/officeDocument/2006/relationships/customXml" Target="../ink/ink410.xml"/><Relationship Id="rId509" Type="http://schemas.openxmlformats.org/officeDocument/2006/relationships/customXml" Target="../ink/ink508.xml"/><Relationship Id="rId495" Type="http://schemas.openxmlformats.org/officeDocument/2006/relationships/customXml" Target="../ink/ink494.xml"/><Relationship Id="rId716" Type="http://schemas.openxmlformats.org/officeDocument/2006/relationships/customXml" Target="../ink/ink715.xml"/><Relationship Id="rId923" Type="http://schemas.openxmlformats.org/officeDocument/2006/relationships/customXml" Target="../ink/ink922.xml"/><Relationship Id="rId52" Type="http://schemas.openxmlformats.org/officeDocument/2006/relationships/customXml" Target="../ink/ink51.xml"/><Relationship Id="rId148" Type="http://schemas.openxmlformats.org/officeDocument/2006/relationships/customXml" Target="../ink/ink147.xml"/><Relationship Id="rId355" Type="http://schemas.openxmlformats.org/officeDocument/2006/relationships/customXml" Target="../ink/ink354.xml"/><Relationship Id="rId562" Type="http://schemas.openxmlformats.org/officeDocument/2006/relationships/customXml" Target="../ink/ink561.xml"/><Relationship Id="rId215" Type="http://schemas.openxmlformats.org/officeDocument/2006/relationships/customXml" Target="../ink/ink214.xml"/><Relationship Id="rId422" Type="http://schemas.openxmlformats.org/officeDocument/2006/relationships/customXml" Target="../ink/ink421.xml"/><Relationship Id="rId867" Type="http://schemas.openxmlformats.org/officeDocument/2006/relationships/customXml" Target="../ink/ink866.xml"/><Relationship Id="rId299" Type="http://schemas.openxmlformats.org/officeDocument/2006/relationships/customXml" Target="../ink/ink298.xml"/><Relationship Id="rId727" Type="http://schemas.openxmlformats.org/officeDocument/2006/relationships/customXml" Target="../ink/ink726.xml"/><Relationship Id="rId934" Type="http://schemas.openxmlformats.org/officeDocument/2006/relationships/customXml" Target="../ink/ink933.xml"/><Relationship Id="rId63" Type="http://schemas.openxmlformats.org/officeDocument/2006/relationships/customXml" Target="../ink/ink62.xml"/><Relationship Id="rId159" Type="http://schemas.openxmlformats.org/officeDocument/2006/relationships/customXml" Target="../ink/ink158.xml"/><Relationship Id="rId366" Type="http://schemas.openxmlformats.org/officeDocument/2006/relationships/customXml" Target="../ink/ink365.xml"/><Relationship Id="rId573" Type="http://schemas.openxmlformats.org/officeDocument/2006/relationships/customXml" Target="../ink/ink572.xml"/><Relationship Id="rId780" Type="http://schemas.openxmlformats.org/officeDocument/2006/relationships/customXml" Target="../ink/ink779.xml"/><Relationship Id="rId226" Type="http://schemas.openxmlformats.org/officeDocument/2006/relationships/customXml" Target="../ink/ink225.xml"/><Relationship Id="rId433" Type="http://schemas.openxmlformats.org/officeDocument/2006/relationships/customXml" Target="../ink/ink432.xml"/><Relationship Id="rId878" Type="http://schemas.openxmlformats.org/officeDocument/2006/relationships/customXml" Target="../ink/ink877.xml"/><Relationship Id="rId640" Type="http://schemas.openxmlformats.org/officeDocument/2006/relationships/customXml" Target="../ink/ink639.xml"/><Relationship Id="rId738" Type="http://schemas.openxmlformats.org/officeDocument/2006/relationships/customXml" Target="../ink/ink737.xml"/><Relationship Id="rId945" Type="http://schemas.openxmlformats.org/officeDocument/2006/relationships/customXml" Target="../ink/ink944.xml"/><Relationship Id="rId74" Type="http://schemas.openxmlformats.org/officeDocument/2006/relationships/customXml" Target="../ink/ink73.xml"/><Relationship Id="rId377" Type="http://schemas.openxmlformats.org/officeDocument/2006/relationships/customXml" Target="../ink/ink376.xml"/><Relationship Id="rId500" Type="http://schemas.openxmlformats.org/officeDocument/2006/relationships/customXml" Target="../ink/ink499.xml"/><Relationship Id="rId584" Type="http://schemas.openxmlformats.org/officeDocument/2006/relationships/customXml" Target="../ink/ink583.xml"/><Relationship Id="rId805" Type="http://schemas.openxmlformats.org/officeDocument/2006/relationships/customXml" Target="../ink/ink804.xml"/><Relationship Id="rId5" Type="http://schemas.openxmlformats.org/officeDocument/2006/relationships/customXml" Target="../ink/ink4.xml"/><Relationship Id="rId237" Type="http://schemas.openxmlformats.org/officeDocument/2006/relationships/customXml" Target="../ink/ink236.xml"/><Relationship Id="rId791" Type="http://schemas.openxmlformats.org/officeDocument/2006/relationships/customXml" Target="../ink/ink790.xml"/><Relationship Id="rId889" Type="http://schemas.openxmlformats.org/officeDocument/2006/relationships/customXml" Target="../ink/ink888.xml"/><Relationship Id="rId444" Type="http://schemas.openxmlformats.org/officeDocument/2006/relationships/customXml" Target="../ink/ink443.xml"/><Relationship Id="rId651" Type="http://schemas.openxmlformats.org/officeDocument/2006/relationships/customXml" Target="../ink/ink650.xml"/><Relationship Id="rId749" Type="http://schemas.openxmlformats.org/officeDocument/2006/relationships/customXml" Target="../ink/ink748.xml"/><Relationship Id="rId290" Type="http://schemas.openxmlformats.org/officeDocument/2006/relationships/customXml" Target="../ink/ink289.xml"/><Relationship Id="rId304" Type="http://schemas.openxmlformats.org/officeDocument/2006/relationships/customXml" Target="../ink/ink303.xml"/><Relationship Id="rId388" Type="http://schemas.openxmlformats.org/officeDocument/2006/relationships/customXml" Target="../ink/ink387.xml"/><Relationship Id="rId511" Type="http://schemas.openxmlformats.org/officeDocument/2006/relationships/customXml" Target="../ink/ink510.xml"/><Relationship Id="rId609" Type="http://schemas.openxmlformats.org/officeDocument/2006/relationships/customXml" Target="../ink/ink608.xml"/><Relationship Id="rId956" Type="http://schemas.openxmlformats.org/officeDocument/2006/relationships/customXml" Target="../ink/ink955.xml"/><Relationship Id="rId85" Type="http://schemas.openxmlformats.org/officeDocument/2006/relationships/customXml" Target="../ink/ink84.xml"/><Relationship Id="rId150" Type="http://schemas.openxmlformats.org/officeDocument/2006/relationships/customXml" Target="../ink/ink149.xml"/><Relationship Id="rId595" Type="http://schemas.openxmlformats.org/officeDocument/2006/relationships/customXml" Target="../ink/ink594.xml"/><Relationship Id="rId816" Type="http://schemas.openxmlformats.org/officeDocument/2006/relationships/customXml" Target="../ink/ink815.xml"/><Relationship Id="rId1001" Type="http://schemas.openxmlformats.org/officeDocument/2006/relationships/customXml" Target="../ink/ink1000.xml"/><Relationship Id="rId248" Type="http://schemas.openxmlformats.org/officeDocument/2006/relationships/customXml" Target="../ink/ink247.xml"/><Relationship Id="rId455" Type="http://schemas.openxmlformats.org/officeDocument/2006/relationships/customXml" Target="../ink/ink454.xml"/><Relationship Id="rId662" Type="http://schemas.openxmlformats.org/officeDocument/2006/relationships/customXml" Target="../ink/ink661.xml"/><Relationship Id="rId12" Type="http://schemas.openxmlformats.org/officeDocument/2006/relationships/customXml" Target="../ink/ink11.xml"/><Relationship Id="rId108" Type="http://schemas.openxmlformats.org/officeDocument/2006/relationships/customXml" Target="../ink/ink107.xml"/><Relationship Id="rId315" Type="http://schemas.openxmlformats.org/officeDocument/2006/relationships/customXml" Target="../ink/ink314.xml"/><Relationship Id="rId522" Type="http://schemas.openxmlformats.org/officeDocument/2006/relationships/customXml" Target="../ink/ink521.xml"/><Relationship Id="rId967" Type="http://schemas.openxmlformats.org/officeDocument/2006/relationships/customXml" Target="../ink/ink966.xml"/><Relationship Id="rId96" Type="http://schemas.openxmlformats.org/officeDocument/2006/relationships/customXml" Target="../ink/ink95.xml"/><Relationship Id="rId161" Type="http://schemas.openxmlformats.org/officeDocument/2006/relationships/customXml" Target="../ink/ink160.xml"/><Relationship Id="rId399" Type="http://schemas.openxmlformats.org/officeDocument/2006/relationships/customXml" Target="../ink/ink398.xml"/><Relationship Id="rId827" Type="http://schemas.openxmlformats.org/officeDocument/2006/relationships/customXml" Target="../ink/ink826.xml"/><Relationship Id="rId1012" Type="http://schemas.openxmlformats.org/officeDocument/2006/relationships/customXml" Target="../ink/ink1011.xml"/><Relationship Id="rId259" Type="http://schemas.openxmlformats.org/officeDocument/2006/relationships/customXml" Target="../ink/ink258.xml"/><Relationship Id="rId466" Type="http://schemas.openxmlformats.org/officeDocument/2006/relationships/customXml" Target="../ink/ink465.xml"/><Relationship Id="rId673" Type="http://schemas.openxmlformats.org/officeDocument/2006/relationships/customXml" Target="../ink/ink672.xml"/><Relationship Id="rId880" Type="http://schemas.openxmlformats.org/officeDocument/2006/relationships/customXml" Target="../ink/ink879.xml"/><Relationship Id="rId23" Type="http://schemas.openxmlformats.org/officeDocument/2006/relationships/customXml" Target="../ink/ink22.xml"/><Relationship Id="rId119" Type="http://schemas.openxmlformats.org/officeDocument/2006/relationships/customXml" Target="../ink/ink118.xml"/><Relationship Id="rId326" Type="http://schemas.openxmlformats.org/officeDocument/2006/relationships/customXml" Target="../ink/ink325.xml"/><Relationship Id="rId533" Type="http://schemas.openxmlformats.org/officeDocument/2006/relationships/customXml" Target="../ink/ink532.xml"/><Relationship Id="rId978" Type="http://schemas.openxmlformats.org/officeDocument/2006/relationships/customXml" Target="../ink/ink977.xml"/><Relationship Id="rId740" Type="http://schemas.openxmlformats.org/officeDocument/2006/relationships/customXml" Target="../ink/ink739.xml"/><Relationship Id="rId838" Type="http://schemas.openxmlformats.org/officeDocument/2006/relationships/customXml" Target="../ink/ink837.xml"/><Relationship Id="rId1023" Type="http://schemas.openxmlformats.org/officeDocument/2006/relationships/customXml" Target="../ink/ink1022.xml"/><Relationship Id="rId172" Type="http://schemas.openxmlformats.org/officeDocument/2006/relationships/customXml" Target="../ink/ink171.xml"/><Relationship Id="rId477" Type="http://schemas.openxmlformats.org/officeDocument/2006/relationships/customXml" Target="../ink/ink476.xml"/><Relationship Id="rId600" Type="http://schemas.openxmlformats.org/officeDocument/2006/relationships/customXml" Target="../ink/ink599.xml"/><Relationship Id="rId684" Type="http://schemas.openxmlformats.org/officeDocument/2006/relationships/customXml" Target="../ink/ink683.xml"/><Relationship Id="rId337" Type="http://schemas.openxmlformats.org/officeDocument/2006/relationships/customXml" Target="../ink/ink336.xml"/><Relationship Id="rId891" Type="http://schemas.openxmlformats.org/officeDocument/2006/relationships/customXml" Target="../ink/ink890.xml"/><Relationship Id="rId905" Type="http://schemas.openxmlformats.org/officeDocument/2006/relationships/customXml" Target="../ink/ink904.xml"/><Relationship Id="rId989" Type="http://schemas.openxmlformats.org/officeDocument/2006/relationships/customXml" Target="../ink/ink988.xml"/><Relationship Id="rId34" Type="http://schemas.openxmlformats.org/officeDocument/2006/relationships/customXml" Target="../ink/ink33.xml"/><Relationship Id="rId544" Type="http://schemas.openxmlformats.org/officeDocument/2006/relationships/customXml" Target="../ink/ink543.xml"/><Relationship Id="rId751" Type="http://schemas.openxmlformats.org/officeDocument/2006/relationships/customXml" Target="../ink/ink750.xml"/><Relationship Id="rId849" Type="http://schemas.openxmlformats.org/officeDocument/2006/relationships/customXml" Target="../ink/ink848.xml"/><Relationship Id="rId183" Type="http://schemas.openxmlformats.org/officeDocument/2006/relationships/customXml" Target="../ink/ink182.xml"/><Relationship Id="rId390" Type="http://schemas.openxmlformats.org/officeDocument/2006/relationships/customXml" Target="../ink/ink389.xml"/><Relationship Id="rId404" Type="http://schemas.openxmlformats.org/officeDocument/2006/relationships/customXml" Target="../ink/ink403.xml"/><Relationship Id="rId611" Type="http://schemas.openxmlformats.org/officeDocument/2006/relationships/customXml" Target="../ink/ink610.xml"/><Relationship Id="rId250" Type="http://schemas.openxmlformats.org/officeDocument/2006/relationships/customXml" Target="../ink/ink249.xml"/><Relationship Id="rId488" Type="http://schemas.openxmlformats.org/officeDocument/2006/relationships/customXml" Target="../ink/ink487.xml"/><Relationship Id="rId695" Type="http://schemas.openxmlformats.org/officeDocument/2006/relationships/customXml" Target="../ink/ink694.xml"/><Relationship Id="rId709" Type="http://schemas.openxmlformats.org/officeDocument/2006/relationships/customXml" Target="../ink/ink708.xml"/><Relationship Id="rId916" Type="http://schemas.openxmlformats.org/officeDocument/2006/relationships/customXml" Target="../ink/ink915.xml"/><Relationship Id="rId45" Type="http://schemas.openxmlformats.org/officeDocument/2006/relationships/customXml" Target="../ink/ink44.xml"/><Relationship Id="rId110" Type="http://schemas.openxmlformats.org/officeDocument/2006/relationships/customXml" Target="../ink/ink109.xml"/><Relationship Id="rId348" Type="http://schemas.openxmlformats.org/officeDocument/2006/relationships/customXml" Target="../ink/ink347.xml"/><Relationship Id="rId555" Type="http://schemas.openxmlformats.org/officeDocument/2006/relationships/customXml" Target="../ink/ink554.xml"/><Relationship Id="rId762" Type="http://schemas.openxmlformats.org/officeDocument/2006/relationships/customXml" Target="../ink/ink761.xml"/><Relationship Id="rId194" Type="http://schemas.openxmlformats.org/officeDocument/2006/relationships/customXml" Target="../ink/ink193.xml"/><Relationship Id="rId208" Type="http://schemas.openxmlformats.org/officeDocument/2006/relationships/customXml" Target="../ink/ink207.xml"/><Relationship Id="rId415" Type="http://schemas.openxmlformats.org/officeDocument/2006/relationships/customXml" Target="../ink/ink414.xml"/><Relationship Id="rId622" Type="http://schemas.openxmlformats.org/officeDocument/2006/relationships/customXml" Target="../ink/ink621.xml"/><Relationship Id="rId261" Type="http://schemas.openxmlformats.org/officeDocument/2006/relationships/customXml" Target="../ink/ink260.xml"/><Relationship Id="rId499" Type="http://schemas.openxmlformats.org/officeDocument/2006/relationships/customXml" Target="../ink/ink498.xml"/><Relationship Id="rId927" Type="http://schemas.openxmlformats.org/officeDocument/2006/relationships/customXml" Target="../ink/ink926.xml"/><Relationship Id="rId56" Type="http://schemas.openxmlformats.org/officeDocument/2006/relationships/customXml" Target="../ink/ink55.xml"/><Relationship Id="rId359" Type="http://schemas.openxmlformats.org/officeDocument/2006/relationships/customXml" Target="../ink/ink358.xml"/><Relationship Id="rId566" Type="http://schemas.openxmlformats.org/officeDocument/2006/relationships/customXml" Target="../ink/ink565.xml"/><Relationship Id="rId773" Type="http://schemas.openxmlformats.org/officeDocument/2006/relationships/customXml" Target="../ink/ink772.xml"/><Relationship Id="rId121" Type="http://schemas.openxmlformats.org/officeDocument/2006/relationships/customXml" Target="../ink/ink120.xml"/><Relationship Id="rId219" Type="http://schemas.openxmlformats.org/officeDocument/2006/relationships/customXml" Target="../ink/ink218.xml"/><Relationship Id="rId426" Type="http://schemas.openxmlformats.org/officeDocument/2006/relationships/customXml" Target="../ink/ink425.xml"/><Relationship Id="rId633" Type="http://schemas.openxmlformats.org/officeDocument/2006/relationships/customXml" Target="../ink/ink632.xml"/><Relationship Id="rId980" Type="http://schemas.openxmlformats.org/officeDocument/2006/relationships/customXml" Target="../ink/ink979.xml"/><Relationship Id="rId840" Type="http://schemas.openxmlformats.org/officeDocument/2006/relationships/customXml" Target="../ink/ink839.xml"/><Relationship Id="rId938" Type="http://schemas.openxmlformats.org/officeDocument/2006/relationships/customXml" Target="../ink/ink937.xml"/><Relationship Id="rId67" Type="http://schemas.openxmlformats.org/officeDocument/2006/relationships/customXml" Target="../ink/ink66.xml"/><Relationship Id="rId272" Type="http://schemas.openxmlformats.org/officeDocument/2006/relationships/customXml" Target="../ink/ink271.xml"/><Relationship Id="rId577" Type="http://schemas.openxmlformats.org/officeDocument/2006/relationships/customXml" Target="../ink/ink576.xml"/><Relationship Id="rId700" Type="http://schemas.openxmlformats.org/officeDocument/2006/relationships/customXml" Target="../ink/ink699.xml"/><Relationship Id="rId132" Type="http://schemas.openxmlformats.org/officeDocument/2006/relationships/customXml" Target="../ink/ink131.xml"/><Relationship Id="rId784" Type="http://schemas.openxmlformats.org/officeDocument/2006/relationships/customXml" Target="../ink/ink783.xml"/><Relationship Id="rId991" Type="http://schemas.openxmlformats.org/officeDocument/2006/relationships/customXml" Target="../ink/ink990.xml"/><Relationship Id="rId437" Type="http://schemas.openxmlformats.org/officeDocument/2006/relationships/customXml" Target="../ink/ink436.xml"/><Relationship Id="rId644" Type="http://schemas.openxmlformats.org/officeDocument/2006/relationships/customXml" Target="../ink/ink643.xml"/><Relationship Id="rId851" Type="http://schemas.openxmlformats.org/officeDocument/2006/relationships/customXml" Target="../ink/ink850.xml"/><Relationship Id="rId283" Type="http://schemas.openxmlformats.org/officeDocument/2006/relationships/customXml" Target="../ink/ink282.xml"/><Relationship Id="rId490" Type="http://schemas.openxmlformats.org/officeDocument/2006/relationships/customXml" Target="../ink/ink489.xml"/><Relationship Id="rId504" Type="http://schemas.openxmlformats.org/officeDocument/2006/relationships/customXml" Target="../ink/ink503.xml"/><Relationship Id="rId711" Type="http://schemas.openxmlformats.org/officeDocument/2006/relationships/customXml" Target="../ink/ink710.xml"/><Relationship Id="rId949" Type="http://schemas.openxmlformats.org/officeDocument/2006/relationships/customXml" Target="../ink/ink948.xml"/><Relationship Id="rId78" Type="http://schemas.openxmlformats.org/officeDocument/2006/relationships/customXml" Target="../ink/ink77.xml"/><Relationship Id="rId143" Type="http://schemas.openxmlformats.org/officeDocument/2006/relationships/customXml" Target="../ink/ink142.xml"/><Relationship Id="rId350" Type="http://schemas.openxmlformats.org/officeDocument/2006/relationships/customXml" Target="../ink/ink349.xml"/><Relationship Id="rId588" Type="http://schemas.openxmlformats.org/officeDocument/2006/relationships/customXml" Target="../ink/ink587.xml"/><Relationship Id="rId795" Type="http://schemas.openxmlformats.org/officeDocument/2006/relationships/customXml" Target="../ink/ink794.xml"/><Relationship Id="rId809" Type="http://schemas.openxmlformats.org/officeDocument/2006/relationships/customXml" Target="../ink/ink808.xml"/><Relationship Id="rId9" Type="http://schemas.openxmlformats.org/officeDocument/2006/relationships/customXml" Target="../ink/ink8.xml"/><Relationship Id="rId210" Type="http://schemas.openxmlformats.org/officeDocument/2006/relationships/customXml" Target="../ink/ink209.xml"/><Relationship Id="rId448" Type="http://schemas.openxmlformats.org/officeDocument/2006/relationships/customXml" Target="../ink/ink447.xml"/><Relationship Id="rId655" Type="http://schemas.openxmlformats.org/officeDocument/2006/relationships/customXml" Target="../ink/ink654.xml"/><Relationship Id="rId862" Type="http://schemas.openxmlformats.org/officeDocument/2006/relationships/customXml" Target="../ink/ink861.xml"/><Relationship Id="rId294" Type="http://schemas.openxmlformats.org/officeDocument/2006/relationships/customXml" Target="../ink/ink293.xml"/><Relationship Id="rId308" Type="http://schemas.openxmlformats.org/officeDocument/2006/relationships/customXml" Target="../ink/ink307.xml"/><Relationship Id="rId515" Type="http://schemas.openxmlformats.org/officeDocument/2006/relationships/customXml" Target="../ink/ink514.xml"/><Relationship Id="rId722" Type="http://schemas.openxmlformats.org/officeDocument/2006/relationships/customXml" Target="../ink/ink721.xml"/><Relationship Id="rId89" Type="http://schemas.openxmlformats.org/officeDocument/2006/relationships/customXml" Target="../ink/ink88.xml"/><Relationship Id="rId154" Type="http://schemas.openxmlformats.org/officeDocument/2006/relationships/customXml" Target="../ink/ink153.xml"/><Relationship Id="rId361" Type="http://schemas.openxmlformats.org/officeDocument/2006/relationships/customXml" Target="../ink/ink360.xml"/><Relationship Id="rId599" Type="http://schemas.openxmlformats.org/officeDocument/2006/relationships/customXml" Target="../ink/ink598.xml"/><Relationship Id="rId1005" Type="http://schemas.openxmlformats.org/officeDocument/2006/relationships/customXml" Target="../ink/ink1004.xml"/><Relationship Id="rId459" Type="http://schemas.openxmlformats.org/officeDocument/2006/relationships/customXml" Target="../ink/ink458.xml"/><Relationship Id="rId666" Type="http://schemas.openxmlformats.org/officeDocument/2006/relationships/customXml" Target="../ink/ink665.xml"/><Relationship Id="rId873" Type="http://schemas.openxmlformats.org/officeDocument/2006/relationships/customXml" Target="../ink/ink872.xml"/><Relationship Id="rId16" Type="http://schemas.openxmlformats.org/officeDocument/2006/relationships/customXml" Target="../ink/ink15.xml"/><Relationship Id="rId221" Type="http://schemas.openxmlformats.org/officeDocument/2006/relationships/customXml" Target="../ink/ink220.xml"/><Relationship Id="rId319" Type="http://schemas.openxmlformats.org/officeDocument/2006/relationships/customXml" Target="../ink/ink318.xml"/><Relationship Id="rId526" Type="http://schemas.openxmlformats.org/officeDocument/2006/relationships/customXml" Target="../ink/ink525.xml"/><Relationship Id="rId733" Type="http://schemas.openxmlformats.org/officeDocument/2006/relationships/customXml" Target="../ink/ink732.xml"/><Relationship Id="rId940" Type="http://schemas.openxmlformats.org/officeDocument/2006/relationships/customXml" Target="../ink/ink939.xml"/><Relationship Id="rId1016" Type="http://schemas.openxmlformats.org/officeDocument/2006/relationships/customXml" Target="../ink/ink1015.xml"/><Relationship Id="rId165" Type="http://schemas.openxmlformats.org/officeDocument/2006/relationships/customXml" Target="../ink/ink164.xml"/><Relationship Id="rId372" Type="http://schemas.openxmlformats.org/officeDocument/2006/relationships/customXml" Target="../ink/ink371.xml"/><Relationship Id="rId677" Type="http://schemas.openxmlformats.org/officeDocument/2006/relationships/customXml" Target="../ink/ink676.xml"/><Relationship Id="rId800" Type="http://schemas.openxmlformats.org/officeDocument/2006/relationships/customXml" Target="../ink/ink799.xml"/><Relationship Id="rId232" Type="http://schemas.openxmlformats.org/officeDocument/2006/relationships/customXml" Target="../ink/ink231.xml"/><Relationship Id="rId884" Type="http://schemas.openxmlformats.org/officeDocument/2006/relationships/customXml" Target="../ink/ink883.xml"/><Relationship Id="rId27" Type="http://schemas.openxmlformats.org/officeDocument/2006/relationships/customXml" Target="../ink/ink26.xml"/><Relationship Id="rId537" Type="http://schemas.openxmlformats.org/officeDocument/2006/relationships/customXml" Target="../ink/ink536.xml"/><Relationship Id="rId744" Type="http://schemas.openxmlformats.org/officeDocument/2006/relationships/customXml" Target="../ink/ink743.xml"/><Relationship Id="rId951" Type="http://schemas.openxmlformats.org/officeDocument/2006/relationships/customXml" Target="../ink/ink950.xml"/><Relationship Id="rId80" Type="http://schemas.openxmlformats.org/officeDocument/2006/relationships/customXml" Target="../ink/ink79.xml"/><Relationship Id="rId176" Type="http://schemas.openxmlformats.org/officeDocument/2006/relationships/customXml" Target="../ink/ink175.xml"/><Relationship Id="rId383" Type="http://schemas.openxmlformats.org/officeDocument/2006/relationships/customXml" Target="../ink/ink382.xml"/><Relationship Id="rId590" Type="http://schemas.openxmlformats.org/officeDocument/2006/relationships/customXml" Target="../ink/ink589.xml"/><Relationship Id="rId604" Type="http://schemas.openxmlformats.org/officeDocument/2006/relationships/customXml" Target="../ink/ink603.xml"/><Relationship Id="rId811" Type="http://schemas.openxmlformats.org/officeDocument/2006/relationships/customXml" Target="../ink/ink810.xml"/><Relationship Id="rId243" Type="http://schemas.openxmlformats.org/officeDocument/2006/relationships/customXml" Target="../ink/ink242.xml"/><Relationship Id="rId450" Type="http://schemas.openxmlformats.org/officeDocument/2006/relationships/customXml" Target="../ink/ink449.xml"/><Relationship Id="rId688" Type="http://schemas.openxmlformats.org/officeDocument/2006/relationships/customXml" Target="../ink/ink687.xml"/><Relationship Id="rId895" Type="http://schemas.openxmlformats.org/officeDocument/2006/relationships/customXml" Target="../ink/ink894.xml"/><Relationship Id="rId909" Type="http://schemas.openxmlformats.org/officeDocument/2006/relationships/customXml" Target="../ink/ink908.xml"/><Relationship Id="rId38" Type="http://schemas.openxmlformats.org/officeDocument/2006/relationships/customXml" Target="../ink/ink37.xml"/><Relationship Id="rId103" Type="http://schemas.openxmlformats.org/officeDocument/2006/relationships/customXml" Target="../ink/ink102.xml"/><Relationship Id="rId310" Type="http://schemas.openxmlformats.org/officeDocument/2006/relationships/customXml" Target="../ink/ink309.xml"/><Relationship Id="rId548" Type="http://schemas.openxmlformats.org/officeDocument/2006/relationships/customXml" Target="../ink/ink547.xml"/><Relationship Id="rId755" Type="http://schemas.openxmlformats.org/officeDocument/2006/relationships/customXml" Target="../ink/ink754.xml"/><Relationship Id="rId962" Type="http://schemas.openxmlformats.org/officeDocument/2006/relationships/customXml" Target="../ink/ink961.xml"/><Relationship Id="rId91" Type="http://schemas.openxmlformats.org/officeDocument/2006/relationships/customXml" Target="../ink/ink90.xml"/><Relationship Id="rId187" Type="http://schemas.openxmlformats.org/officeDocument/2006/relationships/customXml" Target="../ink/ink186.xml"/><Relationship Id="rId394" Type="http://schemas.openxmlformats.org/officeDocument/2006/relationships/customXml" Target="../ink/ink393.xml"/><Relationship Id="rId408" Type="http://schemas.openxmlformats.org/officeDocument/2006/relationships/customXml" Target="../ink/ink407.xml"/><Relationship Id="rId615" Type="http://schemas.openxmlformats.org/officeDocument/2006/relationships/customXml" Target="../ink/ink614.xml"/><Relationship Id="rId822" Type="http://schemas.openxmlformats.org/officeDocument/2006/relationships/customXml" Target="../ink/ink821.xml"/><Relationship Id="rId254" Type="http://schemas.openxmlformats.org/officeDocument/2006/relationships/customXml" Target="../ink/ink253.xml"/><Relationship Id="rId699" Type="http://schemas.openxmlformats.org/officeDocument/2006/relationships/customXml" Target="../ink/ink698.xml"/><Relationship Id="rId49" Type="http://schemas.openxmlformats.org/officeDocument/2006/relationships/customXml" Target="../ink/ink48.xml"/><Relationship Id="rId114" Type="http://schemas.openxmlformats.org/officeDocument/2006/relationships/customXml" Target="../ink/ink113.xml"/><Relationship Id="rId461" Type="http://schemas.openxmlformats.org/officeDocument/2006/relationships/customXml" Target="../ink/ink460.xml"/><Relationship Id="rId559" Type="http://schemas.openxmlformats.org/officeDocument/2006/relationships/customXml" Target="../ink/ink558.xml"/><Relationship Id="rId766" Type="http://schemas.openxmlformats.org/officeDocument/2006/relationships/customXml" Target="../ink/ink765.xml"/><Relationship Id="rId198" Type="http://schemas.openxmlformats.org/officeDocument/2006/relationships/customXml" Target="../ink/ink197.xml"/><Relationship Id="rId321" Type="http://schemas.openxmlformats.org/officeDocument/2006/relationships/customXml" Target="../ink/ink320.xml"/><Relationship Id="rId419" Type="http://schemas.openxmlformats.org/officeDocument/2006/relationships/customXml" Target="../ink/ink418.xml"/><Relationship Id="rId626" Type="http://schemas.openxmlformats.org/officeDocument/2006/relationships/customXml" Target="../ink/ink625.xml"/><Relationship Id="rId973" Type="http://schemas.openxmlformats.org/officeDocument/2006/relationships/customXml" Target="../ink/ink972.xml"/><Relationship Id="rId833" Type="http://schemas.openxmlformats.org/officeDocument/2006/relationships/customXml" Target="../ink/ink832.xml"/><Relationship Id="rId265" Type="http://schemas.openxmlformats.org/officeDocument/2006/relationships/customXml" Target="../ink/ink264.xml"/><Relationship Id="rId472" Type="http://schemas.openxmlformats.org/officeDocument/2006/relationships/customXml" Target="../ink/ink471.xml"/><Relationship Id="rId900" Type="http://schemas.openxmlformats.org/officeDocument/2006/relationships/customXml" Target="../ink/ink899.xml"/><Relationship Id="rId125" Type="http://schemas.openxmlformats.org/officeDocument/2006/relationships/customXml" Target="../ink/ink124.xml"/><Relationship Id="rId332" Type="http://schemas.openxmlformats.org/officeDocument/2006/relationships/customXml" Target="../ink/ink331.xml"/><Relationship Id="rId777" Type="http://schemas.openxmlformats.org/officeDocument/2006/relationships/customXml" Target="../ink/ink776.xml"/><Relationship Id="rId984" Type="http://schemas.openxmlformats.org/officeDocument/2006/relationships/customXml" Target="../ink/ink983.xml"/><Relationship Id="rId637" Type="http://schemas.openxmlformats.org/officeDocument/2006/relationships/customXml" Target="../ink/ink636.xml"/><Relationship Id="rId844" Type="http://schemas.openxmlformats.org/officeDocument/2006/relationships/customXml" Target="../ink/ink843.xml"/><Relationship Id="rId276" Type="http://schemas.openxmlformats.org/officeDocument/2006/relationships/customXml" Target="../ink/ink275.xml"/><Relationship Id="rId483" Type="http://schemas.openxmlformats.org/officeDocument/2006/relationships/customXml" Target="../ink/ink482.xml"/><Relationship Id="rId690" Type="http://schemas.openxmlformats.org/officeDocument/2006/relationships/customXml" Target="../ink/ink689.xml"/><Relationship Id="rId704" Type="http://schemas.openxmlformats.org/officeDocument/2006/relationships/customXml" Target="../ink/ink703.xml"/><Relationship Id="rId911" Type="http://schemas.openxmlformats.org/officeDocument/2006/relationships/customXml" Target="../ink/ink910.xml"/><Relationship Id="rId40" Type="http://schemas.openxmlformats.org/officeDocument/2006/relationships/customXml" Target="../ink/ink39.xml"/><Relationship Id="rId136" Type="http://schemas.openxmlformats.org/officeDocument/2006/relationships/customXml" Target="../ink/ink135.xml"/><Relationship Id="rId343" Type="http://schemas.openxmlformats.org/officeDocument/2006/relationships/customXml" Target="../ink/ink342.xml"/><Relationship Id="rId550" Type="http://schemas.openxmlformats.org/officeDocument/2006/relationships/customXml" Target="../ink/ink549.xml"/><Relationship Id="rId788" Type="http://schemas.openxmlformats.org/officeDocument/2006/relationships/customXml" Target="../ink/ink787.xml"/><Relationship Id="rId995" Type="http://schemas.openxmlformats.org/officeDocument/2006/relationships/customXml" Target="../ink/ink994.xml"/><Relationship Id="rId203" Type="http://schemas.openxmlformats.org/officeDocument/2006/relationships/customXml" Target="../ink/ink202.xml"/><Relationship Id="rId648" Type="http://schemas.openxmlformats.org/officeDocument/2006/relationships/customXml" Target="../ink/ink647.xml"/><Relationship Id="rId855" Type="http://schemas.openxmlformats.org/officeDocument/2006/relationships/customXml" Target="../ink/ink854.xml"/><Relationship Id="rId287" Type="http://schemas.openxmlformats.org/officeDocument/2006/relationships/customXml" Target="../ink/ink286.xml"/><Relationship Id="rId410" Type="http://schemas.openxmlformats.org/officeDocument/2006/relationships/customXml" Target="../ink/ink409.xml"/><Relationship Id="rId494" Type="http://schemas.openxmlformats.org/officeDocument/2006/relationships/customXml" Target="../ink/ink493.xml"/><Relationship Id="rId508" Type="http://schemas.openxmlformats.org/officeDocument/2006/relationships/customXml" Target="../ink/ink507.xml"/><Relationship Id="rId715" Type="http://schemas.openxmlformats.org/officeDocument/2006/relationships/customXml" Target="../ink/ink714.xml"/><Relationship Id="rId922" Type="http://schemas.openxmlformats.org/officeDocument/2006/relationships/customXml" Target="../ink/ink921.xml"/><Relationship Id="rId147" Type="http://schemas.openxmlformats.org/officeDocument/2006/relationships/customXml" Target="../ink/ink146.xml"/><Relationship Id="rId354" Type="http://schemas.openxmlformats.org/officeDocument/2006/relationships/customXml" Target="../ink/ink353.xml"/><Relationship Id="rId799" Type="http://schemas.openxmlformats.org/officeDocument/2006/relationships/customXml" Target="../ink/ink798.xml"/><Relationship Id="rId51" Type="http://schemas.openxmlformats.org/officeDocument/2006/relationships/customXml" Target="../ink/ink50.xml"/><Relationship Id="rId561" Type="http://schemas.openxmlformats.org/officeDocument/2006/relationships/customXml" Target="../ink/ink560.xml"/><Relationship Id="rId659" Type="http://schemas.openxmlformats.org/officeDocument/2006/relationships/customXml" Target="../ink/ink658.xml"/><Relationship Id="rId866" Type="http://schemas.openxmlformats.org/officeDocument/2006/relationships/customXml" Target="../ink/ink865.xml"/><Relationship Id="rId214" Type="http://schemas.openxmlformats.org/officeDocument/2006/relationships/customXml" Target="../ink/ink213.xml"/><Relationship Id="rId298" Type="http://schemas.openxmlformats.org/officeDocument/2006/relationships/customXml" Target="../ink/ink297.xml"/><Relationship Id="rId421" Type="http://schemas.openxmlformats.org/officeDocument/2006/relationships/customXml" Target="../ink/ink420.xml"/><Relationship Id="rId519" Type="http://schemas.openxmlformats.org/officeDocument/2006/relationships/customXml" Target="../ink/ink518.xml"/><Relationship Id="rId158" Type="http://schemas.openxmlformats.org/officeDocument/2006/relationships/customXml" Target="../ink/ink157.xml"/><Relationship Id="rId726" Type="http://schemas.openxmlformats.org/officeDocument/2006/relationships/customXml" Target="../ink/ink725.xml"/><Relationship Id="rId933" Type="http://schemas.openxmlformats.org/officeDocument/2006/relationships/customXml" Target="../ink/ink932.xml"/><Relationship Id="rId1009" Type="http://schemas.openxmlformats.org/officeDocument/2006/relationships/customXml" Target="../ink/ink1008.xml"/><Relationship Id="rId62" Type="http://schemas.openxmlformats.org/officeDocument/2006/relationships/customXml" Target="../ink/ink61.xml"/><Relationship Id="rId365" Type="http://schemas.openxmlformats.org/officeDocument/2006/relationships/customXml" Target="../ink/ink364.xml"/><Relationship Id="rId572" Type="http://schemas.openxmlformats.org/officeDocument/2006/relationships/customXml" Target="../ink/ink571.xml"/><Relationship Id="rId225" Type="http://schemas.openxmlformats.org/officeDocument/2006/relationships/customXml" Target="../ink/ink224.xml"/><Relationship Id="rId432" Type="http://schemas.openxmlformats.org/officeDocument/2006/relationships/customXml" Target="../ink/ink431.xml"/><Relationship Id="rId877" Type="http://schemas.openxmlformats.org/officeDocument/2006/relationships/customXml" Target="../ink/ink876.xml"/><Relationship Id="rId737" Type="http://schemas.openxmlformats.org/officeDocument/2006/relationships/customXml" Target="../ink/ink736.xml"/><Relationship Id="rId944" Type="http://schemas.openxmlformats.org/officeDocument/2006/relationships/customXml" Target="../ink/ink943.xml"/><Relationship Id="rId73" Type="http://schemas.openxmlformats.org/officeDocument/2006/relationships/customXml" Target="../ink/ink72.xml"/><Relationship Id="rId169" Type="http://schemas.openxmlformats.org/officeDocument/2006/relationships/customXml" Target="../ink/ink168.xml"/><Relationship Id="rId376" Type="http://schemas.openxmlformats.org/officeDocument/2006/relationships/customXml" Target="../ink/ink375.xml"/><Relationship Id="rId583" Type="http://schemas.openxmlformats.org/officeDocument/2006/relationships/customXml" Target="../ink/ink582.xml"/><Relationship Id="rId790" Type="http://schemas.openxmlformats.org/officeDocument/2006/relationships/customXml" Target="../ink/ink789.xml"/><Relationship Id="rId804" Type="http://schemas.openxmlformats.org/officeDocument/2006/relationships/customXml" Target="../ink/ink803.xml"/><Relationship Id="rId4" Type="http://schemas.openxmlformats.org/officeDocument/2006/relationships/customXml" Target="../ink/ink3.xml"/><Relationship Id="rId236" Type="http://schemas.openxmlformats.org/officeDocument/2006/relationships/customXml" Target="../ink/ink235.xml"/><Relationship Id="rId443" Type="http://schemas.openxmlformats.org/officeDocument/2006/relationships/customXml" Target="../ink/ink442.xml"/><Relationship Id="rId650" Type="http://schemas.openxmlformats.org/officeDocument/2006/relationships/customXml" Target="../ink/ink649.xml"/><Relationship Id="rId888" Type="http://schemas.openxmlformats.org/officeDocument/2006/relationships/customXml" Target="../ink/ink887.xml"/><Relationship Id="rId303" Type="http://schemas.openxmlformats.org/officeDocument/2006/relationships/customXml" Target="../ink/ink302.xml"/><Relationship Id="rId748" Type="http://schemas.openxmlformats.org/officeDocument/2006/relationships/customXml" Target="../ink/ink747.xml"/><Relationship Id="rId955" Type="http://schemas.openxmlformats.org/officeDocument/2006/relationships/customXml" Target="../ink/ink954.xml"/><Relationship Id="rId84" Type="http://schemas.openxmlformats.org/officeDocument/2006/relationships/customXml" Target="../ink/ink83.xml"/><Relationship Id="rId387" Type="http://schemas.openxmlformats.org/officeDocument/2006/relationships/customXml" Target="../ink/ink386.xml"/><Relationship Id="rId510" Type="http://schemas.openxmlformats.org/officeDocument/2006/relationships/customXml" Target="../ink/ink509.xml"/><Relationship Id="rId594" Type="http://schemas.openxmlformats.org/officeDocument/2006/relationships/customXml" Target="../ink/ink593.xml"/><Relationship Id="rId608" Type="http://schemas.openxmlformats.org/officeDocument/2006/relationships/customXml" Target="../ink/ink607.xml"/><Relationship Id="rId815" Type="http://schemas.openxmlformats.org/officeDocument/2006/relationships/customXml" Target="../ink/ink814.xml"/><Relationship Id="rId247" Type="http://schemas.openxmlformats.org/officeDocument/2006/relationships/customXml" Target="../ink/ink246.xml"/><Relationship Id="rId899" Type="http://schemas.openxmlformats.org/officeDocument/2006/relationships/customXml" Target="../ink/ink898.xml"/><Relationship Id="rId1000" Type="http://schemas.openxmlformats.org/officeDocument/2006/relationships/customXml" Target="../ink/ink999.xml"/><Relationship Id="rId107" Type="http://schemas.openxmlformats.org/officeDocument/2006/relationships/customXml" Target="../ink/ink106.xml"/><Relationship Id="rId454" Type="http://schemas.openxmlformats.org/officeDocument/2006/relationships/customXml" Target="../ink/ink453.xml"/><Relationship Id="rId661" Type="http://schemas.openxmlformats.org/officeDocument/2006/relationships/customXml" Target="../ink/ink660.xml"/><Relationship Id="rId759" Type="http://schemas.openxmlformats.org/officeDocument/2006/relationships/customXml" Target="../ink/ink758.xml"/><Relationship Id="rId966" Type="http://schemas.openxmlformats.org/officeDocument/2006/relationships/customXml" Target="../ink/ink965.xml"/><Relationship Id="rId11" Type="http://schemas.openxmlformats.org/officeDocument/2006/relationships/customXml" Target="../ink/ink10.xml"/><Relationship Id="rId314" Type="http://schemas.openxmlformats.org/officeDocument/2006/relationships/customXml" Target="../ink/ink313.xml"/><Relationship Id="rId398" Type="http://schemas.openxmlformats.org/officeDocument/2006/relationships/customXml" Target="../ink/ink397.xml"/><Relationship Id="rId521" Type="http://schemas.openxmlformats.org/officeDocument/2006/relationships/customXml" Target="../ink/ink520.xml"/><Relationship Id="rId619" Type="http://schemas.openxmlformats.org/officeDocument/2006/relationships/customXml" Target="../ink/ink618.xml"/><Relationship Id="rId95" Type="http://schemas.openxmlformats.org/officeDocument/2006/relationships/customXml" Target="../ink/ink94.xml"/><Relationship Id="rId160" Type="http://schemas.openxmlformats.org/officeDocument/2006/relationships/customXml" Target="../ink/ink159.xml"/><Relationship Id="rId826" Type="http://schemas.openxmlformats.org/officeDocument/2006/relationships/customXml" Target="../ink/ink825.xml"/><Relationship Id="rId1011" Type="http://schemas.openxmlformats.org/officeDocument/2006/relationships/customXml" Target="../ink/ink1010.xml"/><Relationship Id="rId258" Type="http://schemas.openxmlformats.org/officeDocument/2006/relationships/customXml" Target="../ink/ink257.xml"/><Relationship Id="rId465" Type="http://schemas.openxmlformats.org/officeDocument/2006/relationships/customXml" Target="../ink/ink464.xml"/><Relationship Id="rId672" Type="http://schemas.openxmlformats.org/officeDocument/2006/relationships/customXml" Target="../ink/ink671.xml"/><Relationship Id="rId22" Type="http://schemas.openxmlformats.org/officeDocument/2006/relationships/customXml" Target="../ink/ink21.xml"/><Relationship Id="rId118" Type="http://schemas.openxmlformats.org/officeDocument/2006/relationships/customXml" Target="../ink/ink117.xml"/><Relationship Id="rId325" Type="http://schemas.openxmlformats.org/officeDocument/2006/relationships/customXml" Target="../ink/ink324.xml"/><Relationship Id="rId532" Type="http://schemas.openxmlformats.org/officeDocument/2006/relationships/customXml" Target="../ink/ink531.xml"/><Relationship Id="rId977" Type="http://schemas.openxmlformats.org/officeDocument/2006/relationships/customXml" Target="../ink/ink976.xml"/><Relationship Id="rId171" Type="http://schemas.openxmlformats.org/officeDocument/2006/relationships/customXml" Target="../ink/ink170.xml"/><Relationship Id="rId837" Type="http://schemas.openxmlformats.org/officeDocument/2006/relationships/customXml" Target="../ink/ink836.xml"/><Relationship Id="rId1022" Type="http://schemas.openxmlformats.org/officeDocument/2006/relationships/customXml" Target="../ink/ink1021.xml"/><Relationship Id="rId269" Type="http://schemas.openxmlformats.org/officeDocument/2006/relationships/customXml" Target="../ink/ink268.xml"/><Relationship Id="rId476" Type="http://schemas.openxmlformats.org/officeDocument/2006/relationships/customXml" Target="../ink/ink475.xml"/><Relationship Id="rId683" Type="http://schemas.openxmlformats.org/officeDocument/2006/relationships/customXml" Target="../ink/ink682.xml"/><Relationship Id="rId890" Type="http://schemas.openxmlformats.org/officeDocument/2006/relationships/customXml" Target="../ink/ink889.xml"/><Relationship Id="rId904" Type="http://schemas.openxmlformats.org/officeDocument/2006/relationships/customXml" Target="../ink/ink903.xml"/><Relationship Id="rId33" Type="http://schemas.openxmlformats.org/officeDocument/2006/relationships/customXml" Target="../ink/ink32.xml"/><Relationship Id="rId129" Type="http://schemas.openxmlformats.org/officeDocument/2006/relationships/customXml" Target="../ink/ink128.xml"/><Relationship Id="rId336" Type="http://schemas.openxmlformats.org/officeDocument/2006/relationships/customXml" Target="../ink/ink335.xml"/><Relationship Id="rId543" Type="http://schemas.openxmlformats.org/officeDocument/2006/relationships/customXml" Target="../ink/ink542.xml"/><Relationship Id="rId988" Type="http://schemas.openxmlformats.org/officeDocument/2006/relationships/customXml" Target="../ink/ink987.xml"/><Relationship Id="rId182" Type="http://schemas.openxmlformats.org/officeDocument/2006/relationships/customXml" Target="../ink/ink181.xml"/><Relationship Id="rId403" Type="http://schemas.openxmlformats.org/officeDocument/2006/relationships/customXml" Target="../ink/ink402.xml"/><Relationship Id="rId750" Type="http://schemas.openxmlformats.org/officeDocument/2006/relationships/customXml" Target="../ink/ink749.xml"/><Relationship Id="rId848" Type="http://schemas.openxmlformats.org/officeDocument/2006/relationships/customXml" Target="../ink/ink847.xml"/><Relationship Id="rId487" Type="http://schemas.openxmlformats.org/officeDocument/2006/relationships/customXml" Target="../ink/ink486.xml"/><Relationship Id="rId610" Type="http://schemas.openxmlformats.org/officeDocument/2006/relationships/customXml" Target="../ink/ink609.xml"/><Relationship Id="rId694" Type="http://schemas.openxmlformats.org/officeDocument/2006/relationships/customXml" Target="../ink/ink693.xml"/><Relationship Id="rId708" Type="http://schemas.openxmlformats.org/officeDocument/2006/relationships/customXml" Target="../ink/ink707.xml"/><Relationship Id="rId915" Type="http://schemas.openxmlformats.org/officeDocument/2006/relationships/customXml" Target="../ink/ink914.xml"/><Relationship Id="rId347" Type="http://schemas.openxmlformats.org/officeDocument/2006/relationships/customXml" Target="../ink/ink346.xml"/><Relationship Id="rId999" Type="http://schemas.openxmlformats.org/officeDocument/2006/relationships/customXml" Target="../ink/ink998.xml"/><Relationship Id="rId44" Type="http://schemas.openxmlformats.org/officeDocument/2006/relationships/customXml" Target="../ink/ink43.xml"/><Relationship Id="rId554" Type="http://schemas.openxmlformats.org/officeDocument/2006/relationships/customXml" Target="../ink/ink553.xml"/><Relationship Id="rId761" Type="http://schemas.openxmlformats.org/officeDocument/2006/relationships/customXml" Target="../ink/ink760.xml"/><Relationship Id="rId859" Type="http://schemas.openxmlformats.org/officeDocument/2006/relationships/customXml" Target="../ink/ink858.xml"/><Relationship Id="rId193" Type="http://schemas.openxmlformats.org/officeDocument/2006/relationships/customXml" Target="../ink/ink192.xml"/><Relationship Id="rId207" Type="http://schemas.openxmlformats.org/officeDocument/2006/relationships/customXml" Target="../ink/ink206.xml"/><Relationship Id="rId414" Type="http://schemas.openxmlformats.org/officeDocument/2006/relationships/customXml" Target="../ink/ink413.xml"/><Relationship Id="rId498" Type="http://schemas.openxmlformats.org/officeDocument/2006/relationships/customXml" Target="../ink/ink497.xml"/><Relationship Id="rId621" Type="http://schemas.openxmlformats.org/officeDocument/2006/relationships/customXml" Target="../ink/ink620.xml"/><Relationship Id="rId260" Type="http://schemas.openxmlformats.org/officeDocument/2006/relationships/customXml" Target="../ink/ink259.xml"/><Relationship Id="rId719" Type="http://schemas.openxmlformats.org/officeDocument/2006/relationships/customXml" Target="../ink/ink718.xml"/><Relationship Id="rId926" Type="http://schemas.openxmlformats.org/officeDocument/2006/relationships/customXml" Target="../ink/ink925.xml"/><Relationship Id="rId55" Type="http://schemas.openxmlformats.org/officeDocument/2006/relationships/customXml" Target="../ink/ink54.xml"/><Relationship Id="rId120" Type="http://schemas.openxmlformats.org/officeDocument/2006/relationships/customXml" Target="../ink/ink119.xml"/><Relationship Id="rId358" Type="http://schemas.openxmlformats.org/officeDocument/2006/relationships/customXml" Target="../ink/ink357.xml"/><Relationship Id="rId565" Type="http://schemas.openxmlformats.org/officeDocument/2006/relationships/customXml" Target="../ink/ink564.xml"/><Relationship Id="rId772" Type="http://schemas.openxmlformats.org/officeDocument/2006/relationships/customXml" Target="../ink/ink771.xml"/><Relationship Id="rId218" Type="http://schemas.openxmlformats.org/officeDocument/2006/relationships/customXml" Target="../ink/ink217.xml"/><Relationship Id="rId425" Type="http://schemas.openxmlformats.org/officeDocument/2006/relationships/customXml" Target="../ink/ink424.xml"/><Relationship Id="rId632" Type="http://schemas.openxmlformats.org/officeDocument/2006/relationships/customXml" Target="../ink/ink631.xml"/><Relationship Id="rId271" Type="http://schemas.openxmlformats.org/officeDocument/2006/relationships/customXml" Target="../ink/ink270.xml"/><Relationship Id="rId937" Type="http://schemas.openxmlformats.org/officeDocument/2006/relationships/customXml" Target="../ink/ink936.xml"/><Relationship Id="rId66" Type="http://schemas.openxmlformats.org/officeDocument/2006/relationships/customXml" Target="../ink/ink65.xml"/><Relationship Id="rId131" Type="http://schemas.openxmlformats.org/officeDocument/2006/relationships/customXml" Target="../ink/ink130.xml"/><Relationship Id="rId369" Type="http://schemas.openxmlformats.org/officeDocument/2006/relationships/customXml" Target="../ink/ink368.xml"/><Relationship Id="rId576" Type="http://schemas.openxmlformats.org/officeDocument/2006/relationships/customXml" Target="../ink/ink575.xml"/><Relationship Id="rId783" Type="http://schemas.openxmlformats.org/officeDocument/2006/relationships/customXml" Target="../ink/ink782.xml"/><Relationship Id="rId990" Type="http://schemas.openxmlformats.org/officeDocument/2006/relationships/customXml" Target="../ink/ink989.xml"/><Relationship Id="rId229" Type="http://schemas.openxmlformats.org/officeDocument/2006/relationships/customXml" Target="../ink/ink228.xml"/><Relationship Id="rId436" Type="http://schemas.openxmlformats.org/officeDocument/2006/relationships/customXml" Target="../ink/ink435.xml"/><Relationship Id="rId643" Type="http://schemas.openxmlformats.org/officeDocument/2006/relationships/customXml" Target="../ink/ink642.xml"/><Relationship Id="rId850" Type="http://schemas.openxmlformats.org/officeDocument/2006/relationships/customXml" Target="../ink/ink849.xml"/><Relationship Id="rId948" Type="http://schemas.openxmlformats.org/officeDocument/2006/relationships/customXml" Target="../ink/ink947.xml"/><Relationship Id="rId77" Type="http://schemas.openxmlformats.org/officeDocument/2006/relationships/customXml" Target="../ink/ink76.xml"/><Relationship Id="rId282" Type="http://schemas.openxmlformats.org/officeDocument/2006/relationships/customXml" Target="../ink/ink281.xml"/><Relationship Id="rId503" Type="http://schemas.openxmlformats.org/officeDocument/2006/relationships/customXml" Target="../ink/ink502.xml"/><Relationship Id="rId587" Type="http://schemas.openxmlformats.org/officeDocument/2006/relationships/customXml" Target="../ink/ink586.xml"/><Relationship Id="rId710" Type="http://schemas.openxmlformats.org/officeDocument/2006/relationships/customXml" Target="../ink/ink709.xml"/><Relationship Id="rId808" Type="http://schemas.openxmlformats.org/officeDocument/2006/relationships/customXml" Target="../ink/ink807.xml"/><Relationship Id="rId8" Type="http://schemas.openxmlformats.org/officeDocument/2006/relationships/customXml" Target="../ink/ink7.xml"/><Relationship Id="rId142" Type="http://schemas.openxmlformats.org/officeDocument/2006/relationships/customXml" Target="../ink/ink141.xml"/><Relationship Id="rId447" Type="http://schemas.openxmlformats.org/officeDocument/2006/relationships/customXml" Target="../ink/ink446.xml"/><Relationship Id="rId794" Type="http://schemas.openxmlformats.org/officeDocument/2006/relationships/customXml" Target="../ink/ink793.xml"/><Relationship Id="rId654" Type="http://schemas.openxmlformats.org/officeDocument/2006/relationships/customXml" Target="../ink/ink653.xml"/><Relationship Id="rId861" Type="http://schemas.openxmlformats.org/officeDocument/2006/relationships/customXml" Target="../ink/ink860.xml"/><Relationship Id="rId959" Type="http://schemas.openxmlformats.org/officeDocument/2006/relationships/customXml" Target="../ink/ink958.xml"/><Relationship Id="rId293" Type="http://schemas.openxmlformats.org/officeDocument/2006/relationships/customXml" Target="../ink/ink292.xml"/><Relationship Id="rId307" Type="http://schemas.openxmlformats.org/officeDocument/2006/relationships/customXml" Target="../ink/ink306.xml"/><Relationship Id="rId514" Type="http://schemas.openxmlformats.org/officeDocument/2006/relationships/customXml" Target="../ink/ink513.xml"/><Relationship Id="rId721" Type="http://schemas.openxmlformats.org/officeDocument/2006/relationships/customXml" Target="../ink/ink720.xml"/><Relationship Id="rId88" Type="http://schemas.openxmlformats.org/officeDocument/2006/relationships/customXml" Target="../ink/ink87.xml"/><Relationship Id="rId153" Type="http://schemas.openxmlformats.org/officeDocument/2006/relationships/customXml" Target="../ink/ink152.xml"/><Relationship Id="rId360" Type="http://schemas.openxmlformats.org/officeDocument/2006/relationships/customXml" Target="../ink/ink359.xml"/><Relationship Id="rId598" Type="http://schemas.openxmlformats.org/officeDocument/2006/relationships/customXml" Target="../ink/ink597.xml"/><Relationship Id="rId819" Type="http://schemas.openxmlformats.org/officeDocument/2006/relationships/customXml" Target="../ink/ink818.xml"/><Relationship Id="rId1004" Type="http://schemas.openxmlformats.org/officeDocument/2006/relationships/customXml" Target="../ink/ink1003.xml"/><Relationship Id="rId220" Type="http://schemas.openxmlformats.org/officeDocument/2006/relationships/customXml" Target="../ink/ink219.xml"/><Relationship Id="rId458" Type="http://schemas.openxmlformats.org/officeDocument/2006/relationships/customXml" Target="../ink/ink457.xml"/><Relationship Id="rId665" Type="http://schemas.openxmlformats.org/officeDocument/2006/relationships/customXml" Target="../ink/ink664.xml"/><Relationship Id="rId872" Type="http://schemas.openxmlformats.org/officeDocument/2006/relationships/customXml" Target="../ink/ink871.xml"/><Relationship Id="rId15" Type="http://schemas.openxmlformats.org/officeDocument/2006/relationships/customXml" Target="../ink/ink14.xml"/><Relationship Id="rId318" Type="http://schemas.openxmlformats.org/officeDocument/2006/relationships/customXml" Target="../ink/ink317.xml"/><Relationship Id="rId525" Type="http://schemas.openxmlformats.org/officeDocument/2006/relationships/customXml" Target="../ink/ink524.xml"/><Relationship Id="rId732" Type="http://schemas.openxmlformats.org/officeDocument/2006/relationships/customXml" Target="../ink/ink731.xml"/><Relationship Id="rId99" Type="http://schemas.openxmlformats.org/officeDocument/2006/relationships/customXml" Target="../ink/ink98.xml"/><Relationship Id="rId164" Type="http://schemas.openxmlformats.org/officeDocument/2006/relationships/customXml" Target="../ink/ink163.xml"/><Relationship Id="rId371" Type="http://schemas.openxmlformats.org/officeDocument/2006/relationships/customXml" Target="../ink/ink370.xml"/><Relationship Id="rId1015" Type="http://schemas.openxmlformats.org/officeDocument/2006/relationships/customXml" Target="../ink/ink1014.xml"/><Relationship Id="rId469" Type="http://schemas.openxmlformats.org/officeDocument/2006/relationships/customXml" Target="../ink/ink468.xml"/><Relationship Id="rId676" Type="http://schemas.openxmlformats.org/officeDocument/2006/relationships/customXml" Target="../ink/ink675.xml"/><Relationship Id="rId883" Type="http://schemas.openxmlformats.org/officeDocument/2006/relationships/customXml" Target="../ink/ink882.xml"/><Relationship Id="rId26" Type="http://schemas.openxmlformats.org/officeDocument/2006/relationships/customXml" Target="../ink/ink25.xml"/><Relationship Id="rId231" Type="http://schemas.openxmlformats.org/officeDocument/2006/relationships/customXml" Target="../ink/ink230.xml"/><Relationship Id="rId329" Type="http://schemas.openxmlformats.org/officeDocument/2006/relationships/customXml" Target="../ink/ink328.xml"/><Relationship Id="rId536" Type="http://schemas.openxmlformats.org/officeDocument/2006/relationships/customXml" Target="../ink/ink535.xml"/><Relationship Id="rId175" Type="http://schemas.openxmlformats.org/officeDocument/2006/relationships/customXml" Target="../ink/ink174.xml"/><Relationship Id="rId743" Type="http://schemas.openxmlformats.org/officeDocument/2006/relationships/customXml" Target="../ink/ink742.xml"/><Relationship Id="rId950" Type="http://schemas.openxmlformats.org/officeDocument/2006/relationships/customXml" Target="../ink/ink949.xml"/><Relationship Id="rId382" Type="http://schemas.openxmlformats.org/officeDocument/2006/relationships/customXml" Target="../ink/ink381.xml"/><Relationship Id="rId603" Type="http://schemas.openxmlformats.org/officeDocument/2006/relationships/customXml" Target="../ink/ink602.xml"/><Relationship Id="rId687" Type="http://schemas.openxmlformats.org/officeDocument/2006/relationships/customXml" Target="../ink/ink686.xml"/><Relationship Id="rId810" Type="http://schemas.openxmlformats.org/officeDocument/2006/relationships/customXml" Target="../ink/ink809.xml"/><Relationship Id="rId908" Type="http://schemas.openxmlformats.org/officeDocument/2006/relationships/customXml" Target="../ink/ink907.xml"/><Relationship Id="rId242" Type="http://schemas.openxmlformats.org/officeDocument/2006/relationships/customXml" Target="../ink/ink241.xml"/><Relationship Id="rId894" Type="http://schemas.openxmlformats.org/officeDocument/2006/relationships/customXml" Target="../ink/ink893.xml"/><Relationship Id="rId37" Type="http://schemas.openxmlformats.org/officeDocument/2006/relationships/customXml" Target="../ink/ink36.xml"/><Relationship Id="rId102" Type="http://schemas.openxmlformats.org/officeDocument/2006/relationships/customXml" Target="../ink/ink101.xml"/><Relationship Id="rId547" Type="http://schemas.openxmlformats.org/officeDocument/2006/relationships/customXml" Target="../ink/ink546.xml"/><Relationship Id="rId754" Type="http://schemas.openxmlformats.org/officeDocument/2006/relationships/customXml" Target="../ink/ink753.xml"/><Relationship Id="rId961" Type="http://schemas.openxmlformats.org/officeDocument/2006/relationships/customXml" Target="../ink/ink960.xml"/><Relationship Id="rId90" Type="http://schemas.openxmlformats.org/officeDocument/2006/relationships/customXml" Target="../ink/ink89.xml"/><Relationship Id="rId186" Type="http://schemas.openxmlformats.org/officeDocument/2006/relationships/customXml" Target="../ink/ink185.xml"/><Relationship Id="rId393" Type="http://schemas.openxmlformats.org/officeDocument/2006/relationships/customXml" Target="../ink/ink392.xml"/><Relationship Id="rId407" Type="http://schemas.openxmlformats.org/officeDocument/2006/relationships/customXml" Target="../ink/ink406.xml"/><Relationship Id="rId614" Type="http://schemas.openxmlformats.org/officeDocument/2006/relationships/customXml" Target="../ink/ink613.xml"/><Relationship Id="rId821" Type="http://schemas.openxmlformats.org/officeDocument/2006/relationships/customXml" Target="../ink/ink820.xml"/><Relationship Id="rId253" Type="http://schemas.openxmlformats.org/officeDocument/2006/relationships/customXml" Target="../ink/ink252.xml"/><Relationship Id="rId460" Type="http://schemas.openxmlformats.org/officeDocument/2006/relationships/customXml" Target="../ink/ink459.xml"/><Relationship Id="rId698" Type="http://schemas.openxmlformats.org/officeDocument/2006/relationships/customXml" Target="../ink/ink697.xml"/><Relationship Id="rId919" Type="http://schemas.openxmlformats.org/officeDocument/2006/relationships/customXml" Target="../ink/ink918.xml"/><Relationship Id="rId48" Type="http://schemas.openxmlformats.org/officeDocument/2006/relationships/customXml" Target="../ink/ink47.xml"/><Relationship Id="rId113" Type="http://schemas.openxmlformats.org/officeDocument/2006/relationships/customXml" Target="../ink/ink112.xml"/><Relationship Id="rId320" Type="http://schemas.openxmlformats.org/officeDocument/2006/relationships/customXml" Target="../ink/ink319.xml"/><Relationship Id="rId558" Type="http://schemas.openxmlformats.org/officeDocument/2006/relationships/customXml" Target="../ink/ink557.xml"/><Relationship Id="rId765" Type="http://schemas.openxmlformats.org/officeDocument/2006/relationships/customXml" Target="../ink/ink764.xml"/><Relationship Id="rId972" Type="http://schemas.openxmlformats.org/officeDocument/2006/relationships/customXml" Target="../ink/ink971.xml"/><Relationship Id="rId197" Type="http://schemas.openxmlformats.org/officeDocument/2006/relationships/customXml" Target="../ink/ink196.xml"/><Relationship Id="rId418" Type="http://schemas.openxmlformats.org/officeDocument/2006/relationships/customXml" Target="../ink/ink417.xml"/><Relationship Id="rId625" Type="http://schemas.openxmlformats.org/officeDocument/2006/relationships/customXml" Target="../ink/ink624.xml"/><Relationship Id="rId832" Type="http://schemas.openxmlformats.org/officeDocument/2006/relationships/customXml" Target="../ink/ink831.xml"/><Relationship Id="rId264" Type="http://schemas.openxmlformats.org/officeDocument/2006/relationships/customXml" Target="../ink/ink263.xml"/><Relationship Id="rId471" Type="http://schemas.openxmlformats.org/officeDocument/2006/relationships/customXml" Target="../ink/ink470.xml"/><Relationship Id="rId59" Type="http://schemas.openxmlformats.org/officeDocument/2006/relationships/customXml" Target="../ink/ink58.xml"/><Relationship Id="rId124" Type="http://schemas.openxmlformats.org/officeDocument/2006/relationships/customXml" Target="../ink/ink123.xml"/><Relationship Id="rId569" Type="http://schemas.openxmlformats.org/officeDocument/2006/relationships/customXml" Target="../ink/ink568.xml"/><Relationship Id="rId776" Type="http://schemas.openxmlformats.org/officeDocument/2006/relationships/customXml" Target="../ink/ink775.xml"/><Relationship Id="rId983" Type="http://schemas.openxmlformats.org/officeDocument/2006/relationships/customXml" Target="../ink/ink982.xml"/><Relationship Id="rId331" Type="http://schemas.openxmlformats.org/officeDocument/2006/relationships/customXml" Target="../ink/ink330.xml"/><Relationship Id="rId429" Type="http://schemas.openxmlformats.org/officeDocument/2006/relationships/customXml" Target="../ink/ink428.xml"/><Relationship Id="rId636" Type="http://schemas.openxmlformats.org/officeDocument/2006/relationships/customXml" Target="../ink/ink635.xml"/><Relationship Id="rId843" Type="http://schemas.openxmlformats.org/officeDocument/2006/relationships/customXml" Target="../ink/ink842.xml"/><Relationship Id="rId275" Type="http://schemas.openxmlformats.org/officeDocument/2006/relationships/customXml" Target="../ink/ink274.xml"/><Relationship Id="rId482" Type="http://schemas.openxmlformats.org/officeDocument/2006/relationships/customXml" Target="../ink/ink481.xml"/><Relationship Id="rId703" Type="http://schemas.openxmlformats.org/officeDocument/2006/relationships/customXml" Target="../ink/ink702.xml"/><Relationship Id="rId910" Type="http://schemas.openxmlformats.org/officeDocument/2006/relationships/customXml" Target="../ink/ink909.xml"/><Relationship Id="rId135" Type="http://schemas.openxmlformats.org/officeDocument/2006/relationships/customXml" Target="../ink/ink134.xml"/><Relationship Id="rId342" Type="http://schemas.openxmlformats.org/officeDocument/2006/relationships/customXml" Target="../ink/ink341.xml"/><Relationship Id="rId787" Type="http://schemas.openxmlformats.org/officeDocument/2006/relationships/customXml" Target="../ink/ink786.xml"/><Relationship Id="rId994" Type="http://schemas.openxmlformats.org/officeDocument/2006/relationships/customXml" Target="../ink/ink993.xml"/><Relationship Id="rId202" Type="http://schemas.openxmlformats.org/officeDocument/2006/relationships/customXml" Target="../ink/ink201.xml"/><Relationship Id="rId647" Type="http://schemas.openxmlformats.org/officeDocument/2006/relationships/customXml" Target="../ink/ink646.xml"/><Relationship Id="rId854" Type="http://schemas.openxmlformats.org/officeDocument/2006/relationships/customXml" Target="../ink/ink853.xml"/><Relationship Id="rId286" Type="http://schemas.openxmlformats.org/officeDocument/2006/relationships/customXml" Target="../ink/ink285.xml"/><Relationship Id="rId493" Type="http://schemas.openxmlformats.org/officeDocument/2006/relationships/customXml" Target="../ink/ink492.xml"/><Relationship Id="rId507" Type="http://schemas.openxmlformats.org/officeDocument/2006/relationships/customXml" Target="../ink/ink506.xml"/><Relationship Id="rId714" Type="http://schemas.openxmlformats.org/officeDocument/2006/relationships/customXml" Target="../ink/ink713.xml"/><Relationship Id="rId921" Type="http://schemas.openxmlformats.org/officeDocument/2006/relationships/customXml" Target="../ink/ink920.xml"/><Relationship Id="rId50" Type="http://schemas.openxmlformats.org/officeDocument/2006/relationships/customXml" Target="../ink/ink49.xml"/><Relationship Id="rId146" Type="http://schemas.openxmlformats.org/officeDocument/2006/relationships/customXml" Target="../ink/ink145.xml"/><Relationship Id="rId353" Type="http://schemas.openxmlformats.org/officeDocument/2006/relationships/customXml" Target="../ink/ink352.xml"/><Relationship Id="rId560" Type="http://schemas.openxmlformats.org/officeDocument/2006/relationships/customXml" Target="../ink/ink559.xml"/><Relationship Id="rId798" Type="http://schemas.openxmlformats.org/officeDocument/2006/relationships/customXml" Target="../ink/ink797.xml"/><Relationship Id="rId213" Type="http://schemas.openxmlformats.org/officeDocument/2006/relationships/customXml" Target="../ink/ink212.xml"/><Relationship Id="rId420" Type="http://schemas.openxmlformats.org/officeDocument/2006/relationships/customXml" Target="../ink/ink419.xml"/><Relationship Id="rId658" Type="http://schemas.openxmlformats.org/officeDocument/2006/relationships/customXml" Target="../ink/ink657.xml"/><Relationship Id="rId865" Type="http://schemas.openxmlformats.org/officeDocument/2006/relationships/customXml" Target="../ink/ink864.xml"/><Relationship Id="rId297" Type="http://schemas.openxmlformats.org/officeDocument/2006/relationships/customXml" Target="../ink/ink296.xml"/><Relationship Id="rId518" Type="http://schemas.openxmlformats.org/officeDocument/2006/relationships/customXml" Target="../ink/ink517.xml"/><Relationship Id="rId725" Type="http://schemas.openxmlformats.org/officeDocument/2006/relationships/customXml" Target="../ink/ink724.xml"/><Relationship Id="rId932" Type="http://schemas.openxmlformats.org/officeDocument/2006/relationships/customXml" Target="../ink/ink931.xml"/><Relationship Id="rId157" Type="http://schemas.openxmlformats.org/officeDocument/2006/relationships/customXml" Target="../ink/ink156.xml"/><Relationship Id="rId364" Type="http://schemas.openxmlformats.org/officeDocument/2006/relationships/customXml" Target="../ink/ink363.xml"/><Relationship Id="rId1008" Type="http://schemas.openxmlformats.org/officeDocument/2006/relationships/customXml" Target="../ink/ink1007.xml"/><Relationship Id="rId61" Type="http://schemas.openxmlformats.org/officeDocument/2006/relationships/customXml" Target="../ink/ink60.xml"/><Relationship Id="rId571" Type="http://schemas.openxmlformats.org/officeDocument/2006/relationships/customXml" Target="../ink/ink570.xml"/><Relationship Id="rId669" Type="http://schemas.openxmlformats.org/officeDocument/2006/relationships/customXml" Target="../ink/ink668.xml"/><Relationship Id="rId876" Type="http://schemas.openxmlformats.org/officeDocument/2006/relationships/customXml" Target="../ink/ink875.xml"/><Relationship Id="rId19" Type="http://schemas.openxmlformats.org/officeDocument/2006/relationships/customXml" Target="../ink/ink18.xml"/><Relationship Id="rId224" Type="http://schemas.openxmlformats.org/officeDocument/2006/relationships/customXml" Target="../ink/ink223.xml"/><Relationship Id="rId431" Type="http://schemas.openxmlformats.org/officeDocument/2006/relationships/customXml" Target="../ink/ink430.xml"/><Relationship Id="rId529" Type="http://schemas.openxmlformats.org/officeDocument/2006/relationships/customXml" Target="../ink/ink528.xml"/><Relationship Id="rId736" Type="http://schemas.openxmlformats.org/officeDocument/2006/relationships/customXml" Target="../ink/ink735.xml"/><Relationship Id="rId168" Type="http://schemas.openxmlformats.org/officeDocument/2006/relationships/customXml" Target="../ink/ink167.xml"/><Relationship Id="rId943" Type="http://schemas.openxmlformats.org/officeDocument/2006/relationships/customXml" Target="../ink/ink942.xml"/><Relationship Id="rId1019" Type="http://schemas.openxmlformats.org/officeDocument/2006/relationships/customXml" Target="../ink/ink1018.xml"/><Relationship Id="rId72" Type="http://schemas.openxmlformats.org/officeDocument/2006/relationships/customXml" Target="../ink/ink71.xml"/><Relationship Id="rId375" Type="http://schemas.openxmlformats.org/officeDocument/2006/relationships/customXml" Target="../ink/ink374.xml"/><Relationship Id="rId582" Type="http://schemas.openxmlformats.org/officeDocument/2006/relationships/customXml" Target="../ink/ink581.xml"/><Relationship Id="rId803" Type="http://schemas.openxmlformats.org/officeDocument/2006/relationships/customXml" Target="../ink/ink802.xml"/><Relationship Id="rId3" Type="http://schemas.openxmlformats.org/officeDocument/2006/relationships/customXml" Target="../ink/ink2.xml"/><Relationship Id="rId235" Type="http://schemas.openxmlformats.org/officeDocument/2006/relationships/customXml" Target="../ink/ink234.xml"/><Relationship Id="rId442" Type="http://schemas.openxmlformats.org/officeDocument/2006/relationships/customXml" Target="../ink/ink441.xml"/><Relationship Id="rId887" Type="http://schemas.openxmlformats.org/officeDocument/2006/relationships/customXml" Target="../ink/ink886.xml"/><Relationship Id="rId302" Type="http://schemas.openxmlformats.org/officeDocument/2006/relationships/customXml" Target="../ink/ink301.xml"/><Relationship Id="rId747" Type="http://schemas.openxmlformats.org/officeDocument/2006/relationships/customXml" Target="../ink/ink746.xml"/><Relationship Id="rId954" Type="http://schemas.openxmlformats.org/officeDocument/2006/relationships/customXml" Target="../ink/ink953.xml"/><Relationship Id="rId83" Type="http://schemas.openxmlformats.org/officeDocument/2006/relationships/customXml" Target="../ink/ink82.xml"/><Relationship Id="rId179" Type="http://schemas.openxmlformats.org/officeDocument/2006/relationships/customXml" Target="../ink/ink178.xml"/><Relationship Id="rId386" Type="http://schemas.openxmlformats.org/officeDocument/2006/relationships/customXml" Target="../ink/ink385.xml"/><Relationship Id="rId593" Type="http://schemas.openxmlformats.org/officeDocument/2006/relationships/customXml" Target="../ink/ink592.xml"/><Relationship Id="rId607" Type="http://schemas.openxmlformats.org/officeDocument/2006/relationships/customXml" Target="../ink/ink606.xml"/><Relationship Id="rId814" Type="http://schemas.openxmlformats.org/officeDocument/2006/relationships/customXml" Target="../ink/ink813.xml"/><Relationship Id="rId246" Type="http://schemas.openxmlformats.org/officeDocument/2006/relationships/customXml" Target="../ink/ink245.xml"/><Relationship Id="rId453" Type="http://schemas.openxmlformats.org/officeDocument/2006/relationships/customXml" Target="../ink/ink452.xml"/><Relationship Id="rId660" Type="http://schemas.openxmlformats.org/officeDocument/2006/relationships/customXml" Target="../ink/ink659.xml"/><Relationship Id="rId898" Type="http://schemas.openxmlformats.org/officeDocument/2006/relationships/customXml" Target="../ink/ink897.xml"/><Relationship Id="rId106" Type="http://schemas.openxmlformats.org/officeDocument/2006/relationships/customXml" Target="../ink/ink105.xml"/><Relationship Id="rId313" Type="http://schemas.openxmlformats.org/officeDocument/2006/relationships/customXml" Target="../ink/ink312.xml"/><Relationship Id="rId758" Type="http://schemas.openxmlformats.org/officeDocument/2006/relationships/customXml" Target="../ink/ink757.xml"/><Relationship Id="rId965" Type="http://schemas.openxmlformats.org/officeDocument/2006/relationships/customXml" Target="../ink/ink964.xml"/><Relationship Id="rId10" Type="http://schemas.openxmlformats.org/officeDocument/2006/relationships/customXml" Target="../ink/ink9.xml"/><Relationship Id="rId94" Type="http://schemas.openxmlformats.org/officeDocument/2006/relationships/customXml" Target="../ink/ink93.xml"/><Relationship Id="rId397" Type="http://schemas.openxmlformats.org/officeDocument/2006/relationships/customXml" Target="../ink/ink396.xml"/><Relationship Id="rId520" Type="http://schemas.openxmlformats.org/officeDocument/2006/relationships/customXml" Target="../ink/ink519.xml"/><Relationship Id="rId618" Type="http://schemas.openxmlformats.org/officeDocument/2006/relationships/customXml" Target="../ink/ink617.xml"/><Relationship Id="rId825" Type="http://schemas.openxmlformats.org/officeDocument/2006/relationships/customXml" Target="../ink/ink824.xml"/><Relationship Id="rId257" Type="http://schemas.openxmlformats.org/officeDocument/2006/relationships/customXml" Target="../ink/ink256.xml"/><Relationship Id="rId464" Type="http://schemas.openxmlformats.org/officeDocument/2006/relationships/customXml" Target="../ink/ink463.xml"/><Relationship Id="rId1010" Type="http://schemas.openxmlformats.org/officeDocument/2006/relationships/customXml" Target="../ink/ink1009.xml"/><Relationship Id="rId117" Type="http://schemas.openxmlformats.org/officeDocument/2006/relationships/customXml" Target="../ink/ink116.xml"/><Relationship Id="rId671" Type="http://schemas.openxmlformats.org/officeDocument/2006/relationships/customXml" Target="../ink/ink670.xml"/><Relationship Id="rId769" Type="http://schemas.openxmlformats.org/officeDocument/2006/relationships/customXml" Target="../ink/ink768.xml"/><Relationship Id="rId976" Type="http://schemas.openxmlformats.org/officeDocument/2006/relationships/customXml" Target="../ink/ink97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524368</xdr:colOff>
      <xdr:row>0</xdr:row>
      <xdr:rowOff>695422</xdr:rowOff>
    </xdr:to>
    <xdr:pic>
      <xdr:nvPicPr>
        <xdr:cNvPr id="2" name="Picture 1">
          <a:extLst>
            <a:ext uri="{FF2B5EF4-FFF2-40B4-BE49-F238E27FC236}">
              <a16:creationId xmlns:a16="http://schemas.microsoft.com/office/drawing/2014/main" id="{3472562C-2A1E-472C-B3EA-76DD9C8141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0"/>
          <a:ext cx="3534268" cy="695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349657</xdr:colOff>
      <xdr:row>1</xdr:row>
      <xdr:rowOff>0</xdr:rowOff>
    </xdr:from>
    <xdr:to>
      <xdr:col>11</xdr:col>
      <xdr:colOff>362977</xdr:colOff>
      <xdr:row>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twoCellAnchor>
  <xdr:oneCellAnchor>
    <xdr:from>
      <xdr:col>11</xdr:col>
      <xdr:colOff>349657</xdr:colOff>
      <xdr:row>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00000000-0008-0000-0600-00000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00000000-0008-0000-0600-00000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00000000-0008-0000-0600-00000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00000000-0008-0000-0600-00000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00000000-0008-0000-0600-00000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00000000-0008-0000-0600-00000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00000000-0008-0000-0600-00000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00000000-0008-0000-0600-00000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00000000-0008-0000-0600-00000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00000000-0008-0000-0600-00000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00000000-0008-0000-0600-00001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00000000-0008-0000-0600-00001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00000000-0008-0000-0600-00001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00000000-0008-0000-0600-00001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00000000-0008-0000-0600-00001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00000000-0008-0000-0600-00001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00000000-0008-0000-0600-00001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00000000-0008-0000-0600-00001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00000000-0008-0000-0600-00001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00000000-0008-0000-0600-00001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00000000-0008-0000-0600-00001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00000000-0008-0000-0600-00001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00000000-0008-0000-0600-00001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00000000-0008-0000-0600-00001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00000000-0008-0000-0600-00001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00000000-0008-0000-0600-00001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00000000-0008-0000-0600-00002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00000000-0008-0000-0600-00002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00000000-0008-0000-0600-00002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00000000-0008-0000-0600-00002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00000000-0008-0000-0600-00002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00000000-0008-0000-0600-00002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00000000-0008-0000-0600-00002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00000000-0008-0000-0600-00002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00000000-0008-0000-0600-00002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00000000-0008-0000-0600-00002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00000000-0008-0000-0600-00002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00000000-0008-0000-0600-00002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00000000-0008-0000-0600-00002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00000000-0008-0000-0600-00002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00000000-0008-0000-0600-00002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00000000-0008-0000-0600-00002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00000000-0008-0000-0600-00003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00000000-0008-0000-0600-00003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00000000-0008-0000-0600-00003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00000000-0008-0000-0600-00003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00000000-0008-0000-0600-00003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00000000-0008-0000-0600-00003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00000000-0008-0000-0600-00003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00000000-0008-0000-0600-00003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00000000-0008-0000-0600-00003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00000000-0008-0000-0600-00003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00000000-0008-0000-0600-00003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00000000-0008-0000-0600-00003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00000000-0008-0000-0600-00003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00000000-0008-0000-0600-00003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00000000-0008-0000-0600-00003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00000000-0008-0000-0600-00003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00000000-0008-0000-0600-00004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00000000-0008-0000-0600-00004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00000000-0008-0000-0600-00004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00000000-0008-0000-0600-00004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00000000-0008-0000-0600-00004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00000000-0008-0000-0600-00004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00000000-0008-0000-0600-00004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00000000-0008-0000-0600-00004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00000000-0008-0000-0600-00004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00000000-0008-0000-0600-00004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00000000-0008-0000-0600-00004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00000000-0008-0000-0600-00004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00000000-0008-0000-0600-00004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00000000-0008-0000-0600-00004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00000000-0008-0000-0600-00004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00000000-0008-0000-0600-00004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00000000-0008-0000-0600-00005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00000000-0008-0000-0600-00005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00000000-0008-0000-0600-00005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00000000-0008-0000-0600-00005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00000000-0008-0000-0600-00005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00000000-0008-0000-0600-00005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00000000-0008-0000-0600-00005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00000000-0008-0000-0600-00005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00000000-0008-0000-0600-00005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00000000-0008-0000-0600-00005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00000000-0008-0000-0600-00005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00000000-0008-0000-0600-00005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00000000-0008-0000-0600-00005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00000000-0008-0000-0600-00005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00000000-0008-0000-0600-00005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00000000-0008-0000-0600-00005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00000000-0008-0000-0600-00006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00000000-0008-0000-0600-00006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58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00000000-0008-0000-0600-00006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00000000-0008-0000-0600-00006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00000000-0008-0000-0600-00006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00000000-0008-0000-0600-00006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00000000-0008-0000-0600-00006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00000000-0008-0000-0600-00006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00000000-0008-0000-0600-00006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00000000-0008-0000-0600-00006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00000000-0008-0000-0600-00006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00000000-0008-0000-0600-00006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00000000-0008-0000-0600-00006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00000000-0008-0000-0600-00006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00000000-0008-0000-0600-00006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00000000-0008-0000-0600-00006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00000000-0008-0000-0600-00007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00000000-0008-0000-0600-00007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00000000-0008-0000-0600-00007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00000000-0008-0000-0600-00007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00000000-0008-0000-0600-00007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00000000-0008-0000-0600-00007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8" name="Ink 117">
              <a:extLst>
                <a:ext uri="{FF2B5EF4-FFF2-40B4-BE49-F238E27FC236}">
                  <a16:creationId xmlns:a16="http://schemas.microsoft.com/office/drawing/2014/main" id="{00000000-0008-0000-0600-00007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19" name="Ink 118">
              <a:extLst>
                <a:ext uri="{FF2B5EF4-FFF2-40B4-BE49-F238E27FC236}">
                  <a16:creationId xmlns:a16="http://schemas.microsoft.com/office/drawing/2014/main" id="{00000000-0008-0000-0600-00007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00000000-0008-0000-0600-00007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00000000-0008-0000-0600-00007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00000000-0008-0000-0600-00007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3" name="Ink 122">
              <a:extLst>
                <a:ext uri="{FF2B5EF4-FFF2-40B4-BE49-F238E27FC236}">
                  <a16:creationId xmlns:a16="http://schemas.microsoft.com/office/drawing/2014/main" id="{00000000-0008-0000-0600-00007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4" name="Ink 123">
              <a:extLst>
                <a:ext uri="{FF2B5EF4-FFF2-40B4-BE49-F238E27FC236}">
                  <a16:creationId xmlns:a16="http://schemas.microsoft.com/office/drawing/2014/main" id="{00000000-0008-0000-0600-00007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5" name="Ink 124">
              <a:extLst>
                <a:ext uri="{FF2B5EF4-FFF2-40B4-BE49-F238E27FC236}">
                  <a16:creationId xmlns:a16="http://schemas.microsoft.com/office/drawing/2014/main" id="{00000000-0008-0000-0600-00007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6" name="Ink 125">
              <a:extLst>
                <a:ext uri="{FF2B5EF4-FFF2-40B4-BE49-F238E27FC236}">
                  <a16:creationId xmlns:a16="http://schemas.microsoft.com/office/drawing/2014/main" id="{00000000-0008-0000-0600-00007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27" name="Ink 126">
              <a:extLst>
                <a:ext uri="{FF2B5EF4-FFF2-40B4-BE49-F238E27FC236}">
                  <a16:creationId xmlns:a16="http://schemas.microsoft.com/office/drawing/2014/main" id="{00000000-0008-0000-0600-00007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28" name="Ink 127">
              <a:extLst>
                <a:ext uri="{FF2B5EF4-FFF2-40B4-BE49-F238E27FC236}">
                  <a16:creationId xmlns:a16="http://schemas.microsoft.com/office/drawing/2014/main" id="{00000000-0008-0000-0600-00008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9" name="Ink 128">
              <a:extLst>
                <a:ext uri="{FF2B5EF4-FFF2-40B4-BE49-F238E27FC236}">
                  <a16:creationId xmlns:a16="http://schemas.microsoft.com/office/drawing/2014/main" id="{00000000-0008-0000-0600-00008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0" name="Ink 129">
              <a:extLst>
                <a:ext uri="{FF2B5EF4-FFF2-40B4-BE49-F238E27FC236}">
                  <a16:creationId xmlns:a16="http://schemas.microsoft.com/office/drawing/2014/main" id="{00000000-0008-0000-0600-00008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31" name="Ink 130">
              <a:extLst>
                <a:ext uri="{FF2B5EF4-FFF2-40B4-BE49-F238E27FC236}">
                  <a16:creationId xmlns:a16="http://schemas.microsoft.com/office/drawing/2014/main" id="{00000000-0008-0000-0600-00008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32" name="Ink 131">
              <a:extLst>
                <a:ext uri="{FF2B5EF4-FFF2-40B4-BE49-F238E27FC236}">
                  <a16:creationId xmlns:a16="http://schemas.microsoft.com/office/drawing/2014/main" id="{00000000-0008-0000-0600-00008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33" name="Ink 132">
              <a:extLst>
                <a:ext uri="{FF2B5EF4-FFF2-40B4-BE49-F238E27FC236}">
                  <a16:creationId xmlns:a16="http://schemas.microsoft.com/office/drawing/2014/main" id="{00000000-0008-0000-0600-00008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34" name="Ink 133">
              <a:extLst>
                <a:ext uri="{FF2B5EF4-FFF2-40B4-BE49-F238E27FC236}">
                  <a16:creationId xmlns:a16="http://schemas.microsoft.com/office/drawing/2014/main" id="{00000000-0008-0000-0600-00008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35" name="Ink 134">
              <a:extLst>
                <a:ext uri="{FF2B5EF4-FFF2-40B4-BE49-F238E27FC236}">
                  <a16:creationId xmlns:a16="http://schemas.microsoft.com/office/drawing/2014/main" id="{00000000-0008-0000-0600-00008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36" name="Ink 135">
              <a:extLst>
                <a:ext uri="{FF2B5EF4-FFF2-40B4-BE49-F238E27FC236}">
                  <a16:creationId xmlns:a16="http://schemas.microsoft.com/office/drawing/2014/main" id="{00000000-0008-0000-0600-00008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37" name="Ink 136">
              <a:extLst>
                <a:ext uri="{FF2B5EF4-FFF2-40B4-BE49-F238E27FC236}">
                  <a16:creationId xmlns:a16="http://schemas.microsoft.com/office/drawing/2014/main" id="{00000000-0008-0000-0600-00008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38" name="Ink 137">
              <a:extLst>
                <a:ext uri="{FF2B5EF4-FFF2-40B4-BE49-F238E27FC236}">
                  <a16:creationId xmlns:a16="http://schemas.microsoft.com/office/drawing/2014/main" id="{00000000-0008-0000-0600-00008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39" name="Ink 138">
              <a:extLst>
                <a:ext uri="{FF2B5EF4-FFF2-40B4-BE49-F238E27FC236}">
                  <a16:creationId xmlns:a16="http://schemas.microsoft.com/office/drawing/2014/main" id="{00000000-0008-0000-0600-00008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40" name="Ink 139">
              <a:extLst>
                <a:ext uri="{FF2B5EF4-FFF2-40B4-BE49-F238E27FC236}">
                  <a16:creationId xmlns:a16="http://schemas.microsoft.com/office/drawing/2014/main" id="{00000000-0008-0000-0600-00008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41" name="Ink 140">
              <a:extLst>
                <a:ext uri="{FF2B5EF4-FFF2-40B4-BE49-F238E27FC236}">
                  <a16:creationId xmlns:a16="http://schemas.microsoft.com/office/drawing/2014/main" id="{00000000-0008-0000-0600-00008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142" name="Ink 141">
              <a:extLst>
                <a:ext uri="{FF2B5EF4-FFF2-40B4-BE49-F238E27FC236}">
                  <a16:creationId xmlns:a16="http://schemas.microsoft.com/office/drawing/2014/main" id="{00000000-0008-0000-0600-00008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43" name="Ink 142">
              <a:extLst>
                <a:ext uri="{FF2B5EF4-FFF2-40B4-BE49-F238E27FC236}">
                  <a16:creationId xmlns:a16="http://schemas.microsoft.com/office/drawing/2014/main" id="{00000000-0008-0000-0600-00008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44" name="Ink 143">
              <a:extLst>
                <a:ext uri="{FF2B5EF4-FFF2-40B4-BE49-F238E27FC236}">
                  <a16:creationId xmlns:a16="http://schemas.microsoft.com/office/drawing/2014/main" id="{00000000-0008-0000-0600-00009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45" name="Ink 144">
              <a:extLst>
                <a:ext uri="{FF2B5EF4-FFF2-40B4-BE49-F238E27FC236}">
                  <a16:creationId xmlns:a16="http://schemas.microsoft.com/office/drawing/2014/main" id="{00000000-0008-0000-0600-00009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46" name="Ink 145">
              <a:extLst>
                <a:ext uri="{FF2B5EF4-FFF2-40B4-BE49-F238E27FC236}">
                  <a16:creationId xmlns:a16="http://schemas.microsoft.com/office/drawing/2014/main" id="{00000000-0008-0000-0600-00009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147" name="Ink 146">
              <a:extLst>
                <a:ext uri="{FF2B5EF4-FFF2-40B4-BE49-F238E27FC236}">
                  <a16:creationId xmlns:a16="http://schemas.microsoft.com/office/drawing/2014/main" id="{00000000-0008-0000-0600-00009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48" name="Ink 147">
              <a:extLst>
                <a:ext uri="{FF2B5EF4-FFF2-40B4-BE49-F238E27FC236}">
                  <a16:creationId xmlns:a16="http://schemas.microsoft.com/office/drawing/2014/main" id="{00000000-0008-0000-0600-00009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49" name="Ink 148">
              <a:extLst>
                <a:ext uri="{FF2B5EF4-FFF2-40B4-BE49-F238E27FC236}">
                  <a16:creationId xmlns:a16="http://schemas.microsoft.com/office/drawing/2014/main" id="{00000000-0008-0000-0600-00009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50" name="Ink 149">
              <a:extLst>
                <a:ext uri="{FF2B5EF4-FFF2-40B4-BE49-F238E27FC236}">
                  <a16:creationId xmlns:a16="http://schemas.microsoft.com/office/drawing/2014/main" id="{00000000-0008-0000-0600-00009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151" name="Ink 150">
              <a:extLst>
                <a:ext uri="{FF2B5EF4-FFF2-40B4-BE49-F238E27FC236}">
                  <a16:creationId xmlns:a16="http://schemas.microsoft.com/office/drawing/2014/main" id="{00000000-0008-0000-0600-00009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152" name="Ink 151">
              <a:extLst>
                <a:ext uri="{FF2B5EF4-FFF2-40B4-BE49-F238E27FC236}">
                  <a16:creationId xmlns:a16="http://schemas.microsoft.com/office/drawing/2014/main" id="{00000000-0008-0000-0600-00009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153" name="Ink 152">
              <a:extLst>
                <a:ext uri="{FF2B5EF4-FFF2-40B4-BE49-F238E27FC236}">
                  <a16:creationId xmlns:a16="http://schemas.microsoft.com/office/drawing/2014/main" id="{00000000-0008-0000-0600-00009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54" name="Ink 153">
              <a:extLst>
                <a:ext uri="{FF2B5EF4-FFF2-40B4-BE49-F238E27FC236}">
                  <a16:creationId xmlns:a16="http://schemas.microsoft.com/office/drawing/2014/main" id="{00000000-0008-0000-0600-00009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155" name="Ink 154">
              <a:extLst>
                <a:ext uri="{FF2B5EF4-FFF2-40B4-BE49-F238E27FC236}">
                  <a16:creationId xmlns:a16="http://schemas.microsoft.com/office/drawing/2014/main" id="{00000000-0008-0000-0600-00009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56" name="Ink 155">
              <a:extLst>
                <a:ext uri="{FF2B5EF4-FFF2-40B4-BE49-F238E27FC236}">
                  <a16:creationId xmlns:a16="http://schemas.microsoft.com/office/drawing/2014/main" id="{00000000-0008-0000-0600-00009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157" name="Ink 156">
              <a:extLst>
                <a:ext uri="{FF2B5EF4-FFF2-40B4-BE49-F238E27FC236}">
                  <a16:creationId xmlns:a16="http://schemas.microsoft.com/office/drawing/2014/main" id="{00000000-0008-0000-0600-00009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58" name="Ink 157">
              <a:extLst>
                <a:ext uri="{FF2B5EF4-FFF2-40B4-BE49-F238E27FC236}">
                  <a16:creationId xmlns:a16="http://schemas.microsoft.com/office/drawing/2014/main" id="{00000000-0008-0000-0600-00009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59" name="Ink 158">
              <a:extLst>
                <a:ext uri="{FF2B5EF4-FFF2-40B4-BE49-F238E27FC236}">
                  <a16:creationId xmlns:a16="http://schemas.microsoft.com/office/drawing/2014/main" id="{00000000-0008-0000-0600-00009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60" name="Ink 159">
              <a:extLst>
                <a:ext uri="{FF2B5EF4-FFF2-40B4-BE49-F238E27FC236}">
                  <a16:creationId xmlns:a16="http://schemas.microsoft.com/office/drawing/2014/main" id="{00000000-0008-0000-0600-0000A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61" name="Ink 160">
              <a:extLst>
                <a:ext uri="{FF2B5EF4-FFF2-40B4-BE49-F238E27FC236}">
                  <a16:creationId xmlns:a16="http://schemas.microsoft.com/office/drawing/2014/main" id="{00000000-0008-0000-0600-0000A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62" name="Ink 161">
              <a:extLst>
                <a:ext uri="{FF2B5EF4-FFF2-40B4-BE49-F238E27FC236}">
                  <a16:creationId xmlns:a16="http://schemas.microsoft.com/office/drawing/2014/main" id="{00000000-0008-0000-0600-0000A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63" name="Ink 162">
              <a:extLst>
                <a:ext uri="{FF2B5EF4-FFF2-40B4-BE49-F238E27FC236}">
                  <a16:creationId xmlns:a16="http://schemas.microsoft.com/office/drawing/2014/main" id="{00000000-0008-0000-0600-0000A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64" name="Ink 163">
              <a:extLst>
                <a:ext uri="{FF2B5EF4-FFF2-40B4-BE49-F238E27FC236}">
                  <a16:creationId xmlns:a16="http://schemas.microsoft.com/office/drawing/2014/main" id="{00000000-0008-0000-0600-0000A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165" name="Ink 164">
              <a:extLst>
                <a:ext uri="{FF2B5EF4-FFF2-40B4-BE49-F238E27FC236}">
                  <a16:creationId xmlns:a16="http://schemas.microsoft.com/office/drawing/2014/main" id="{00000000-0008-0000-0600-0000A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66" name="Ink 165">
              <a:extLst>
                <a:ext uri="{FF2B5EF4-FFF2-40B4-BE49-F238E27FC236}">
                  <a16:creationId xmlns:a16="http://schemas.microsoft.com/office/drawing/2014/main" id="{00000000-0008-0000-0600-0000A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167" name="Ink 166">
              <a:extLst>
                <a:ext uri="{FF2B5EF4-FFF2-40B4-BE49-F238E27FC236}">
                  <a16:creationId xmlns:a16="http://schemas.microsoft.com/office/drawing/2014/main" id="{00000000-0008-0000-0600-0000A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68" name="Ink 167">
              <a:extLst>
                <a:ext uri="{FF2B5EF4-FFF2-40B4-BE49-F238E27FC236}">
                  <a16:creationId xmlns:a16="http://schemas.microsoft.com/office/drawing/2014/main" id="{00000000-0008-0000-0600-0000A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169" name="Ink 168">
              <a:extLst>
                <a:ext uri="{FF2B5EF4-FFF2-40B4-BE49-F238E27FC236}">
                  <a16:creationId xmlns:a16="http://schemas.microsoft.com/office/drawing/2014/main" id="{00000000-0008-0000-0600-0000A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70" name="Ink 169">
              <a:extLst>
                <a:ext uri="{FF2B5EF4-FFF2-40B4-BE49-F238E27FC236}">
                  <a16:creationId xmlns:a16="http://schemas.microsoft.com/office/drawing/2014/main" id="{00000000-0008-0000-0600-0000A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171" name="Ink 170">
              <a:extLst>
                <a:ext uri="{FF2B5EF4-FFF2-40B4-BE49-F238E27FC236}">
                  <a16:creationId xmlns:a16="http://schemas.microsoft.com/office/drawing/2014/main" id="{00000000-0008-0000-0600-0000A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172" name="Ink 171">
              <a:extLst>
                <a:ext uri="{FF2B5EF4-FFF2-40B4-BE49-F238E27FC236}">
                  <a16:creationId xmlns:a16="http://schemas.microsoft.com/office/drawing/2014/main" id="{00000000-0008-0000-0600-0000A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73" name="Ink 172">
              <a:extLst>
                <a:ext uri="{FF2B5EF4-FFF2-40B4-BE49-F238E27FC236}">
                  <a16:creationId xmlns:a16="http://schemas.microsoft.com/office/drawing/2014/main" id="{00000000-0008-0000-0600-0000A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174" name="Ink 173">
              <a:extLst>
                <a:ext uri="{FF2B5EF4-FFF2-40B4-BE49-F238E27FC236}">
                  <a16:creationId xmlns:a16="http://schemas.microsoft.com/office/drawing/2014/main" id="{00000000-0008-0000-0600-0000A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75" name="Ink 174">
              <a:extLst>
                <a:ext uri="{FF2B5EF4-FFF2-40B4-BE49-F238E27FC236}">
                  <a16:creationId xmlns:a16="http://schemas.microsoft.com/office/drawing/2014/main" id="{00000000-0008-0000-0600-0000A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176" name="Ink 175">
              <a:extLst>
                <a:ext uri="{FF2B5EF4-FFF2-40B4-BE49-F238E27FC236}">
                  <a16:creationId xmlns:a16="http://schemas.microsoft.com/office/drawing/2014/main" id="{00000000-0008-0000-0600-0000B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77" name="Ink 176">
              <a:extLst>
                <a:ext uri="{FF2B5EF4-FFF2-40B4-BE49-F238E27FC236}">
                  <a16:creationId xmlns:a16="http://schemas.microsoft.com/office/drawing/2014/main" id="{00000000-0008-0000-0600-0000B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178" name="Ink 177">
              <a:extLst>
                <a:ext uri="{FF2B5EF4-FFF2-40B4-BE49-F238E27FC236}">
                  <a16:creationId xmlns:a16="http://schemas.microsoft.com/office/drawing/2014/main" id="{00000000-0008-0000-0600-0000B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79" name="Ink 178">
              <a:extLst>
                <a:ext uri="{FF2B5EF4-FFF2-40B4-BE49-F238E27FC236}">
                  <a16:creationId xmlns:a16="http://schemas.microsoft.com/office/drawing/2014/main" id="{00000000-0008-0000-0600-0000B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80" name="Ink 179">
              <a:extLst>
                <a:ext uri="{FF2B5EF4-FFF2-40B4-BE49-F238E27FC236}">
                  <a16:creationId xmlns:a16="http://schemas.microsoft.com/office/drawing/2014/main" id="{00000000-0008-0000-0600-0000B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81" name="Ink 180">
              <a:extLst>
                <a:ext uri="{FF2B5EF4-FFF2-40B4-BE49-F238E27FC236}">
                  <a16:creationId xmlns:a16="http://schemas.microsoft.com/office/drawing/2014/main" id="{00000000-0008-0000-0600-0000B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82" name="Ink 181">
              <a:extLst>
                <a:ext uri="{FF2B5EF4-FFF2-40B4-BE49-F238E27FC236}">
                  <a16:creationId xmlns:a16="http://schemas.microsoft.com/office/drawing/2014/main" id="{00000000-0008-0000-0600-0000B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83" name="Ink 182">
              <a:extLst>
                <a:ext uri="{FF2B5EF4-FFF2-40B4-BE49-F238E27FC236}">
                  <a16:creationId xmlns:a16="http://schemas.microsoft.com/office/drawing/2014/main" id="{00000000-0008-0000-0600-0000B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84" name="Ink 183">
              <a:extLst>
                <a:ext uri="{FF2B5EF4-FFF2-40B4-BE49-F238E27FC236}">
                  <a16:creationId xmlns:a16="http://schemas.microsoft.com/office/drawing/2014/main" id="{00000000-0008-0000-0600-0000B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85" name="Ink 184">
              <a:extLst>
                <a:ext uri="{FF2B5EF4-FFF2-40B4-BE49-F238E27FC236}">
                  <a16:creationId xmlns:a16="http://schemas.microsoft.com/office/drawing/2014/main" id="{00000000-0008-0000-0600-0000B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186" name="Ink 185">
              <a:extLst>
                <a:ext uri="{FF2B5EF4-FFF2-40B4-BE49-F238E27FC236}">
                  <a16:creationId xmlns:a16="http://schemas.microsoft.com/office/drawing/2014/main" id="{00000000-0008-0000-0600-0000B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187" name="Ink 186">
              <a:extLst>
                <a:ext uri="{FF2B5EF4-FFF2-40B4-BE49-F238E27FC236}">
                  <a16:creationId xmlns:a16="http://schemas.microsoft.com/office/drawing/2014/main" id="{00000000-0008-0000-0600-0000B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188" name="Ink 187">
              <a:extLst>
                <a:ext uri="{FF2B5EF4-FFF2-40B4-BE49-F238E27FC236}">
                  <a16:creationId xmlns:a16="http://schemas.microsoft.com/office/drawing/2014/main" id="{00000000-0008-0000-0600-0000B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189" name="Ink 188">
              <a:extLst>
                <a:ext uri="{FF2B5EF4-FFF2-40B4-BE49-F238E27FC236}">
                  <a16:creationId xmlns:a16="http://schemas.microsoft.com/office/drawing/2014/main" id="{00000000-0008-0000-0600-0000B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190" name="Ink 189">
              <a:extLst>
                <a:ext uri="{FF2B5EF4-FFF2-40B4-BE49-F238E27FC236}">
                  <a16:creationId xmlns:a16="http://schemas.microsoft.com/office/drawing/2014/main" id="{00000000-0008-0000-0600-0000B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191" name="Ink 190">
              <a:extLst>
                <a:ext uri="{FF2B5EF4-FFF2-40B4-BE49-F238E27FC236}">
                  <a16:creationId xmlns:a16="http://schemas.microsoft.com/office/drawing/2014/main" id="{00000000-0008-0000-0600-0000B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192" name="Ink 191">
              <a:extLst>
                <a:ext uri="{FF2B5EF4-FFF2-40B4-BE49-F238E27FC236}">
                  <a16:creationId xmlns:a16="http://schemas.microsoft.com/office/drawing/2014/main" id="{00000000-0008-0000-0600-0000C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193" name="Ink 192">
              <a:extLst>
                <a:ext uri="{FF2B5EF4-FFF2-40B4-BE49-F238E27FC236}">
                  <a16:creationId xmlns:a16="http://schemas.microsoft.com/office/drawing/2014/main" id="{00000000-0008-0000-0600-0000C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4">
          <xdr14:nvContentPartPr>
            <xdr14:cNvPr id="194" name="Ink 193">
              <a:extLst>
                <a:ext uri="{FF2B5EF4-FFF2-40B4-BE49-F238E27FC236}">
                  <a16:creationId xmlns:a16="http://schemas.microsoft.com/office/drawing/2014/main" id="{00000000-0008-0000-0600-0000C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195" name="Ink 194">
              <a:extLst>
                <a:ext uri="{FF2B5EF4-FFF2-40B4-BE49-F238E27FC236}">
                  <a16:creationId xmlns:a16="http://schemas.microsoft.com/office/drawing/2014/main" id="{00000000-0008-0000-0600-0000C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6">
          <xdr14:nvContentPartPr>
            <xdr14:cNvPr id="196" name="Ink 195">
              <a:extLst>
                <a:ext uri="{FF2B5EF4-FFF2-40B4-BE49-F238E27FC236}">
                  <a16:creationId xmlns:a16="http://schemas.microsoft.com/office/drawing/2014/main" id="{00000000-0008-0000-0600-0000C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197" name="Ink 196">
              <a:extLst>
                <a:ext uri="{FF2B5EF4-FFF2-40B4-BE49-F238E27FC236}">
                  <a16:creationId xmlns:a16="http://schemas.microsoft.com/office/drawing/2014/main" id="{00000000-0008-0000-0600-0000C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8">
          <xdr14:nvContentPartPr>
            <xdr14:cNvPr id="198" name="Ink 197">
              <a:extLst>
                <a:ext uri="{FF2B5EF4-FFF2-40B4-BE49-F238E27FC236}">
                  <a16:creationId xmlns:a16="http://schemas.microsoft.com/office/drawing/2014/main" id="{00000000-0008-0000-0600-0000C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199" name="Ink 198">
              <a:extLst>
                <a:ext uri="{FF2B5EF4-FFF2-40B4-BE49-F238E27FC236}">
                  <a16:creationId xmlns:a16="http://schemas.microsoft.com/office/drawing/2014/main" id="{00000000-0008-0000-0600-0000C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0">
          <xdr14:nvContentPartPr>
            <xdr14:cNvPr id="200" name="Ink 199">
              <a:extLst>
                <a:ext uri="{FF2B5EF4-FFF2-40B4-BE49-F238E27FC236}">
                  <a16:creationId xmlns:a16="http://schemas.microsoft.com/office/drawing/2014/main" id="{00000000-0008-0000-0600-0000C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201" name="Ink 200">
              <a:extLst>
                <a:ext uri="{FF2B5EF4-FFF2-40B4-BE49-F238E27FC236}">
                  <a16:creationId xmlns:a16="http://schemas.microsoft.com/office/drawing/2014/main" id="{00000000-0008-0000-0600-0000C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2">
          <xdr14:nvContentPartPr>
            <xdr14:cNvPr id="202" name="Ink 201">
              <a:extLst>
                <a:ext uri="{FF2B5EF4-FFF2-40B4-BE49-F238E27FC236}">
                  <a16:creationId xmlns:a16="http://schemas.microsoft.com/office/drawing/2014/main" id="{00000000-0008-0000-0600-0000C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203" name="Ink 202">
              <a:extLst>
                <a:ext uri="{FF2B5EF4-FFF2-40B4-BE49-F238E27FC236}">
                  <a16:creationId xmlns:a16="http://schemas.microsoft.com/office/drawing/2014/main" id="{00000000-0008-0000-0600-0000C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4">
          <xdr14:nvContentPartPr>
            <xdr14:cNvPr id="204" name="Ink 203">
              <a:extLst>
                <a:ext uri="{FF2B5EF4-FFF2-40B4-BE49-F238E27FC236}">
                  <a16:creationId xmlns:a16="http://schemas.microsoft.com/office/drawing/2014/main" id="{00000000-0008-0000-0600-0000C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205" name="Ink 204">
              <a:extLst>
                <a:ext uri="{FF2B5EF4-FFF2-40B4-BE49-F238E27FC236}">
                  <a16:creationId xmlns:a16="http://schemas.microsoft.com/office/drawing/2014/main" id="{00000000-0008-0000-0600-0000C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6">
          <xdr14:nvContentPartPr>
            <xdr14:cNvPr id="206" name="Ink 205">
              <a:extLst>
                <a:ext uri="{FF2B5EF4-FFF2-40B4-BE49-F238E27FC236}">
                  <a16:creationId xmlns:a16="http://schemas.microsoft.com/office/drawing/2014/main" id="{00000000-0008-0000-0600-0000C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207" name="Ink 206">
              <a:extLst>
                <a:ext uri="{FF2B5EF4-FFF2-40B4-BE49-F238E27FC236}">
                  <a16:creationId xmlns:a16="http://schemas.microsoft.com/office/drawing/2014/main" id="{00000000-0008-0000-0600-0000C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8">
          <xdr14:nvContentPartPr>
            <xdr14:cNvPr id="208" name="Ink 207">
              <a:extLst>
                <a:ext uri="{FF2B5EF4-FFF2-40B4-BE49-F238E27FC236}">
                  <a16:creationId xmlns:a16="http://schemas.microsoft.com/office/drawing/2014/main" id="{00000000-0008-0000-0600-0000D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209" name="Ink 208">
              <a:extLst>
                <a:ext uri="{FF2B5EF4-FFF2-40B4-BE49-F238E27FC236}">
                  <a16:creationId xmlns:a16="http://schemas.microsoft.com/office/drawing/2014/main" id="{00000000-0008-0000-0600-0000D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0">
          <xdr14:nvContentPartPr>
            <xdr14:cNvPr id="210" name="Ink 209">
              <a:extLst>
                <a:ext uri="{FF2B5EF4-FFF2-40B4-BE49-F238E27FC236}">
                  <a16:creationId xmlns:a16="http://schemas.microsoft.com/office/drawing/2014/main" id="{00000000-0008-0000-0600-0000D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211" name="Ink 210">
              <a:extLst>
                <a:ext uri="{FF2B5EF4-FFF2-40B4-BE49-F238E27FC236}">
                  <a16:creationId xmlns:a16="http://schemas.microsoft.com/office/drawing/2014/main" id="{00000000-0008-0000-0600-0000D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2">
          <xdr14:nvContentPartPr>
            <xdr14:cNvPr id="212" name="Ink 211">
              <a:extLst>
                <a:ext uri="{FF2B5EF4-FFF2-40B4-BE49-F238E27FC236}">
                  <a16:creationId xmlns:a16="http://schemas.microsoft.com/office/drawing/2014/main" id="{00000000-0008-0000-0600-0000D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213" name="Ink 212">
              <a:extLst>
                <a:ext uri="{FF2B5EF4-FFF2-40B4-BE49-F238E27FC236}">
                  <a16:creationId xmlns:a16="http://schemas.microsoft.com/office/drawing/2014/main" id="{00000000-0008-0000-0600-0000D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4">
          <xdr14:nvContentPartPr>
            <xdr14:cNvPr id="214" name="Ink 213">
              <a:extLst>
                <a:ext uri="{FF2B5EF4-FFF2-40B4-BE49-F238E27FC236}">
                  <a16:creationId xmlns:a16="http://schemas.microsoft.com/office/drawing/2014/main" id="{00000000-0008-0000-0600-0000D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215" name="Ink 214">
              <a:extLst>
                <a:ext uri="{FF2B5EF4-FFF2-40B4-BE49-F238E27FC236}">
                  <a16:creationId xmlns:a16="http://schemas.microsoft.com/office/drawing/2014/main" id="{00000000-0008-0000-0600-0000D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16" name="Ink 215">
              <a:extLst>
                <a:ext uri="{FF2B5EF4-FFF2-40B4-BE49-F238E27FC236}">
                  <a16:creationId xmlns:a16="http://schemas.microsoft.com/office/drawing/2014/main" id="{00000000-0008-0000-0600-0000D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217" name="Ink 216">
              <a:extLst>
                <a:ext uri="{FF2B5EF4-FFF2-40B4-BE49-F238E27FC236}">
                  <a16:creationId xmlns:a16="http://schemas.microsoft.com/office/drawing/2014/main" id="{00000000-0008-0000-0600-0000D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8">
          <xdr14:nvContentPartPr>
            <xdr14:cNvPr id="218" name="Ink 217">
              <a:extLst>
                <a:ext uri="{FF2B5EF4-FFF2-40B4-BE49-F238E27FC236}">
                  <a16:creationId xmlns:a16="http://schemas.microsoft.com/office/drawing/2014/main" id="{00000000-0008-0000-0600-0000D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9" name="Ink 218">
              <a:extLst>
                <a:ext uri="{FF2B5EF4-FFF2-40B4-BE49-F238E27FC236}">
                  <a16:creationId xmlns:a16="http://schemas.microsoft.com/office/drawing/2014/main" id="{00000000-0008-0000-0600-0000D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0" name="Ink 219">
              <a:extLst>
                <a:ext uri="{FF2B5EF4-FFF2-40B4-BE49-F238E27FC236}">
                  <a16:creationId xmlns:a16="http://schemas.microsoft.com/office/drawing/2014/main" id="{00000000-0008-0000-0600-0000D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21" name="Ink 220">
              <a:extLst>
                <a:ext uri="{FF2B5EF4-FFF2-40B4-BE49-F238E27FC236}">
                  <a16:creationId xmlns:a16="http://schemas.microsoft.com/office/drawing/2014/main" id="{00000000-0008-0000-0600-0000D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22" name="Ink 221">
              <a:extLst>
                <a:ext uri="{FF2B5EF4-FFF2-40B4-BE49-F238E27FC236}">
                  <a16:creationId xmlns:a16="http://schemas.microsoft.com/office/drawing/2014/main" id="{00000000-0008-0000-0600-0000D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23" name="Ink 222">
              <a:extLst>
                <a:ext uri="{FF2B5EF4-FFF2-40B4-BE49-F238E27FC236}">
                  <a16:creationId xmlns:a16="http://schemas.microsoft.com/office/drawing/2014/main" id="{00000000-0008-0000-0600-0000D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24" name="Ink 223">
              <a:extLst>
                <a:ext uri="{FF2B5EF4-FFF2-40B4-BE49-F238E27FC236}">
                  <a16:creationId xmlns:a16="http://schemas.microsoft.com/office/drawing/2014/main" id="{00000000-0008-0000-0600-0000E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49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25" name="Ink 224">
              <a:extLst>
                <a:ext uri="{FF2B5EF4-FFF2-40B4-BE49-F238E27FC236}">
                  <a16:creationId xmlns:a16="http://schemas.microsoft.com/office/drawing/2014/main" id="{00000000-0008-0000-0600-0000E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26" name="Ink 225">
              <a:extLst>
                <a:ext uri="{FF2B5EF4-FFF2-40B4-BE49-F238E27FC236}">
                  <a16:creationId xmlns:a16="http://schemas.microsoft.com/office/drawing/2014/main" id="{00000000-0008-0000-0600-0000E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27" name="Ink 226">
              <a:extLst>
                <a:ext uri="{FF2B5EF4-FFF2-40B4-BE49-F238E27FC236}">
                  <a16:creationId xmlns:a16="http://schemas.microsoft.com/office/drawing/2014/main" id="{00000000-0008-0000-0600-0000E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228" name="Ink 227">
              <a:extLst>
                <a:ext uri="{FF2B5EF4-FFF2-40B4-BE49-F238E27FC236}">
                  <a16:creationId xmlns:a16="http://schemas.microsoft.com/office/drawing/2014/main" id="{00000000-0008-0000-0600-0000E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229" name="Ink 228">
              <a:extLst>
                <a:ext uri="{FF2B5EF4-FFF2-40B4-BE49-F238E27FC236}">
                  <a16:creationId xmlns:a16="http://schemas.microsoft.com/office/drawing/2014/main" id="{00000000-0008-0000-0600-0000E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230" name="Ink 229">
              <a:extLst>
                <a:ext uri="{FF2B5EF4-FFF2-40B4-BE49-F238E27FC236}">
                  <a16:creationId xmlns:a16="http://schemas.microsoft.com/office/drawing/2014/main" id="{00000000-0008-0000-0600-0000E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231" name="Ink 230">
              <a:extLst>
                <a:ext uri="{FF2B5EF4-FFF2-40B4-BE49-F238E27FC236}">
                  <a16:creationId xmlns:a16="http://schemas.microsoft.com/office/drawing/2014/main" id="{00000000-0008-0000-0600-0000E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232" name="Ink 231">
              <a:extLst>
                <a:ext uri="{FF2B5EF4-FFF2-40B4-BE49-F238E27FC236}">
                  <a16:creationId xmlns:a16="http://schemas.microsoft.com/office/drawing/2014/main" id="{00000000-0008-0000-0600-0000E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233" name="Ink 232">
              <a:extLst>
                <a:ext uri="{FF2B5EF4-FFF2-40B4-BE49-F238E27FC236}">
                  <a16:creationId xmlns:a16="http://schemas.microsoft.com/office/drawing/2014/main" id="{00000000-0008-0000-0600-0000E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234" name="Ink 233">
              <a:extLst>
                <a:ext uri="{FF2B5EF4-FFF2-40B4-BE49-F238E27FC236}">
                  <a16:creationId xmlns:a16="http://schemas.microsoft.com/office/drawing/2014/main" id="{00000000-0008-0000-0600-0000E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235" name="Ink 234">
              <a:extLst>
                <a:ext uri="{FF2B5EF4-FFF2-40B4-BE49-F238E27FC236}">
                  <a16:creationId xmlns:a16="http://schemas.microsoft.com/office/drawing/2014/main" id="{00000000-0008-0000-0600-0000E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236" name="Ink 235">
              <a:extLst>
                <a:ext uri="{FF2B5EF4-FFF2-40B4-BE49-F238E27FC236}">
                  <a16:creationId xmlns:a16="http://schemas.microsoft.com/office/drawing/2014/main" id="{00000000-0008-0000-0600-0000E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237" name="Ink 236">
              <a:extLst>
                <a:ext uri="{FF2B5EF4-FFF2-40B4-BE49-F238E27FC236}">
                  <a16:creationId xmlns:a16="http://schemas.microsoft.com/office/drawing/2014/main" id="{00000000-0008-0000-0600-0000E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238" name="Ink 237">
              <a:extLst>
                <a:ext uri="{FF2B5EF4-FFF2-40B4-BE49-F238E27FC236}">
                  <a16:creationId xmlns:a16="http://schemas.microsoft.com/office/drawing/2014/main" id="{00000000-0008-0000-0600-0000E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239" name="Ink 238">
              <a:extLst>
                <a:ext uri="{FF2B5EF4-FFF2-40B4-BE49-F238E27FC236}">
                  <a16:creationId xmlns:a16="http://schemas.microsoft.com/office/drawing/2014/main" id="{00000000-0008-0000-0600-0000E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240" name="Ink 239">
              <a:extLst>
                <a:ext uri="{FF2B5EF4-FFF2-40B4-BE49-F238E27FC236}">
                  <a16:creationId xmlns:a16="http://schemas.microsoft.com/office/drawing/2014/main" id="{00000000-0008-0000-0600-0000F0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241" name="Ink 240">
              <a:extLst>
                <a:ext uri="{FF2B5EF4-FFF2-40B4-BE49-F238E27FC236}">
                  <a16:creationId xmlns:a16="http://schemas.microsoft.com/office/drawing/2014/main" id="{00000000-0008-0000-0600-0000F1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242" name="Ink 241">
              <a:extLst>
                <a:ext uri="{FF2B5EF4-FFF2-40B4-BE49-F238E27FC236}">
                  <a16:creationId xmlns:a16="http://schemas.microsoft.com/office/drawing/2014/main" id="{00000000-0008-0000-0600-0000F2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243" name="Ink 242">
              <a:extLst>
                <a:ext uri="{FF2B5EF4-FFF2-40B4-BE49-F238E27FC236}">
                  <a16:creationId xmlns:a16="http://schemas.microsoft.com/office/drawing/2014/main" id="{00000000-0008-0000-0600-0000F3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244" name="Ink 243">
              <a:extLst>
                <a:ext uri="{FF2B5EF4-FFF2-40B4-BE49-F238E27FC236}">
                  <a16:creationId xmlns:a16="http://schemas.microsoft.com/office/drawing/2014/main" id="{00000000-0008-0000-0600-0000F4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245" name="Ink 244">
              <a:extLst>
                <a:ext uri="{FF2B5EF4-FFF2-40B4-BE49-F238E27FC236}">
                  <a16:creationId xmlns:a16="http://schemas.microsoft.com/office/drawing/2014/main" id="{00000000-0008-0000-0600-0000F5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246" name="Ink 245">
              <a:extLst>
                <a:ext uri="{FF2B5EF4-FFF2-40B4-BE49-F238E27FC236}">
                  <a16:creationId xmlns:a16="http://schemas.microsoft.com/office/drawing/2014/main" id="{00000000-0008-0000-0600-0000F6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247" name="Ink 246">
              <a:extLst>
                <a:ext uri="{FF2B5EF4-FFF2-40B4-BE49-F238E27FC236}">
                  <a16:creationId xmlns:a16="http://schemas.microsoft.com/office/drawing/2014/main" id="{00000000-0008-0000-0600-0000F7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248" name="Ink 247">
              <a:extLst>
                <a:ext uri="{FF2B5EF4-FFF2-40B4-BE49-F238E27FC236}">
                  <a16:creationId xmlns:a16="http://schemas.microsoft.com/office/drawing/2014/main" id="{00000000-0008-0000-0600-0000F8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249" name="Ink 248">
              <a:extLst>
                <a:ext uri="{FF2B5EF4-FFF2-40B4-BE49-F238E27FC236}">
                  <a16:creationId xmlns:a16="http://schemas.microsoft.com/office/drawing/2014/main" id="{00000000-0008-0000-0600-0000F9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250" name="Ink 249">
              <a:extLst>
                <a:ext uri="{FF2B5EF4-FFF2-40B4-BE49-F238E27FC236}">
                  <a16:creationId xmlns:a16="http://schemas.microsoft.com/office/drawing/2014/main" id="{00000000-0008-0000-0600-0000FA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251" name="Ink 250">
              <a:extLst>
                <a:ext uri="{FF2B5EF4-FFF2-40B4-BE49-F238E27FC236}">
                  <a16:creationId xmlns:a16="http://schemas.microsoft.com/office/drawing/2014/main" id="{00000000-0008-0000-0600-0000FB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252" name="Ink 251">
              <a:extLst>
                <a:ext uri="{FF2B5EF4-FFF2-40B4-BE49-F238E27FC236}">
                  <a16:creationId xmlns:a16="http://schemas.microsoft.com/office/drawing/2014/main" id="{00000000-0008-0000-0600-0000FC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253" name="Ink 252">
              <a:extLst>
                <a:ext uri="{FF2B5EF4-FFF2-40B4-BE49-F238E27FC236}">
                  <a16:creationId xmlns:a16="http://schemas.microsoft.com/office/drawing/2014/main" id="{00000000-0008-0000-0600-0000FD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254" name="Ink 253">
              <a:extLst>
                <a:ext uri="{FF2B5EF4-FFF2-40B4-BE49-F238E27FC236}">
                  <a16:creationId xmlns:a16="http://schemas.microsoft.com/office/drawing/2014/main" id="{00000000-0008-0000-0600-0000FE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255" name="Ink 254">
              <a:extLst>
                <a:ext uri="{FF2B5EF4-FFF2-40B4-BE49-F238E27FC236}">
                  <a16:creationId xmlns:a16="http://schemas.microsoft.com/office/drawing/2014/main" id="{00000000-0008-0000-0600-0000FF00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256" name="Ink 255">
              <a:extLst>
                <a:ext uri="{FF2B5EF4-FFF2-40B4-BE49-F238E27FC236}">
                  <a16:creationId xmlns:a16="http://schemas.microsoft.com/office/drawing/2014/main" id="{00000000-0008-0000-0600-00000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257" name="Ink 256">
              <a:extLst>
                <a:ext uri="{FF2B5EF4-FFF2-40B4-BE49-F238E27FC236}">
                  <a16:creationId xmlns:a16="http://schemas.microsoft.com/office/drawing/2014/main" id="{00000000-0008-0000-0600-00000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258" name="Ink 257">
              <a:extLst>
                <a:ext uri="{FF2B5EF4-FFF2-40B4-BE49-F238E27FC236}">
                  <a16:creationId xmlns:a16="http://schemas.microsoft.com/office/drawing/2014/main" id="{00000000-0008-0000-0600-00000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259" name="Ink 258">
              <a:extLst>
                <a:ext uri="{FF2B5EF4-FFF2-40B4-BE49-F238E27FC236}">
                  <a16:creationId xmlns:a16="http://schemas.microsoft.com/office/drawing/2014/main" id="{00000000-0008-0000-0600-00000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260" name="Ink 259">
              <a:extLst>
                <a:ext uri="{FF2B5EF4-FFF2-40B4-BE49-F238E27FC236}">
                  <a16:creationId xmlns:a16="http://schemas.microsoft.com/office/drawing/2014/main" id="{00000000-0008-0000-0600-00000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261" name="Ink 260">
              <a:extLst>
                <a:ext uri="{FF2B5EF4-FFF2-40B4-BE49-F238E27FC236}">
                  <a16:creationId xmlns:a16="http://schemas.microsoft.com/office/drawing/2014/main" id="{00000000-0008-0000-0600-00000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262" name="Ink 261">
              <a:extLst>
                <a:ext uri="{FF2B5EF4-FFF2-40B4-BE49-F238E27FC236}">
                  <a16:creationId xmlns:a16="http://schemas.microsoft.com/office/drawing/2014/main" id="{00000000-0008-0000-0600-00000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263" name="Ink 262">
              <a:extLst>
                <a:ext uri="{FF2B5EF4-FFF2-40B4-BE49-F238E27FC236}">
                  <a16:creationId xmlns:a16="http://schemas.microsoft.com/office/drawing/2014/main" id="{00000000-0008-0000-0600-00000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264" name="Ink 263">
              <a:extLst>
                <a:ext uri="{FF2B5EF4-FFF2-40B4-BE49-F238E27FC236}">
                  <a16:creationId xmlns:a16="http://schemas.microsoft.com/office/drawing/2014/main" id="{00000000-0008-0000-0600-00000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265" name="Ink 264">
              <a:extLst>
                <a:ext uri="{FF2B5EF4-FFF2-40B4-BE49-F238E27FC236}">
                  <a16:creationId xmlns:a16="http://schemas.microsoft.com/office/drawing/2014/main" id="{00000000-0008-0000-0600-00000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266" name="Ink 265">
              <a:extLst>
                <a:ext uri="{FF2B5EF4-FFF2-40B4-BE49-F238E27FC236}">
                  <a16:creationId xmlns:a16="http://schemas.microsoft.com/office/drawing/2014/main" id="{00000000-0008-0000-0600-00000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267" name="Ink 266">
              <a:extLst>
                <a:ext uri="{FF2B5EF4-FFF2-40B4-BE49-F238E27FC236}">
                  <a16:creationId xmlns:a16="http://schemas.microsoft.com/office/drawing/2014/main" id="{00000000-0008-0000-0600-00000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268" name="Ink 267">
              <a:extLst>
                <a:ext uri="{FF2B5EF4-FFF2-40B4-BE49-F238E27FC236}">
                  <a16:creationId xmlns:a16="http://schemas.microsoft.com/office/drawing/2014/main" id="{00000000-0008-0000-0600-00000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269" name="Ink 268">
              <a:extLst>
                <a:ext uri="{FF2B5EF4-FFF2-40B4-BE49-F238E27FC236}">
                  <a16:creationId xmlns:a16="http://schemas.microsoft.com/office/drawing/2014/main" id="{00000000-0008-0000-0600-00000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270" name="Ink 269">
              <a:extLst>
                <a:ext uri="{FF2B5EF4-FFF2-40B4-BE49-F238E27FC236}">
                  <a16:creationId xmlns:a16="http://schemas.microsoft.com/office/drawing/2014/main" id="{00000000-0008-0000-0600-00000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71" name="Ink 270">
              <a:extLst>
                <a:ext uri="{FF2B5EF4-FFF2-40B4-BE49-F238E27FC236}">
                  <a16:creationId xmlns:a16="http://schemas.microsoft.com/office/drawing/2014/main" id="{00000000-0008-0000-0600-00000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272" name="Ink 271">
              <a:extLst>
                <a:ext uri="{FF2B5EF4-FFF2-40B4-BE49-F238E27FC236}">
                  <a16:creationId xmlns:a16="http://schemas.microsoft.com/office/drawing/2014/main" id="{00000000-0008-0000-0600-00001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73" name="Ink 272">
              <a:extLst>
                <a:ext uri="{FF2B5EF4-FFF2-40B4-BE49-F238E27FC236}">
                  <a16:creationId xmlns:a16="http://schemas.microsoft.com/office/drawing/2014/main" id="{00000000-0008-0000-0600-00001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274" name="Ink 273">
              <a:extLst>
                <a:ext uri="{FF2B5EF4-FFF2-40B4-BE49-F238E27FC236}">
                  <a16:creationId xmlns:a16="http://schemas.microsoft.com/office/drawing/2014/main" id="{00000000-0008-0000-0600-00001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275" name="Ink 274">
              <a:extLst>
                <a:ext uri="{FF2B5EF4-FFF2-40B4-BE49-F238E27FC236}">
                  <a16:creationId xmlns:a16="http://schemas.microsoft.com/office/drawing/2014/main" id="{00000000-0008-0000-0600-00001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276" name="Ink 275">
              <a:extLst>
                <a:ext uri="{FF2B5EF4-FFF2-40B4-BE49-F238E27FC236}">
                  <a16:creationId xmlns:a16="http://schemas.microsoft.com/office/drawing/2014/main" id="{00000000-0008-0000-0600-00001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277" name="Ink 276">
              <a:extLst>
                <a:ext uri="{FF2B5EF4-FFF2-40B4-BE49-F238E27FC236}">
                  <a16:creationId xmlns:a16="http://schemas.microsoft.com/office/drawing/2014/main" id="{00000000-0008-0000-0600-00001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278" name="Ink 277">
              <a:extLst>
                <a:ext uri="{FF2B5EF4-FFF2-40B4-BE49-F238E27FC236}">
                  <a16:creationId xmlns:a16="http://schemas.microsoft.com/office/drawing/2014/main" id="{00000000-0008-0000-0600-00001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279" name="Ink 278">
              <a:extLst>
                <a:ext uri="{FF2B5EF4-FFF2-40B4-BE49-F238E27FC236}">
                  <a16:creationId xmlns:a16="http://schemas.microsoft.com/office/drawing/2014/main" id="{00000000-0008-0000-0600-00001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280" name="Ink 279">
              <a:extLst>
                <a:ext uri="{FF2B5EF4-FFF2-40B4-BE49-F238E27FC236}">
                  <a16:creationId xmlns:a16="http://schemas.microsoft.com/office/drawing/2014/main" id="{00000000-0008-0000-0600-00001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281" name="Ink 280">
              <a:extLst>
                <a:ext uri="{FF2B5EF4-FFF2-40B4-BE49-F238E27FC236}">
                  <a16:creationId xmlns:a16="http://schemas.microsoft.com/office/drawing/2014/main" id="{00000000-0008-0000-0600-00001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282" name="Ink 281">
              <a:extLst>
                <a:ext uri="{FF2B5EF4-FFF2-40B4-BE49-F238E27FC236}">
                  <a16:creationId xmlns:a16="http://schemas.microsoft.com/office/drawing/2014/main" id="{00000000-0008-0000-0600-00001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83" name="Ink 282">
              <a:extLst>
                <a:ext uri="{FF2B5EF4-FFF2-40B4-BE49-F238E27FC236}">
                  <a16:creationId xmlns:a16="http://schemas.microsoft.com/office/drawing/2014/main" id="{00000000-0008-0000-0600-00001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284" name="Ink 283">
              <a:extLst>
                <a:ext uri="{FF2B5EF4-FFF2-40B4-BE49-F238E27FC236}">
                  <a16:creationId xmlns:a16="http://schemas.microsoft.com/office/drawing/2014/main" id="{00000000-0008-0000-0600-00001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85" name="Ink 284">
              <a:extLst>
                <a:ext uri="{FF2B5EF4-FFF2-40B4-BE49-F238E27FC236}">
                  <a16:creationId xmlns:a16="http://schemas.microsoft.com/office/drawing/2014/main" id="{00000000-0008-0000-0600-00001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286" name="Ink 285">
              <a:extLst>
                <a:ext uri="{FF2B5EF4-FFF2-40B4-BE49-F238E27FC236}">
                  <a16:creationId xmlns:a16="http://schemas.microsoft.com/office/drawing/2014/main" id="{00000000-0008-0000-0600-00001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87" name="Ink 286">
              <a:extLst>
                <a:ext uri="{FF2B5EF4-FFF2-40B4-BE49-F238E27FC236}">
                  <a16:creationId xmlns:a16="http://schemas.microsoft.com/office/drawing/2014/main" id="{00000000-0008-0000-0600-00001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288" name="Ink 287">
              <a:extLst>
                <a:ext uri="{FF2B5EF4-FFF2-40B4-BE49-F238E27FC236}">
                  <a16:creationId xmlns:a16="http://schemas.microsoft.com/office/drawing/2014/main" id="{00000000-0008-0000-0600-00002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89" name="Ink 288">
              <a:extLst>
                <a:ext uri="{FF2B5EF4-FFF2-40B4-BE49-F238E27FC236}">
                  <a16:creationId xmlns:a16="http://schemas.microsoft.com/office/drawing/2014/main" id="{00000000-0008-0000-0600-00002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290" name="Ink 289">
              <a:extLst>
                <a:ext uri="{FF2B5EF4-FFF2-40B4-BE49-F238E27FC236}">
                  <a16:creationId xmlns:a16="http://schemas.microsoft.com/office/drawing/2014/main" id="{00000000-0008-0000-0600-00002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291" name="Ink 290">
              <a:extLst>
                <a:ext uri="{FF2B5EF4-FFF2-40B4-BE49-F238E27FC236}">
                  <a16:creationId xmlns:a16="http://schemas.microsoft.com/office/drawing/2014/main" id="{00000000-0008-0000-0600-00002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292" name="Ink 291">
              <a:extLst>
                <a:ext uri="{FF2B5EF4-FFF2-40B4-BE49-F238E27FC236}">
                  <a16:creationId xmlns:a16="http://schemas.microsoft.com/office/drawing/2014/main" id="{00000000-0008-0000-0600-00002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293" name="Ink 292">
              <a:extLst>
                <a:ext uri="{FF2B5EF4-FFF2-40B4-BE49-F238E27FC236}">
                  <a16:creationId xmlns:a16="http://schemas.microsoft.com/office/drawing/2014/main" id="{00000000-0008-0000-0600-00002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294" name="Ink 293">
              <a:extLst>
                <a:ext uri="{FF2B5EF4-FFF2-40B4-BE49-F238E27FC236}">
                  <a16:creationId xmlns:a16="http://schemas.microsoft.com/office/drawing/2014/main" id="{00000000-0008-0000-0600-00002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295" name="Ink 294">
              <a:extLst>
                <a:ext uri="{FF2B5EF4-FFF2-40B4-BE49-F238E27FC236}">
                  <a16:creationId xmlns:a16="http://schemas.microsoft.com/office/drawing/2014/main" id="{00000000-0008-0000-0600-00002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296" name="Ink 295">
              <a:extLst>
                <a:ext uri="{FF2B5EF4-FFF2-40B4-BE49-F238E27FC236}">
                  <a16:creationId xmlns:a16="http://schemas.microsoft.com/office/drawing/2014/main" id="{00000000-0008-0000-0600-00002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297" name="Ink 296">
              <a:extLst>
                <a:ext uri="{FF2B5EF4-FFF2-40B4-BE49-F238E27FC236}">
                  <a16:creationId xmlns:a16="http://schemas.microsoft.com/office/drawing/2014/main" id="{00000000-0008-0000-0600-00002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298" name="Ink 297">
              <a:extLst>
                <a:ext uri="{FF2B5EF4-FFF2-40B4-BE49-F238E27FC236}">
                  <a16:creationId xmlns:a16="http://schemas.microsoft.com/office/drawing/2014/main" id="{00000000-0008-0000-0600-00002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299" name="Ink 298">
              <a:extLst>
                <a:ext uri="{FF2B5EF4-FFF2-40B4-BE49-F238E27FC236}">
                  <a16:creationId xmlns:a16="http://schemas.microsoft.com/office/drawing/2014/main" id="{00000000-0008-0000-0600-00002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300" name="Ink 299">
              <a:extLst>
                <a:ext uri="{FF2B5EF4-FFF2-40B4-BE49-F238E27FC236}">
                  <a16:creationId xmlns:a16="http://schemas.microsoft.com/office/drawing/2014/main" id="{00000000-0008-0000-0600-00002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301" name="Ink 300">
              <a:extLst>
                <a:ext uri="{FF2B5EF4-FFF2-40B4-BE49-F238E27FC236}">
                  <a16:creationId xmlns:a16="http://schemas.microsoft.com/office/drawing/2014/main" id="{00000000-0008-0000-0600-00002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302" name="Ink 301">
              <a:extLst>
                <a:ext uri="{FF2B5EF4-FFF2-40B4-BE49-F238E27FC236}">
                  <a16:creationId xmlns:a16="http://schemas.microsoft.com/office/drawing/2014/main" id="{00000000-0008-0000-0600-00002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303" name="Ink 302">
              <a:extLst>
                <a:ext uri="{FF2B5EF4-FFF2-40B4-BE49-F238E27FC236}">
                  <a16:creationId xmlns:a16="http://schemas.microsoft.com/office/drawing/2014/main" id="{00000000-0008-0000-0600-00002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304" name="Ink 303">
              <a:extLst>
                <a:ext uri="{FF2B5EF4-FFF2-40B4-BE49-F238E27FC236}">
                  <a16:creationId xmlns:a16="http://schemas.microsoft.com/office/drawing/2014/main" id="{00000000-0008-0000-0600-00003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305" name="Ink 304">
              <a:extLst>
                <a:ext uri="{FF2B5EF4-FFF2-40B4-BE49-F238E27FC236}">
                  <a16:creationId xmlns:a16="http://schemas.microsoft.com/office/drawing/2014/main" id="{00000000-0008-0000-0600-00003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306" name="Ink 305">
              <a:extLst>
                <a:ext uri="{FF2B5EF4-FFF2-40B4-BE49-F238E27FC236}">
                  <a16:creationId xmlns:a16="http://schemas.microsoft.com/office/drawing/2014/main" id="{00000000-0008-0000-0600-00003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307" name="Ink 306">
              <a:extLst>
                <a:ext uri="{FF2B5EF4-FFF2-40B4-BE49-F238E27FC236}">
                  <a16:creationId xmlns:a16="http://schemas.microsoft.com/office/drawing/2014/main" id="{00000000-0008-0000-0600-00003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308" name="Ink 307">
              <a:extLst>
                <a:ext uri="{FF2B5EF4-FFF2-40B4-BE49-F238E27FC236}">
                  <a16:creationId xmlns:a16="http://schemas.microsoft.com/office/drawing/2014/main" id="{00000000-0008-0000-0600-00003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309" name="Ink 308">
              <a:extLst>
                <a:ext uri="{FF2B5EF4-FFF2-40B4-BE49-F238E27FC236}">
                  <a16:creationId xmlns:a16="http://schemas.microsoft.com/office/drawing/2014/main" id="{00000000-0008-0000-0600-00003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310" name="Ink 309">
              <a:extLst>
                <a:ext uri="{FF2B5EF4-FFF2-40B4-BE49-F238E27FC236}">
                  <a16:creationId xmlns:a16="http://schemas.microsoft.com/office/drawing/2014/main" id="{00000000-0008-0000-0600-00003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311" name="Ink 310">
              <a:extLst>
                <a:ext uri="{FF2B5EF4-FFF2-40B4-BE49-F238E27FC236}">
                  <a16:creationId xmlns:a16="http://schemas.microsoft.com/office/drawing/2014/main" id="{00000000-0008-0000-0600-00003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312" name="Ink 311">
              <a:extLst>
                <a:ext uri="{FF2B5EF4-FFF2-40B4-BE49-F238E27FC236}">
                  <a16:creationId xmlns:a16="http://schemas.microsoft.com/office/drawing/2014/main" id="{00000000-0008-0000-0600-00003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313" name="Ink 312">
              <a:extLst>
                <a:ext uri="{FF2B5EF4-FFF2-40B4-BE49-F238E27FC236}">
                  <a16:creationId xmlns:a16="http://schemas.microsoft.com/office/drawing/2014/main" id="{00000000-0008-0000-0600-00003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314" name="Ink 313">
              <a:extLst>
                <a:ext uri="{FF2B5EF4-FFF2-40B4-BE49-F238E27FC236}">
                  <a16:creationId xmlns:a16="http://schemas.microsoft.com/office/drawing/2014/main" id="{00000000-0008-0000-0600-00003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315" name="Ink 314">
              <a:extLst>
                <a:ext uri="{FF2B5EF4-FFF2-40B4-BE49-F238E27FC236}">
                  <a16:creationId xmlns:a16="http://schemas.microsoft.com/office/drawing/2014/main" id="{00000000-0008-0000-0600-00003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316" name="Ink 315">
              <a:extLst>
                <a:ext uri="{FF2B5EF4-FFF2-40B4-BE49-F238E27FC236}">
                  <a16:creationId xmlns:a16="http://schemas.microsoft.com/office/drawing/2014/main" id="{00000000-0008-0000-0600-00003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317" name="Ink 316">
              <a:extLst>
                <a:ext uri="{FF2B5EF4-FFF2-40B4-BE49-F238E27FC236}">
                  <a16:creationId xmlns:a16="http://schemas.microsoft.com/office/drawing/2014/main" id="{00000000-0008-0000-0600-00003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318" name="Ink 317">
              <a:extLst>
                <a:ext uri="{FF2B5EF4-FFF2-40B4-BE49-F238E27FC236}">
                  <a16:creationId xmlns:a16="http://schemas.microsoft.com/office/drawing/2014/main" id="{00000000-0008-0000-0600-00003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319" name="Ink 318">
              <a:extLst>
                <a:ext uri="{FF2B5EF4-FFF2-40B4-BE49-F238E27FC236}">
                  <a16:creationId xmlns:a16="http://schemas.microsoft.com/office/drawing/2014/main" id="{00000000-0008-0000-0600-00003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320" name="Ink 319">
              <a:extLst>
                <a:ext uri="{FF2B5EF4-FFF2-40B4-BE49-F238E27FC236}">
                  <a16:creationId xmlns:a16="http://schemas.microsoft.com/office/drawing/2014/main" id="{00000000-0008-0000-0600-00004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321" name="Ink 320">
              <a:extLst>
                <a:ext uri="{FF2B5EF4-FFF2-40B4-BE49-F238E27FC236}">
                  <a16:creationId xmlns:a16="http://schemas.microsoft.com/office/drawing/2014/main" id="{00000000-0008-0000-0600-00004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322" name="Ink 321">
              <a:extLst>
                <a:ext uri="{FF2B5EF4-FFF2-40B4-BE49-F238E27FC236}">
                  <a16:creationId xmlns:a16="http://schemas.microsoft.com/office/drawing/2014/main" id="{00000000-0008-0000-0600-00004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323" name="Ink 322">
              <a:extLst>
                <a:ext uri="{FF2B5EF4-FFF2-40B4-BE49-F238E27FC236}">
                  <a16:creationId xmlns:a16="http://schemas.microsoft.com/office/drawing/2014/main" id="{00000000-0008-0000-0600-00004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324" name="Ink 323">
              <a:extLst>
                <a:ext uri="{FF2B5EF4-FFF2-40B4-BE49-F238E27FC236}">
                  <a16:creationId xmlns:a16="http://schemas.microsoft.com/office/drawing/2014/main" id="{00000000-0008-0000-0600-00004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325" name="Ink 324">
              <a:extLst>
                <a:ext uri="{FF2B5EF4-FFF2-40B4-BE49-F238E27FC236}">
                  <a16:creationId xmlns:a16="http://schemas.microsoft.com/office/drawing/2014/main" id="{00000000-0008-0000-0600-00004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326" name="Ink 325">
              <a:extLst>
                <a:ext uri="{FF2B5EF4-FFF2-40B4-BE49-F238E27FC236}">
                  <a16:creationId xmlns:a16="http://schemas.microsoft.com/office/drawing/2014/main" id="{00000000-0008-0000-0600-00004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327" name="Ink 326">
              <a:extLst>
                <a:ext uri="{FF2B5EF4-FFF2-40B4-BE49-F238E27FC236}">
                  <a16:creationId xmlns:a16="http://schemas.microsoft.com/office/drawing/2014/main" id="{00000000-0008-0000-0600-00004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328" name="Ink 327">
              <a:extLst>
                <a:ext uri="{FF2B5EF4-FFF2-40B4-BE49-F238E27FC236}">
                  <a16:creationId xmlns:a16="http://schemas.microsoft.com/office/drawing/2014/main" id="{00000000-0008-0000-0600-00004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329" name="Ink 328">
              <a:extLst>
                <a:ext uri="{FF2B5EF4-FFF2-40B4-BE49-F238E27FC236}">
                  <a16:creationId xmlns:a16="http://schemas.microsoft.com/office/drawing/2014/main" id="{00000000-0008-0000-0600-00004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330" name="Ink 329">
              <a:extLst>
                <a:ext uri="{FF2B5EF4-FFF2-40B4-BE49-F238E27FC236}">
                  <a16:creationId xmlns:a16="http://schemas.microsoft.com/office/drawing/2014/main" id="{00000000-0008-0000-0600-00004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331" name="Ink 330">
              <a:extLst>
                <a:ext uri="{FF2B5EF4-FFF2-40B4-BE49-F238E27FC236}">
                  <a16:creationId xmlns:a16="http://schemas.microsoft.com/office/drawing/2014/main" id="{00000000-0008-0000-0600-00004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332" name="Ink 331">
              <a:extLst>
                <a:ext uri="{FF2B5EF4-FFF2-40B4-BE49-F238E27FC236}">
                  <a16:creationId xmlns:a16="http://schemas.microsoft.com/office/drawing/2014/main" id="{00000000-0008-0000-0600-00004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333" name="Ink 332">
              <a:extLst>
                <a:ext uri="{FF2B5EF4-FFF2-40B4-BE49-F238E27FC236}">
                  <a16:creationId xmlns:a16="http://schemas.microsoft.com/office/drawing/2014/main" id="{00000000-0008-0000-0600-00004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334" name="Ink 333">
              <a:extLst>
                <a:ext uri="{FF2B5EF4-FFF2-40B4-BE49-F238E27FC236}">
                  <a16:creationId xmlns:a16="http://schemas.microsoft.com/office/drawing/2014/main" id="{00000000-0008-0000-0600-00004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335" name="Ink 334">
              <a:extLst>
                <a:ext uri="{FF2B5EF4-FFF2-40B4-BE49-F238E27FC236}">
                  <a16:creationId xmlns:a16="http://schemas.microsoft.com/office/drawing/2014/main" id="{00000000-0008-0000-0600-00004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336" name="Ink 335">
              <a:extLst>
                <a:ext uri="{FF2B5EF4-FFF2-40B4-BE49-F238E27FC236}">
                  <a16:creationId xmlns:a16="http://schemas.microsoft.com/office/drawing/2014/main" id="{00000000-0008-0000-0600-00005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337" name="Ink 336">
              <a:extLst>
                <a:ext uri="{FF2B5EF4-FFF2-40B4-BE49-F238E27FC236}">
                  <a16:creationId xmlns:a16="http://schemas.microsoft.com/office/drawing/2014/main" id="{00000000-0008-0000-0600-00005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338" name="Ink 337">
              <a:extLst>
                <a:ext uri="{FF2B5EF4-FFF2-40B4-BE49-F238E27FC236}">
                  <a16:creationId xmlns:a16="http://schemas.microsoft.com/office/drawing/2014/main" id="{00000000-0008-0000-0600-00005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339" name="Ink 338">
              <a:extLst>
                <a:ext uri="{FF2B5EF4-FFF2-40B4-BE49-F238E27FC236}">
                  <a16:creationId xmlns:a16="http://schemas.microsoft.com/office/drawing/2014/main" id="{00000000-0008-0000-0600-00005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340" name="Ink 339">
              <a:extLst>
                <a:ext uri="{FF2B5EF4-FFF2-40B4-BE49-F238E27FC236}">
                  <a16:creationId xmlns:a16="http://schemas.microsoft.com/office/drawing/2014/main" id="{00000000-0008-0000-0600-00005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341" name="Ink 340">
              <a:extLst>
                <a:ext uri="{FF2B5EF4-FFF2-40B4-BE49-F238E27FC236}">
                  <a16:creationId xmlns:a16="http://schemas.microsoft.com/office/drawing/2014/main" id="{00000000-0008-0000-0600-00005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342" name="Ink 341">
              <a:extLst>
                <a:ext uri="{FF2B5EF4-FFF2-40B4-BE49-F238E27FC236}">
                  <a16:creationId xmlns:a16="http://schemas.microsoft.com/office/drawing/2014/main" id="{00000000-0008-0000-0600-00005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343" name="Ink 342">
              <a:extLst>
                <a:ext uri="{FF2B5EF4-FFF2-40B4-BE49-F238E27FC236}">
                  <a16:creationId xmlns:a16="http://schemas.microsoft.com/office/drawing/2014/main" id="{00000000-0008-0000-0600-00005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344" name="Ink 343">
              <a:extLst>
                <a:ext uri="{FF2B5EF4-FFF2-40B4-BE49-F238E27FC236}">
                  <a16:creationId xmlns:a16="http://schemas.microsoft.com/office/drawing/2014/main" id="{00000000-0008-0000-0600-00005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345" name="Ink 344">
              <a:extLst>
                <a:ext uri="{FF2B5EF4-FFF2-40B4-BE49-F238E27FC236}">
                  <a16:creationId xmlns:a16="http://schemas.microsoft.com/office/drawing/2014/main" id="{00000000-0008-0000-0600-00005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346" name="Ink 345">
              <a:extLst>
                <a:ext uri="{FF2B5EF4-FFF2-40B4-BE49-F238E27FC236}">
                  <a16:creationId xmlns:a16="http://schemas.microsoft.com/office/drawing/2014/main" id="{00000000-0008-0000-0600-00005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347" name="Ink 346">
              <a:extLst>
                <a:ext uri="{FF2B5EF4-FFF2-40B4-BE49-F238E27FC236}">
                  <a16:creationId xmlns:a16="http://schemas.microsoft.com/office/drawing/2014/main" id="{00000000-0008-0000-0600-00005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348" name="Ink 347">
              <a:extLst>
                <a:ext uri="{FF2B5EF4-FFF2-40B4-BE49-F238E27FC236}">
                  <a16:creationId xmlns:a16="http://schemas.microsoft.com/office/drawing/2014/main" id="{00000000-0008-0000-0600-00005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349" name="Ink 348">
              <a:extLst>
                <a:ext uri="{FF2B5EF4-FFF2-40B4-BE49-F238E27FC236}">
                  <a16:creationId xmlns:a16="http://schemas.microsoft.com/office/drawing/2014/main" id="{00000000-0008-0000-0600-00005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350" name="Ink 349">
              <a:extLst>
                <a:ext uri="{FF2B5EF4-FFF2-40B4-BE49-F238E27FC236}">
                  <a16:creationId xmlns:a16="http://schemas.microsoft.com/office/drawing/2014/main" id="{00000000-0008-0000-0600-00005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351" name="Ink 350">
              <a:extLst>
                <a:ext uri="{FF2B5EF4-FFF2-40B4-BE49-F238E27FC236}">
                  <a16:creationId xmlns:a16="http://schemas.microsoft.com/office/drawing/2014/main" id="{00000000-0008-0000-0600-00005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352" name="Ink 351">
              <a:extLst>
                <a:ext uri="{FF2B5EF4-FFF2-40B4-BE49-F238E27FC236}">
                  <a16:creationId xmlns:a16="http://schemas.microsoft.com/office/drawing/2014/main" id="{00000000-0008-0000-0600-00006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353" name="Ink 352">
              <a:extLst>
                <a:ext uri="{FF2B5EF4-FFF2-40B4-BE49-F238E27FC236}">
                  <a16:creationId xmlns:a16="http://schemas.microsoft.com/office/drawing/2014/main" id="{00000000-0008-0000-0600-00006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354" name="Ink 353">
              <a:extLst>
                <a:ext uri="{FF2B5EF4-FFF2-40B4-BE49-F238E27FC236}">
                  <a16:creationId xmlns:a16="http://schemas.microsoft.com/office/drawing/2014/main" id="{00000000-0008-0000-0600-00006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355" name="Ink 354">
              <a:extLst>
                <a:ext uri="{FF2B5EF4-FFF2-40B4-BE49-F238E27FC236}">
                  <a16:creationId xmlns:a16="http://schemas.microsoft.com/office/drawing/2014/main" id="{00000000-0008-0000-0600-00006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356" name="Ink 355">
              <a:extLst>
                <a:ext uri="{FF2B5EF4-FFF2-40B4-BE49-F238E27FC236}">
                  <a16:creationId xmlns:a16="http://schemas.microsoft.com/office/drawing/2014/main" id="{00000000-0008-0000-0600-00006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357" name="Ink 356">
              <a:extLst>
                <a:ext uri="{FF2B5EF4-FFF2-40B4-BE49-F238E27FC236}">
                  <a16:creationId xmlns:a16="http://schemas.microsoft.com/office/drawing/2014/main" id="{00000000-0008-0000-0600-00006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358" name="Ink 357">
              <a:extLst>
                <a:ext uri="{FF2B5EF4-FFF2-40B4-BE49-F238E27FC236}">
                  <a16:creationId xmlns:a16="http://schemas.microsoft.com/office/drawing/2014/main" id="{00000000-0008-0000-0600-00006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359" name="Ink 358">
              <a:extLst>
                <a:ext uri="{FF2B5EF4-FFF2-40B4-BE49-F238E27FC236}">
                  <a16:creationId xmlns:a16="http://schemas.microsoft.com/office/drawing/2014/main" id="{00000000-0008-0000-0600-00006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360" name="Ink 359">
              <a:extLst>
                <a:ext uri="{FF2B5EF4-FFF2-40B4-BE49-F238E27FC236}">
                  <a16:creationId xmlns:a16="http://schemas.microsoft.com/office/drawing/2014/main" id="{00000000-0008-0000-0600-00006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361" name="Ink 360">
              <a:extLst>
                <a:ext uri="{FF2B5EF4-FFF2-40B4-BE49-F238E27FC236}">
                  <a16:creationId xmlns:a16="http://schemas.microsoft.com/office/drawing/2014/main" id="{00000000-0008-0000-0600-00006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362" name="Ink 361">
              <a:extLst>
                <a:ext uri="{FF2B5EF4-FFF2-40B4-BE49-F238E27FC236}">
                  <a16:creationId xmlns:a16="http://schemas.microsoft.com/office/drawing/2014/main" id="{00000000-0008-0000-0600-00006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363" name="Ink 362">
              <a:extLst>
                <a:ext uri="{FF2B5EF4-FFF2-40B4-BE49-F238E27FC236}">
                  <a16:creationId xmlns:a16="http://schemas.microsoft.com/office/drawing/2014/main" id="{00000000-0008-0000-0600-00006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364" name="Ink 363">
              <a:extLst>
                <a:ext uri="{FF2B5EF4-FFF2-40B4-BE49-F238E27FC236}">
                  <a16:creationId xmlns:a16="http://schemas.microsoft.com/office/drawing/2014/main" id="{00000000-0008-0000-0600-00006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365" name="Ink 364">
              <a:extLst>
                <a:ext uri="{FF2B5EF4-FFF2-40B4-BE49-F238E27FC236}">
                  <a16:creationId xmlns:a16="http://schemas.microsoft.com/office/drawing/2014/main" id="{00000000-0008-0000-0600-00006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366" name="Ink 365">
              <a:extLst>
                <a:ext uri="{FF2B5EF4-FFF2-40B4-BE49-F238E27FC236}">
                  <a16:creationId xmlns:a16="http://schemas.microsoft.com/office/drawing/2014/main" id="{00000000-0008-0000-0600-00006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367" name="Ink 366">
              <a:extLst>
                <a:ext uri="{FF2B5EF4-FFF2-40B4-BE49-F238E27FC236}">
                  <a16:creationId xmlns:a16="http://schemas.microsoft.com/office/drawing/2014/main" id="{00000000-0008-0000-0600-00006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368" name="Ink 367">
              <a:extLst>
                <a:ext uri="{FF2B5EF4-FFF2-40B4-BE49-F238E27FC236}">
                  <a16:creationId xmlns:a16="http://schemas.microsoft.com/office/drawing/2014/main" id="{00000000-0008-0000-0600-00007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369" name="Ink 368">
              <a:extLst>
                <a:ext uri="{FF2B5EF4-FFF2-40B4-BE49-F238E27FC236}">
                  <a16:creationId xmlns:a16="http://schemas.microsoft.com/office/drawing/2014/main" id="{00000000-0008-0000-0600-00007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370" name="Ink 369">
              <a:extLst>
                <a:ext uri="{FF2B5EF4-FFF2-40B4-BE49-F238E27FC236}">
                  <a16:creationId xmlns:a16="http://schemas.microsoft.com/office/drawing/2014/main" id="{00000000-0008-0000-0600-00007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371" name="Ink 370">
              <a:extLst>
                <a:ext uri="{FF2B5EF4-FFF2-40B4-BE49-F238E27FC236}">
                  <a16:creationId xmlns:a16="http://schemas.microsoft.com/office/drawing/2014/main" id="{00000000-0008-0000-0600-00007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372" name="Ink 371">
              <a:extLst>
                <a:ext uri="{FF2B5EF4-FFF2-40B4-BE49-F238E27FC236}">
                  <a16:creationId xmlns:a16="http://schemas.microsoft.com/office/drawing/2014/main" id="{00000000-0008-0000-0600-00007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373" name="Ink 372">
              <a:extLst>
                <a:ext uri="{FF2B5EF4-FFF2-40B4-BE49-F238E27FC236}">
                  <a16:creationId xmlns:a16="http://schemas.microsoft.com/office/drawing/2014/main" id="{00000000-0008-0000-0600-00007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374" name="Ink 373">
              <a:extLst>
                <a:ext uri="{FF2B5EF4-FFF2-40B4-BE49-F238E27FC236}">
                  <a16:creationId xmlns:a16="http://schemas.microsoft.com/office/drawing/2014/main" id="{00000000-0008-0000-0600-00007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375" name="Ink 374">
              <a:extLst>
                <a:ext uri="{FF2B5EF4-FFF2-40B4-BE49-F238E27FC236}">
                  <a16:creationId xmlns:a16="http://schemas.microsoft.com/office/drawing/2014/main" id="{00000000-0008-0000-0600-00007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376" name="Ink 375">
              <a:extLst>
                <a:ext uri="{FF2B5EF4-FFF2-40B4-BE49-F238E27FC236}">
                  <a16:creationId xmlns:a16="http://schemas.microsoft.com/office/drawing/2014/main" id="{00000000-0008-0000-0600-00007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377" name="Ink 376">
              <a:extLst>
                <a:ext uri="{FF2B5EF4-FFF2-40B4-BE49-F238E27FC236}">
                  <a16:creationId xmlns:a16="http://schemas.microsoft.com/office/drawing/2014/main" id="{00000000-0008-0000-0600-00007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378" name="Ink 377">
              <a:extLst>
                <a:ext uri="{FF2B5EF4-FFF2-40B4-BE49-F238E27FC236}">
                  <a16:creationId xmlns:a16="http://schemas.microsoft.com/office/drawing/2014/main" id="{00000000-0008-0000-0600-00007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379" name="Ink 378">
              <a:extLst>
                <a:ext uri="{FF2B5EF4-FFF2-40B4-BE49-F238E27FC236}">
                  <a16:creationId xmlns:a16="http://schemas.microsoft.com/office/drawing/2014/main" id="{00000000-0008-0000-0600-00007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380" name="Ink 379">
              <a:extLst>
                <a:ext uri="{FF2B5EF4-FFF2-40B4-BE49-F238E27FC236}">
                  <a16:creationId xmlns:a16="http://schemas.microsoft.com/office/drawing/2014/main" id="{00000000-0008-0000-0600-00007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381" name="Ink 380">
              <a:extLst>
                <a:ext uri="{FF2B5EF4-FFF2-40B4-BE49-F238E27FC236}">
                  <a16:creationId xmlns:a16="http://schemas.microsoft.com/office/drawing/2014/main" id="{00000000-0008-0000-0600-00007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382" name="Ink 381">
              <a:extLst>
                <a:ext uri="{FF2B5EF4-FFF2-40B4-BE49-F238E27FC236}">
                  <a16:creationId xmlns:a16="http://schemas.microsoft.com/office/drawing/2014/main" id="{00000000-0008-0000-0600-00007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383" name="Ink 382">
              <a:extLst>
                <a:ext uri="{FF2B5EF4-FFF2-40B4-BE49-F238E27FC236}">
                  <a16:creationId xmlns:a16="http://schemas.microsoft.com/office/drawing/2014/main" id="{00000000-0008-0000-0600-00007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384" name="Ink 383">
              <a:extLst>
                <a:ext uri="{FF2B5EF4-FFF2-40B4-BE49-F238E27FC236}">
                  <a16:creationId xmlns:a16="http://schemas.microsoft.com/office/drawing/2014/main" id="{00000000-0008-0000-0600-00008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385" name="Ink 384">
              <a:extLst>
                <a:ext uri="{FF2B5EF4-FFF2-40B4-BE49-F238E27FC236}">
                  <a16:creationId xmlns:a16="http://schemas.microsoft.com/office/drawing/2014/main" id="{00000000-0008-0000-0600-00008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386" name="Ink 385">
              <a:extLst>
                <a:ext uri="{FF2B5EF4-FFF2-40B4-BE49-F238E27FC236}">
                  <a16:creationId xmlns:a16="http://schemas.microsoft.com/office/drawing/2014/main" id="{00000000-0008-0000-0600-00008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387" name="Ink 386">
              <a:extLst>
                <a:ext uri="{FF2B5EF4-FFF2-40B4-BE49-F238E27FC236}">
                  <a16:creationId xmlns:a16="http://schemas.microsoft.com/office/drawing/2014/main" id="{00000000-0008-0000-0600-00008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388" name="Ink 387">
              <a:extLst>
                <a:ext uri="{FF2B5EF4-FFF2-40B4-BE49-F238E27FC236}">
                  <a16:creationId xmlns:a16="http://schemas.microsoft.com/office/drawing/2014/main" id="{00000000-0008-0000-0600-00008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389" name="Ink 388">
              <a:extLst>
                <a:ext uri="{FF2B5EF4-FFF2-40B4-BE49-F238E27FC236}">
                  <a16:creationId xmlns:a16="http://schemas.microsoft.com/office/drawing/2014/main" id="{00000000-0008-0000-0600-00008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390" name="Ink 389">
              <a:extLst>
                <a:ext uri="{FF2B5EF4-FFF2-40B4-BE49-F238E27FC236}">
                  <a16:creationId xmlns:a16="http://schemas.microsoft.com/office/drawing/2014/main" id="{00000000-0008-0000-0600-00008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391" name="Ink 390">
              <a:extLst>
                <a:ext uri="{FF2B5EF4-FFF2-40B4-BE49-F238E27FC236}">
                  <a16:creationId xmlns:a16="http://schemas.microsoft.com/office/drawing/2014/main" id="{00000000-0008-0000-0600-00008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392" name="Ink 391">
              <a:extLst>
                <a:ext uri="{FF2B5EF4-FFF2-40B4-BE49-F238E27FC236}">
                  <a16:creationId xmlns:a16="http://schemas.microsoft.com/office/drawing/2014/main" id="{00000000-0008-0000-0600-00008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393" name="Ink 392">
              <a:extLst>
                <a:ext uri="{FF2B5EF4-FFF2-40B4-BE49-F238E27FC236}">
                  <a16:creationId xmlns:a16="http://schemas.microsoft.com/office/drawing/2014/main" id="{00000000-0008-0000-0600-00008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394" name="Ink 393">
              <a:extLst>
                <a:ext uri="{FF2B5EF4-FFF2-40B4-BE49-F238E27FC236}">
                  <a16:creationId xmlns:a16="http://schemas.microsoft.com/office/drawing/2014/main" id="{00000000-0008-0000-0600-00008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395" name="Ink 394">
              <a:extLst>
                <a:ext uri="{FF2B5EF4-FFF2-40B4-BE49-F238E27FC236}">
                  <a16:creationId xmlns:a16="http://schemas.microsoft.com/office/drawing/2014/main" id="{00000000-0008-0000-0600-00008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396" name="Ink 395">
              <a:extLst>
                <a:ext uri="{FF2B5EF4-FFF2-40B4-BE49-F238E27FC236}">
                  <a16:creationId xmlns:a16="http://schemas.microsoft.com/office/drawing/2014/main" id="{00000000-0008-0000-0600-00008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397" name="Ink 396">
              <a:extLst>
                <a:ext uri="{FF2B5EF4-FFF2-40B4-BE49-F238E27FC236}">
                  <a16:creationId xmlns:a16="http://schemas.microsoft.com/office/drawing/2014/main" id="{00000000-0008-0000-0600-00008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398" name="Ink 397">
              <a:extLst>
                <a:ext uri="{FF2B5EF4-FFF2-40B4-BE49-F238E27FC236}">
                  <a16:creationId xmlns:a16="http://schemas.microsoft.com/office/drawing/2014/main" id="{00000000-0008-0000-0600-00008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399" name="Ink 398">
              <a:extLst>
                <a:ext uri="{FF2B5EF4-FFF2-40B4-BE49-F238E27FC236}">
                  <a16:creationId xmlns:a16="http://schemas.microsoft.com/office/drawing/2014/main" id="{00000000-0008-0000-0600-00008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400" name="Ink 399">
              <a:extLst>
                <a:ext uri="{FF2B5EF4-FFF2-40B4-BE49-F238E27FC236}">
                  <a16:creationId xmlns:a16="http://schemas.microsoft.com/office/drawing/2014/main" id="{00000000-0008-0000-0600-00009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401" name="Ink 400">
              <a:extLst>
                <a:ext uri="{FF2B5EF4-FFF2-40B4-BE49-F238E27FC236}">
                  <a16:creationId xmlns:a16="http://schemas.microsoft.com/office/drawing/2014/main" id="{00000000-0008-0000-0600-00009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402" name="Ink 401">
              <a:extLst>
                <a:ext uri="{FF2B5EF4-FFF2-40B4-BE49-F238E27FC236}">
                  <a16:creationId xmlns:a16="http://schemas.microsoft.com/office/drawing/2014/main" id="{00000000-0008-0000-0600-00009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403" name="Ink 402">
              <a:extLst>
                <a:ext uri="{FF2B5EF4-FFF2-40B4-BE49-F238E27FC236}">
                  <a16:creationId xmlns:a16="http://schemas.microsoft.com/office/drawing/2014/main" id="{00000000-0008-0000-0600-00009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404" name="Ink 403">
              <a:extLst>
                <a:ext uri="{FF2B5EF4-FFF2-40B4-BE49-F238E27FC236}">
                  <a16:creationId xmlns:a16="http://schemas.microsoft.com/office/drawing/2014/main" id="{00000000-0008-0000-0600-00009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405" name="Ink 404">
              <a:extLst>
                <a:ext uri="{FF2B5EF4-FFF2-40B4-BE49-F238E27FC236}">
                  <a16:creationId xmlns:a16="http://schemas.microsoft.com/office/drawing/2014/main" id="{00000000-0008-0000-0600-00009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406" name="Ink 405">
              <a:extLst>
                <a:ext uri="{FF2B5EF4-FFF2-40B4-BE49-F238E27FC236}">
                  <a16:creationId xmlns:a16="http://schemas.microsoft.com/office/drawing/2014/main" id="{00000000-0008-0000-0600-00009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407" name="Ink 406">
              <a:extLst>
                <a:ext uri="{FF2B5EF4-FFF2-40B4-BE49-F238E27FC236}">
                  <a16:creationId xmlns:a16="http://schemas.microsoft.com/office/drawing/2014/main" id="{00000000-0008-0000-0600-00009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408" name="Ink 407">
              <a:extLst>
                <a:ext uri="{FF2B5EF4-FFF2-40B4-BE49-F238E27FC236}">
                  <a16:creationId xmlns:a16="http://schemas.microsoft.com/office/drawing/2014/main" id="{00000000-0008-0000-0600-00009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409" name="Ink 408">
              <a:extLst>
                <a:ext uri="{FF2B5EF4-FFF2-40B4-BE49-F238E27FC236}">
                  <a16:creationId xmlns:a16="http://schemas.microsoft.com/office/drawing/2014/main" id="{00000000-0008-0000-0600-00009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410" name="Ink 409">
              <a:extLst>
                <a:ext uri="{FF2B5EF4-FFF2-40B4-BE49-F238E27FC236}">
                  <a16:creationId xmlns:a16="http://schemas.microsoft.com/office/drawing/2014/main" id="{00000000-0008-0000-0600-00009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411" name="Ink 410">
              <a:extLst>
                <a:ext uri="{FF2B5EF4-FFF2-40B4-BE49-F238E27FC236}">
                  <a16:creationId xmlns:a16="http://schemas.microsoft.com/office/drawing/2014/main" id="{00000000-0008-0000-0600-00009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412" name="Ink 411">
              <a:extLst>
                <a:ext uri="{FF2B5EF4-FFF2-40B4-BE49-F238E27FC236}">
                  <a16:creationId xmlns:a16="http://schemas.microsoft.com/office/drawing/2014/main" id="{00000000-0008-0000-0600-00009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413" name="Ink 412">
              <a:extLst>
                <a:ext uri="{FF2B5EF4-FFF2-40B4-BE49-F238E27FC236}">
                  <a16:creationId xmlns:a16="http://schemas.microsoft.com/office/drawing/2014/main" id="{00000000-0008-0000-0600-00009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414" name="Ink 413">
              <a:extLst>
                <a:ext uri="{FF2B5EF4-FFF2-40B4-BE49-F238E27FC236}">
                  <a16:creationId xmlns:a16="http://schemas.microsoft.com/office/drawing/2014/main" id="{00000000-0008-0000-0600-00009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415" name="Ink 414">
              <a:extLst>
                <a:ext uri="{FF2B5EF4-FFF2-40B4-BE49-F238E27FC236}">
                  <a16:creationId xmlns:a16="http://schemas.microsoft.com/office/drawing/2014/main" id="{00000000-0008-0000-0600-00009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416" name="Ink 415">
              <a:extLst>
                <a:ext uri="{FF2B5EF4-FFF2-40B4-BE49-F238E27FC236}">
                  <a16:creationId xmlns:a16="http://schemas.microsoft.com/office/drawing/2014/main" id="{00000000-0008-0000-0600-0000A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417" name="Ink 416">
              <a:extLst>
                <a:ext uri="{FF2B5EF4-FFF2-40B4-BE49-F238E27FC236}">
                  <a16:creationId xmlns:a16="http://schemas.microsoft.com/office/drawing/2014/main" id="{00000000-0008-0000-0600-0000A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418" name="Ink 417">
              <a:extLst>
                <a:ext uri="{FF2B5EF4-FFF2-40B4-BE49-F238E27FC236}">
                  <a16:creationId xmlns:a16="http://schemas.microsoft.com/office/drawing/2014/main" id="{00000000-0008-0000-0600-0000A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419" name="Ink 418">
              <a:extLst>
                <a:ext uri="{FF2B5EF4-FFF2-40B4-BE49-F238E27FC236}">
                  <a16:creationId xmlns:a16="http://schemas.microsoft.com/office/drawing/2014/main" id="{00000000-0008-0000-0600-0000A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420" name="Ink 419">
              <a:extLst>
                <a:ext uri="{FF2B5EF4-FFF2-40B4-BE49-F238E27FC236}">
                  <a16:creationId xmlns:a16="http://schemas.microsoft.com/office/drawing/2014/main" id="{00000000-0008-0000-0600-0000A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421" name="Ink 420">
              <a:extLst>
                <a:ext uri="{FF2B5EF4-FFF2-40B4-BE49-F238E27FC236}">
                  <a16:creationId xmlns:a16="http://schemas.microsoft.com/office/drawing/2014/main" id="{00000000-0008-0000-0600-0000A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422" name="Ink 421">
              <a:extLst>
                <a:ext uri="{FF2B5EF4-FFF2-40B4-BE49-F238E27FC236}">
                  <a16:creationId xmlns:a16="http://schemas.microsoft.com/office/drawing/2014/main" id="{00000000-0008-0000-0600-0000A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423" name="Ink 422">
              <a:extLst>
                <a:ext uri="{FF2B5EF4-FFF2-40B4-BE49-F238E27FC236}">
                  <a16:creationId xmlns:a16="http://schemas.microsoft.com/office/drawing/2014/main" id="{00000000-0008-0000-0600-0000A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424" name="Ink 423">
              <a:extLst>
                <a:ext uri="{FF2B5EF4-FFF2-40B4-BE49-F238E27FC236}">
                  <a16:creationId xmlns:a16="http://schemas.microsoft.com/office/drawing/2014/main" id="{00000000-0008-0000-0600-0000A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425" name="Ink 424">
              <a:extLst>
                <a:ext uri="{FF2B5EF4-FFF2-40B4-BE49-F238E27FC236}">
                  <a16:creationId xmlns:a16="http://schemas.microsoft.com/office/drawing/2014/main" id="{00000000-0008-0000-0600-0000A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426" name="Ink 425">
              <a:extLst>
                <a:ext uri="{FF2B5EF4-FFF2-40B4-BE49-F238E27FC236}">
                  <a16:creationId xmlns:a16="http://schemas.microsoft.com/office/drawing/2014/main" id="{00000000-0008-0000-0600-0000A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427" name="Ink 426">
              <a:extLst>
                <a:ext uri="{FF2B5EF4-FFF2-40B4-BE49-F238E27FC236}">
                  <a16:creationId xmlns:a16="http://schemas.microsoft.com/office/drawing/2014/main" id="{00000000-0008-0000-0600-0000A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428" name="Ink 427">
              <a:extLst>
                <a:ext uri="{FF2B5EF4-FFF2-40B4-BE49-F238E27FC236}">
                  <a16:creationId xmlns:a16="http://schemas.microsoft.com/office/drawing/2014/main" id="{00000000-0008-0000-0600-0000A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429" name="Ink 428">
              <a:extLst>
                <a:ext uri="{FF2B5EF4-FFF2-40B4-BE49-F238E27FC236}">
                  <a16:creationId xmlns:a16="http://schemas.microsoft.com/office/drawing/2014/main" id="{00000000-0008-0000-0600-0000A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430" name="Ink 429">
              <a:extLst>
                <a:ext uri="{FF2B5EF4-FFF2-40B4-BE49-F238E27FC236}">
                  <a16:creationId xmlns:a16="http://schemas.microsoft.com/office/drawing/2014/main" id="{00000000-0008-0000-0600-0000A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431" name="Ink 430">
              <a:extLst>
                <a:ext uri="{FF2B5EF4-FFF2-40B4-BE49-F238E27FC236}">
                  <a16:creationId xmlns:a16="http://schemas.microsoft.com/office/drawing/2014/main" id="{00000000-0008-0000-0600-0000A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432" name="Ink 431">
              <a:extLst>
                <a:ext uri="{FF2B5EF4-FFF2-40B4-BE49-F238E27FC236}">
                  <a16:creationId xmlns:a16="http://schemas.microsoft.com/office/drawing/2014/main" id="{00000000-0008-0000-0600-0000B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433" name="Ink 432">
              <a:extLst>
                <a:ext uri="{FF2B5EF4-FFF2-40B4-BE49-F238E27FC236}">
                  <a16:creationId xmlns:a16="http://schemas.microsoft.com/office/drawing/2014/main" id="{00000000-0008-0000-0600-0000B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434" name="Ink 433">
              <a:extLst>
                <a:ext uri="{FF2B5EF4-FFF2-40B4-BE49-F238E27FC236}">
                  <a16:creationId xmlns:a16="http://schemas.microsoft.com/office/drawing/2014/main" id="{00000000-0008-0000-0600-0000B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435" name="Ink 434">
              <a:extLst>
                <a:ext uri="{FF2B5EF4-FFF2-40B4-BE49-F238E27FC236}">
                  <a16:creationId xmlns:a16="http://schemas.microsoft.com/office/drawing/2014/main" id="{00000000-0008-0000-0600-0000B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436" name="Ink 435">
              <a:extLst>
                <a:ext uri="{FF2B5EF4-FFF2-40B4-BE49-F238E27FC236}">
                  <a16:creationId xmlns:a16="http://schemas.microsoft.com/office/drawing/2014/main" id="{00000000-0008-0000-0600-0000B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437" name="Ink 436">
              <a:extLst>
                <a:ext uri="{FF2B5EF4-FFF2-40B4-BE49-F238E27FC236}">
                  <a16:creationId xmlns:a16="http://schemas.microsoft.com/office/drawing/2014/main" id="{00000000-0008-0000-0600-0000B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438" name="Ink 437">
              <a:extLst>
                <a:ext uri="{FF2B5EF4-FFF2-40B4-BE49-F238E27FC236}">
                  <a16:creationId xmlns:a16="http://schemas.microsoft.com/office/drawing/2014/main" id="{00000000-0008-0000-0600-0000B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439" name="Ink 438">
              <a:extLst>
                <a:ext uri="{FF2B5EF4-FFF2-40B4-BE49-F238E27FC236}">
                  <a16:creationId xmlns:a16="http://schemas.microsoft.com/office/drawing/2014/main" id="{00000000-0008-0000-0600-0000B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440" name="Ink 439">
              <a:extLst>
                <a:ext uri="{FF2B5EF4-FFF2-40B4-BE49-F238E27FC236}">
                  <a16:creationId xmlns:a16="http://schemas.microsoft.com/office/drawing/2014/main" id="{00000000-0008-0000-0600-0000B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441" name="Ink 440">
              <a:extLst>
                <a:ext uri="{FF2B5EF4-FFF2-40B4-BE49-F238E27FC236}">
                  <a16:creationId xmlns:a16="http://schemas.microsoft.com/office/drawing/2014/main" id="{00000000-0008-0000-0600-0000B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442" name="Ink 441">
              <a:extLst>
                <a:ext uri="{FF2B5EF4-FFF2-40B4-BE49-F238E27FC236}">
                  <a16:creationId xmlns:a16="http://schemas.microsoft.com/office/drawing/2014/main" id="{00000000-0008-0000-0600-0000B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443" name="Ink 442">
              <a:extLst>
                <a:ext uri="{FF2B5EF4-FFF2-40B4-BE49-F238E27FC236}">
                  <a16:creationId xmlns:a16="http://schemas.microsoft.com/office/drawing/2014/main" id="{00000000-0008-0000-0600-0000B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444" name="Ink 443">
              <a:extLst>
                <a:ext uri="{FF2B5EF4-FFF2-40B4-BE49-F238E27FC236}">
                  <a16:creationId xmlns:a16="http://schemas.microsoft.com/office/drawing/2014/main" id="{00000000-0008-0000-0600-0000B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445" name="Ink 444">
              <a:extLst>
                <a:ext uri="{FF2B5EF4-FFF2-40B4-BE49-F238E27FC236}">
                  <a16:creationId xmlns:a16="http://schemas.microsoft.com/office/drawing/2014/main" id="{00000000-0008-0000-0600-0000B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446" name="Ink 445">
              <a:extLst>
                <a:ext uri="{FF2B5EF4-FFF2-40B4-BE49-F238E27FC236}">
                  <a16:creationId xmlns:a16="http://schemas.microsoft.com/office/drawing/2014/main" id="{00000000-0008-0000-0600-0000B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447" name="Ink 446">
              <a:extLst>
                <a:ext uri="{FF2B5EF4-FFF2-40B4-BE49-F238E27FC236}">
                  <a16:creationId xmlns:a16="http://schemas.microsoft.com/office/drawing/2014/main" id="{00000000-0008-0000-0600-0000B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448" name="Ink 447">
              <a:extLst>
                <a:ext uri="{FF2B5EF4-FFF2-40B4-BE49-F238E27FC236}">
                  <a16:creationId xmlns:a16="http://schemas.microsoft.com/office/drawing/2014/main" id="{00000000-0008-0000-0600-0000C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449" name="Ink 448">
              <a:extLst>
                <a:ext uri="{FF2B5EF4-FFF2-40B4-BE49-F238E27FC236}">
                  <a16:creationId xmlns:a16="http://schemas.microsoft.com/office/drawing/2014/main" id="{00000000-0008-0000-0600-0000C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450" name="Ink 449">
              <a:extLst>
                <a:ext uri="{FF2B5EF4-FFF2-40B4-BE49-F238E27FC236}">
                  <a16:creationId xmlns:a16="http://schemas.microsoft.com/office/drawing/2014/main" id="{00000000-0008-0000-0600-0000C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451" name="Ink 450">
              <a:extLst>
                <a:ext uri="{FF2B5EF4-FFF2-40B4-BE49-F238E27FC236}">
                  <a16:creationId xmlns:a16="http://schemas.microsoft.com/office/drawing/2014/main" id="{00000000-0008-0000-0600-0000C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452" name="Ink 451">
              <a:extLst>
                <a:ext uri="{FF2B5EF4-FFF2-40B4-BE49-F238E27FC236}">
                  <a16:creationId xmlns:a16="http://schemas.microsoft.com/office/drawing/2014/main" id="{00000000-0008-0000-0600-0000C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453" name="Ink 452">
              <a:extLst>
                <a:ext uri="{FF2B5EF4-FFF2-40B4-BE49-F238E27FC236}">
                  <a16:creationId xmlns:a16="http://schemas.microsoft.com/office/drawing/2014/main" id="{00000000-0008-0000-0600-0000C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454" name="Ink 453">
              <a:extLst>
                <a:ext uri="{FF2B5EF4-FFF2-40B4-BE49-F238E27FC236}">
                  <a16:creationId xmlns:a16="http://schemas.microsoft.com/office/drawing/2014/main" id="{00000000-0008-0000-0600-0000C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455" name="Ink 454">
              <a:extLst>
                <a:ext uri="{FF2B5EF4-FFF2-40B4-BE49-F238E27FC236}">
                  <a16:creationId xmlns:a16="http://schemas.microsoft.com/office/drawing/2014/main" id="{00000000-0008-0000-0600-0000C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456" name="Ink 455">
              <a:extLst>
                <a:ext uri="{FF2B5EF4-FFF2-40B4-BE49-F238E27FC236}">
                  <a16:creationId xmlns:a16="http://schemas.microsoft.com/office/drawing/2014/main" id="{00000000-0008-0000-0600-0000C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457" name="Ink 456">
              <a:extLst>
                <a:ext uri="{FF2B5EF4-FFF2-40B4-BE49-F238E27FC236}">
                  <a16:creationId xmlns:a16="http://schemas.microsoft.com/office/drawing/2014/main" id="{00000000-0008-0000-0600-0000C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458" name="Ink 457">
              <a:extLst>
                <a:ext uri="{FF2B5EF4-FFF2-40B4-BE49-F238E27FC236}">
                  <a16:creationId xmlns:a16="http://schemas.microsoft.com/office/drawing/2014/main" id="{00000000-0008-0000-0600-0000C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459" name="Ink 458">
              <a:extLst>
                <a:ext uri="{FF2B5EF4-FFF2-40B4-BE49-F238E27FC236}">
                  <a16:creationId xmlns:a16="http://schemas.microsoft.com/office/drawing/2014/main" id="{00000000-0008-0000-0600-0000C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460" name="Ink 459">
              <a:extLst>
                <a:ext uri="{FF2B5EF4-FFF2-40B4-BE49-F238E27FC236}">
                  <a16:creationId xmlns:a16="http://schemas.microsoft.com/office/drawing/2014/main" id="{00000000-0008-0000-0600-0000C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461" name="Ink 460">
              <a:extLst>
                <a:ext uri="{FF2B5EF4-FFF2-40B4-BE49-F238E27FC236}">
                  <a16:creationId xmlns:a16="http://schemas.microsoft.com/office/drawing/2014/main" id="{00000000-0008-0000-0600-0000C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462" name="Ink 461">
              <a:extLst>
                <a:ext uri="{FF2B5EF4-FFF2-40B4-BE49-F238E27FC236}">
                  <a16:creationId xmlns:a16="http://schemas.microsoft.com/office/drawing/2014/main" id="{00000000-0008-0000-0600-0000C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463" name="Ink 462">
              <a:extLst>
                <a:ext uri="{FF2B5EF4-FFF2-40B4-BE49-F238E27FC236}">
                  <a16:creationId xmlns:a16="http://schemas.microsoft.com/office/drawing/2014/main" id="{00000000-0008-0000-0600-0000C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464" name="Ink 463">
              <a:extLst>
                <a:ext uri="{FF2B5EF4-FFF2-40B4-BE49-F238E27FC236}">
                  <a16:creationId xmlns:a16="http://schemas.microsoft.com/office/drawing/2014/main" id="{00000000-0008-0000-0600-0000D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465" name="Ink 464">
              <a:extLst>
                <a:ext uri="{FF2B5EF4-FFF2-40B4-BE49-F238E27FC236}">
                  <a16:creationId xmlns:a16="http://schemas.microsoft.com/office/drawing/2014/main" id="{00000000-0008-0000-0600-0000D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466" name="Ink 465">
              <a:extLst>
                <a:ext uri="{FF2B5EF4-FFF2-40B4-BE49-F238E27FC236}">
                  <a16:creationId xmlns:a16="http://schemas.microsoft.com/office/drawing/2014/main" id="{00000000-0008-0000-0600-0000D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467" name="Ink 466">
              <a:extLst>
                <a:ext uri="{FF2B5EF4-FFF2-40B4-BE49-F238E27FC236}">
                  <a16:creationId xmlns:a16="http://schemas.microsoft.com/office/drawing/2014/main" id="{00000000-0008-0000-0600-0000D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468" name="Ink 467">
              <a:extLst>
                <a:ext uri="{FF2B5EF4-FFF2-40B4-BE49-F238E27FC236}">
                  <a16:creationId xmlns:a16="http://schemas.microsoft.com/office/drawing/2014/main" id="{00000000-0008-0000-0600-0000D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469" name="Ink 468">
              <a:extLst>
                <a:ext uri="{FF2B5EF4-FFF2-40B4-BE49-F238E27FC236}">
                  <a16:creationId xmlns:a16="http://schemas.microsoft.com/office/drawing/2014/main" id="{00000000-0008-0000-0600-0000D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470" name="Ink 469">
              <a:extLst>
                <a:ext uri="{FF2B5EF4-FFF2-40B4-BE49-F238E27FC236}">
                  <a16:creationId xmlns:a16="http://schemas.microsoft.com/office/drawing/2014/main" id="{00000000-0008-0000-0600-0000D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471" name="Ink 470">
              <a:extLst>
                <a:ext uri="{FF2B5EF4-FFF2-40B4-BE49-F238E27FC236}">
                  <a16:creationId xmlns:a16="http://schemas.microsoft.com/office/drawing/2014/main" id="{00000000-0008-0000-0600-0000D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472" name="Ink 471">
              <a:extLst>
                <a:ext uri="{FF2B5EF4-FFF2-40B4-BE49-F238E27FC236}">
                  <a16:creationId xmlns:a16="http://schemas.microsoft.com/office/drawing/2014/main" id="{00000000-0008-0000-0600-0000D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473" name="Ink 472">
              <a:extLst>
                <a:ext uri="{FF2B5EF4-FFF2-40B4-BE49-F238E27FC236}">
                  <a16:creationId xmlns:a16="http://schemas.microsoft.com/office/drawing/2014/main" id="{00000000-0008-0000-0600-0000D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474" name="Ink 473">
              <a:extLst>
                <a:ext uri="{FF2B5EF4-FFF2-40B4-BE49-F238E27FC236}">
                  <a16:creationId xmlns:a16="http://schemas.microsoft.com/office/drawing/2014/main" id="{00000000-0008-0000-0600-0000D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475" name="Ink 474">
              <a:extLst>
                <a:ext uri="{FF2B5EF4-FFF2-40B4-BE49-F238E27FC236}">
                  <a16:creationId xmlns:a16="http://schemas.microsoft.com/office/drawing/2014/main" id="{00000000-0008-0000-0600-0000D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476" name="Ink 475">
              <a:extLst>
                <a:ext uri="{FF2B5EF4-FFF2-40B4-BE49-F238E27FC236}">
                  <a16:creationId xmlns:a16="http://schemas.microsoft.com/office/drawing/2014/main" id="{00000000-0008-0000-0600-0000D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477" name="Ink 476">
              <a:extLst>
                <a:ext uri="{FF2B5EF4-FFF2-40B4-BE49-F238E27FC236}">
                  <a16:creationId xmlns:a16="http://schemas.microsoft.com/office/drawing/2014/main" id="{00000000-0008-0000-0600-0000D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478" name="Ink 477">
              <a:extLst>
                <a:ext uri="{FF2B5EF4-FFF2-40B4-BE49-F238E27FC236}">
                  <a16:creationId xmlns:a16="http://schemas.microsoft.com/office/drawing/2014/main" id="{00000000-0008-0000-0600-0000D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479" name="Ink 478">
              <a:extLst>
                <a:ext uri="{FF2B5EF4-FFF2-40B4-BE49-F238E27FC236}">
                  <a16:creationId xmlns:a16="http://schemas.microsoft.com/office/drawing/2014/main" id="{00000000-0008-0000-0600-0000D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480" name="Ink 479">
              <a:extLst>
                <a:ext uri="{FF2B5EF4-FFF2-40B4-BE49-F238E27FC236}">
                  <a16:creationId xmlns:a16="http://schemas.microsoft.com/office/drawing/2014/main" id="{00000000-0008-0000-0600-0000E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144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481" name="Ink 480">
              <a:extLst>
                <a:ext uri="{FF2B5EF4-FFF2-40B4-BE49-F238E27FC236}">
                  <a16:creationId xmlns:a16="http://schemas.microsoft.com/office/drawing/2014/main" id="{00000000-0008-0000-0600-0000E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482" name="Ink 481">
              <a:extLst>
                <a:ext uri="{FF2B5EF4-FFF2-40B4-BE49-F238E27FC236}">
                  <a16:creationId xmlns:a16="http://schemas.microsoft.com/office/drawing/2014/main" id="{00000000-0008-0000-0600-0000E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483" name="Ink 482">
              <a:extLst>
                <a:ext uri="{FF2B5EF4-FFF2-40B4-BE49-F238E27FC236}">
                  <a16:creationId xmlns:a16="http://schemas.microsoft.com/office/drawing/2014/main" id="{00000000-0008-0000-0600-0000E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484" name="Ink 483">
              <a:extLst>
                <a:ext uri="{FF2B5EF4-FFF2-40B4-BE49-F238E27FC236}">
                  <a16:creationId xmlns:a16="http://schemas.microsoft.com/office/drawing/2014/main" id="{00000000-0008-0000-0600-0000E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485" name="Ink 484">
              <a:extLst>
                <a:ext uri="{FF2B5EF4-FFF2-40B4-BE49-F238E27FC236}">
                  <a16:creationId xmlns:a16="http://schemas.microsoft.com/office/drawing/2014/main" id="{00000000-0008-0000-0600-0000E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486" name="Ink 485">
              <a:extLst>
                <a:ext uri="{FF2B5EF4-FFF2-40B4-BE49-F238E27FC236}">
                  <a16:creationId xmlns:a16="http://schemas.microsoft.com/office/drawing/2014/main" id="{00000000-0008-0000-0600-0000E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487" name="Ink 486">
              <a:extLst>
                <a:ext uri="{FF2B5EF4-FFF2-40B4-BE49-F238E27FC236}">
                  <a16:creationId xmlns:a16="http://schemas.microsoft.com/office/drawing/2014/main" id="{00000000-0008-0000-0600-0000E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488" name="Ink 487">
              <a:extLst>
                <a:ext uri="{FF2B5EF4-FFF2-40B4-BE49-F238E27FC236}">
                  <a16:creationId xmlns:a16="http://schemas.microsoft.com/office/drawing/2014/main" id="{00000000-0008-0000-0600-0000E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489" name="Ink 488">
              <a:extLst>
                <a:ext uri="{FF2B5EF4-FFF2-40B4-BE49-F238E27FC236}">
                  <a16:creationId xmlns:a16="http://schemas.microsoft.com/office/drawing/2014/main" id="{00000000-0008-0000-0600-0000E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0">
          <xdr14:nvContentPartPr>
            <xdr14:cNvPr id="490" name="Ink 489">
              <a:extLst>
                <a:ext uri="{FF2B5EF4-FFF2-40B4-BE49-F238E27FC236}">
                  <a16:creationId xmlns:a16="http://schemas.microsoft.com/office/drawing/2014/main" id="{00000000-0008-0000-0600-0000E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491" name="Ink 490">
              <a:extLst>
                <a:ext uri="{FF2B5EF4-FFF2-40B4-BE49-F238E27FC236}">
                  <a16:creationId xmlns:a16="http://schemas.microsoft.com/office/drawing/2014/main" id="{00000000-0008-0000-0600-0000E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2">
          <xdr14:nvContentPartPr>
            <xdr14:cNvPr id="492" name="Ink 491">
              <a:extLst>
                <a:ext uri="{FF2B5EF4-FFF2-40B4-BE49-F238E27FC236}">
                  <a16:creationId xmlns:a16="http://schemas.microsoft.com/office/drawing/2014/main" id="{00000000-0008-0000-0600-0000E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493" name="Ink 492">
              <a:extLst>
                <a:ext uri="{FF2B5EF4-FFF2-40B4-BE49-F238E27FC236}">
                  <a16:creationId xmlns:a16="http://schemas.microsoft.com/office/drawing/2014/main" id="{00000000-0008-0000-0600-0000E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4">
          <xdr14:nvContentPartPr>
            <xdr14:cNvPr id="494" name="Ink 493">
              <a:extLst>
                <a:ext uri="{FF2B5EF4-FFF2-40B4-BE49-F238E27FC236}">
                  <a16:creationId xmlns:a16="http://schemas.microsoft.com/office/drawing/2014/main" id="{00000000-0008-0000-0600-0000E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495" name="Ink 494">
              <a:extLst>
                <a:ext uri="{FF2B5EF4-FFF2-40B4-BE49-F238E27FC236}">
                  <a16:creationId xmlns:a16="http://schemas.microsoft.com/office/drawing/2014/main" id="{00000000-0008-0000-0600-0000E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6">
          <xdr14:nvContentPartPr>
            <xdr14:cNvPr id="496" name="Ink 495">
              <a:extLst>
                <a:ext uri="{FF2B5EF4-FFF2-40B4-BE49-F238E27FC236}">
                  <a16:creationId xmlns:a16="http://schemas.microsoft.com/office/drawing/2014/main" id="{00000000-0008-0000-0600-0000F0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497" name="Ink 496">
              <a:extLst>
                <a:ext uri="{FF2B5EF4-FFF2-40B4-BE49-F238E27FC236}">
                  <a16:creationId xmlns:a16="http://schemas.microsoft.com/office/drawing/2014/main" id="{00000000-0008-0000-0600-0000F1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159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8">
          <xdr14:nvContentPartPr>
            <xdr14:cNvPr id="498" name="Ink 497">
              <a:extLst>
                <a:ext uri="{FF2B5EF4-FFF2-40B4-BE49-F238E27FC236}">
                  <a16:creationId xmlns:a16="http://schemas.microsoft.com/office/drawing/2014/main" id="{00000000-0008-0000-0600-0000F2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499" name="Ink 498">
              <a:extLst>
                <a:ext uri="{FF2B5EF4-FFF2-40B4-BE49-F238E27FC236}">
                  <a16:creationId xmlns:a16="http://schemas.microsoft.com/office/drawing/2014/main" id="{00000000-0008-0000-0600-0000F3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0">
          <xdr14:nvContentPartPr>
            <xdr14:cNvPr id="500" name="Ink 499">
              <a:extLst>
                <a:ext uri="{FF2B5EF4-FFF2-40B4-BE49-F238E27FC236}">
                  <a16:creationId xmlns:a16="http://schemas.microsoft.com/office/drawing/2014/main" id="{00000000-0008-0000-0600-0000F4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501" name="Ink 500">
              <a:extLst>
                <a:ext uri="{FF2B5EF4-FFF2-40B4-BE49-F238E27FC236}">
                  <a16:creationId xmlns:a16="http://schemas.microsoft.com/office/drawing/2014/main" id="{00000000-0008-0000-0600-0000F5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502" name="Ink 501">
              <a:extLst>
                <a:ext uri="{FF2B5EF4-FFF2-40B4-BE49-F238E27FC236}">
                  <a16:creationId xmlns:a16="http://schemas.microsoft.com/office/drawing/2014/main" id="{00000000-0008-0000-0600-0000F6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503" name="Ink 502">
              <a:extLst>
                <a:ext uri="{FF2B5EF4-FFF2-40B4-BE49-F238E27FC236}">
                  <a16:creationId xmlns:a16="http://schemas.microsoft.com/office/drawing/2014/main" id="{00000000-0008-0000-0600-0000F7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504" name="Ink 503">
              <a:extLst>
                <a:ext uri="{FF2B5EF4-FFF2-40B4-BE49-F238E27FC236}">
                  <a16:creationId xmlns:a16="http://schemas.microsoft.com/office/drawing/2014/main" id="{00000000-0008-0000-0600-0000F8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505" name="Ink 504">
              <a:extLst>
                <a:ext uri="{FF2B5EF4-FFF2-40B4-BE49-F238E27FC236}">
                  <a16:creationId xmlns:a16="http://schemas.microsoft.com/office/drawing/2014/main" id="{00000000-0008-0000-0600-0000F9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506" name="Ink 505">
              <a:extLst>
                <a:ext uri="{FF2B5EF4-FFF2-40B4-BE49-F238E27FC236}">
                  <a16:creationId xmlns:a16="http://schemas.microsoft.com/office/drawing/2014/main" id="{00000000-0008-0000-0600-0000FA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507" name="Ink 506">
              <a:extLst>
                <a:ext uri="{FF2B5EF4-FFF2-40B4-BE49-F238E27FC236}">
                  <a16:creationId xmlns:a16="http://schemas.microsoft.com/office/drawing/2014/main" id="{00000000-0008-0000-0600-0000FB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508" name="Ink 507">
              <a:extLst>
                <a:ext uri="{FF2B5EF4-FFF2-40B4-BE49-F238E27FC236}">
                  <a16:creationId xmlns:a16="http://schemas.microsoft.com/office/drawing/2014/main" id="{00000000-0008-0000-0600-0000FC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509" name="Ink 508">
              <a:extLst>
                <a:ext uri="{FF2B5EF4-FFF2-40B4-BE49-F238E27FC236}">
                  <a16:creationId xmlns:a16="http://schemas.microsoft.com/office/drawing/2014/main" id="{00000000-0008-0000-0600-0000FD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510" name="Ink 509">
              <a:extLst>
                <a:ext uri="{FF2B5EF4-FFF2-40B4-BE49-F238E27FC236}">
                  <a16:creationId xmlns:a16="http://schemas.microsoft.com/office/drawing/2014/main" id="{00000000-0008-0000-0600-0000FE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511" name="Ink 510">
              <a:extLst>
                <a:ext uri="{FF2B5EF4-FFF2-40B4-BE49-F238E27FC236}">
                  <a16:creationId xmlns:a16="http://schemas.microsoft.com/office/drawing/2014/main" id="{00000000-0008-0000-0600-0000FF01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512" name="Ink 511">
              <a:extLst>
                <a:ext uri="{FF2B5EF4-FFF2-40B4-BE49-F238E27FC236}">
                  <a16:creationId xmlns:a16="http://schemas.microsoft.com/office/drawing/2014/main" id="{00000000-0008-0000-0600-00000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168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513" name="Ink 512">
              <a:extLst>
                <a:ext uri="{FF2B5EF4-FFF2-40B4-BE49-F238E27FC236}">
                  <a16:creationId xmlns:a16="http://schemas.microsoft.com/office/drawing/2014/main" id="{00000000-0008-0000-0600-00000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514" name="Ink 513">
              <a:extLst>
                <a:ext uri="{FF2B5EF4-FFF2-40B4-BE49-F238E27FC236}">
                  <a16:creationId xmlns:a16="http://schemas.microsoft.com/office/drawing/2014/main" id="{00000000-0008-0000-0600-00000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515" name="Ink 514">
              <a:extLst>
                <a:ext uri="{FF2B5EF4-FFF2-40B4-BE49-F238E27FC236}">
                  <a16:creationId xmlns:a16="http://schemas.microsoft.com/office/drawing/2014/main" id="{00000000-0008-0000-0600-00000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516" name="Ink 515">
              <a:extLst>
                <a:ext uri="{FF2B5EF4-FFF2-40B4-BE49-F238E27FC236}">
                  <a16:creationId xmlns:a16="http://schemas.microsoft.com/office/drawing/2014/main" id="{00000000-0008-0000-0600-00000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517" name="Ink 516">
              <a:extLst>
                <a:ext uri="{FF2B5EF4-FFF2-40B4-BE49-F238E27FC236}">
                  <a16:creationId xmlns:a16="http://schemas.microsoft.com/office/drawing/2014/main" id="{00000000-0008-0000-0600-00000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518" name="Ink 517">
              <a:extLst>
                <a:ext uri="{FF2B5EF4-FFF2-40B4-BE49-F238E27FC236}">
                  <a16:creationId xmlns:a16="http://schemas.microsoft.com/office/drawing/2014/main" id="{00000000-0008-0000-0600-00000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519" name="Ink 518">
              <a:extLst>
                <a:ext uri="{FF2B5EF4-FFF2-40B4-BE49-F238E27FC236}">
                  <a16:creationId xmlns:a16="http://schemas.microsoft.com/office/drawing/2014/main" id="{00000000-0008-0000-0600-00000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520" name="Ink 519">
              <a:extLst>
                <a:ext uri="{FF2B5EF4-FFF2-40B4-BE49-F238E27FC236}">
                  <a16:creationId xmlns:a16="http://schemas.microsoft.com/office/drawing/2014/main" id="{00000000-0008-0000-0600-00000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521" name="Ink 520">
              <a:extLst>
                <a:ext uri="{FF2B5EF4-FFF2-40B4-BE49-F238E27FC236}">
                  <a16:creationId xmlns:a16="http://schemas.microsoft.com/office/drawing/2014/main" id="{00000000-0008-0000-0600-00000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522" name="Ink 521">
              <a:extLst>
                <a:ext uri="{FF2B5EF4-FFF2-40B4-BE49-F238E27FC236}">
                  <a16:creationId xmlns:a16="http://schemas.microsoft.com/office/drawing/2014/main" id="{00000000-0008-0000-0600-00000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523" name="Ink 522">
              <a:extLst>
                <a:ext uri="{FF2B5EF4-FFF2-40B4-BE49-F238E27FC236}">
                  <a16:creationId xmlns:a16="http://schemas.microsoft.com/office/drawing/2014/main" id="{00000000-0008-0000-0600-00000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524" name="Ink 523">
              <a:extLst>
                <a:ext uri="{FF2B5EF4-FFF2-40B4-BE49-F238E27FC236}">
                  <a16:creationId xmlns:a16="http://schemas.microsoft.com/office/drawing/2014/main" id="{00000000-0008-0000-0600-00000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525" name="Ink 524">
              <a:extLst>
                <a:ext uri="{FF2B5EF4-FFF2-40B4-BE49-F238E27FC236}">
                  <a16:creationId xmlns:a16="http://schemas.microsoft.com/office/drawing/2014/main" id="{00000000-0008-0000-0600-00000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526" name="Ink 525">
              <a:extLst>
                <a:ext uri="{FF2B5EF4-FFF2-40B4-BE49-F238E27FC236}">
                  <a16:creationId xmlns:a16="http://schemas.microsoft.com/office/drawing/2014/main" id="{00000000-0008-0000-0600-00000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527" name="Ink 526">
              <a:extLst>
                <a:ext uri="{FF2B5EF4-FFF2-40B4-BE49-F238E27FC236}">
                  <a16:creationId xmlns:a16="http://schemas.microsoft.com/office/drawing/2014/main" id="{00000000-0008-0000-0600-00000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528" name="Ink 527">
              <a:extLst>
                <a:ext uri="{FF2B5EF4-FFF2-40B4-BE49-F238E27FC236}">
                  <a16:creationId xmlns:a16="http://schemas.microsoft.com/office/drawing/2014/main" id="{00000000-0008-0000-0600-00001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529" name="Ink 528">
              <a:extLst>
                <a:ext uri="{FF2B5EF4-FFF2-40B4-BE49-F238E27FC236}">
                  <a16:creationId xmlns:a16="http://schemas.microsoft.com/office/drawing/2014/main" id="{00000000-0008-0000-0600-00001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530" name="Ink 529">
              <a:extLst>
                <a:ext uri="{FF2B5EF4-FFF2-40B4-BE49-F238E27FC236}">
                  <a16:creationId xmlns:a16="http://schemas.microsoft.com/office/drawing/2014/main" id="{00000000-0008-0000-0600-00001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531" name="Ink 530">
              <a:extLst>
                <a:ext uri="{FF2B5EF4-FFF2-40B4-BE49-F238E27FC236}">
                  <a16:creationId xmlns:a16="http://schemas.microsoft.com/office/drawing/2014/main" id="{00000000-0008-0000-0600-00001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532" name="Ink 531">
              <a:extLst>
                <a:ext uri="{FF2B5EF4-FFF2-40B4-BE49-F238E27FC236}">
                  <a16:creationId xmlns:a16="http://schemas.microsoft.com/office/drawing/2014/main" id="{00000000-0008-0000-0600-00001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533" name="Ink 532">
              <a:extLst>
                <a:ext uri="{FF2B5EF4-FFF2-40B4-BE49-F238E27FC236}">
                  <a16:creationId xmlns:a16="http://schemas.microsoft.com/office/drawing/2014/main" id="{00000000-0008-0000-0600-00001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534" name="Ink 533">
              <a:extLst>
                <a:ext uri="{FF2B5EF4-FFF2-40B4-BE49-F238E27FC236}">
                  <a16:creationId xmlns:a16="http://schemas.microsoft.com/office/drawing/2014/main" id="{00000000-0008-0000-0600-00001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535" name="Ink 534">
              <a:extLst>
                <a:ext uri="{FF2B5EF4-FFF2-40B4-BE49-F238E27FC236}">
                  <a16:creationId xmlns:a16="http://schemas.microsoft.com/office/drawing/2014/main" id="{00000000-0008-0000-0600-00001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536" name="Ink 535">
              <a:extLst>
                <a:ext uri="{FF2B5EF4-FFF2-40B4-BE49-F238E27FC236}">
                  <a16:creationId xmlns:a16="http://schemas.microsoft.com/office/drawing/2014/main" id="{00000000-0008-0000-0600-00001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537" name="Ink 536">
              <a:extLst>
                <a:ext uri="{FF2B5EF4-FFF2-40B4-BE49-F238E27FC236}">
                  <a16:creationId xmlns:a16="http://schemas.microsoft.com/office/drawing/2014/main" id="{00000000-0008-0000-0600-00001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538" name="Ink 537">
              <a:extLst>
                <a:ext uri="{FF2B5EF4-FFF2-40B4-BE49-F238E27FC236}">
                  <a16:creationId xmlns:a16="http://schemas.microsoft.com/office/drawing/2014/main" id="{00000000-0008-0000-0600-00001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539" name="Ink 538">
              <a:extLst>
                <a:ext uri="{FF2B5EF4-FFF2-40B4-BE49-F238E27FC236}">
                  <a16:creationId xmlns:a16="http://schemas.microsoft.com/office/drawing/2014/main" id="{00000000-0008-0000-0600-00001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540" name="Ink 539">
              <a:extLst>
                <a:ext uri="{FF2B5EF4-FFF2-40B4-BE49-F238E27FC236}">
                  <a16:creationId xmlns:a16="http://schemas.microsoft.com/office/drawing/2014/main" id="{00000000-0008-0000-0600-00001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541" name="Ink 540">
              <a:extLst>
                <a:ext uri="{FF2B5EF4-FFF2-40B4-BE49-F238E27FC236}">
                  <a16:creationId xmlns:a16="http://schemas.microsoft.com/office/drawing/2014/main" id="{00000000-0008-0000-0600-00001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542" name="Ink 541">
              <a:extLst>
                <a:ext uri="{FF2B5EF4-FFF2-40B4-BE49-F238E27FC236}">
                  <a16:creationId xmlns:a16="http://schemas.microsoft.com/office/drawing/2014/main" id="{00000000-0008-0000-0600-00001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543" name="Ink 542">
              <a:extLst>
                <a:ext uri="{FF2B5EF4-FFF2-40B4-BE49-F238E27FC236}">
                  <a16:creationId xmlns:a16="http://schemas.microsoft.com/office/drawing/2014/main" id="{00000000-0008-0000-0600-00001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544" name="Ink 543">
              <a:extLst>
                <a:ext uri="{FF2B5EF4-FFF2-40B4-BE49-F238E27FC236}">
                  <a16:creationId xmlns:a16="http://schemas.microsoft.com/office/drawing/2014/main" id="{00000000-0008-0000-0600-00002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545" name="Ink 544">
              <a:extLst>
                <a:ext uri="{FF2B5EF4-FFF2-40B4-BE49-F238E27FC236}">
                  <a16:creationId xmlns:a16="http://schemas.microsoft.com/office/drawing/2014/main" id="{00000000-0008-0000-0600-00002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546" name="Ink 545">
              <a:extLst>
                <a:ext uri="{FF2B5EF4-FFF2-40B4-BE49-F238E27FC236}">
                  <a16:creationId xmlns:a16="http://schemas.microsoft.com/office/drawing/2014/main" id="{00000000-0008-0000-0600-00002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547" name="Ink 546">
              <a:extLst>
                <a:ext uri="{FF2B5EF4-FFF2-40B4-BE49-F238E27FC236}">
                  <a16:creationId xmlns:a16="http://schemas.microsoft.com/office/drawing/2014/main" id="{00000000-0008-0000-0600-00002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548" name="Ink 547">
              <a:extLst>
                <a:ext uri="{FF2B5EF4-FFF2-40B4-BE49-F238E27FC236}">
                  <a16:creationId xmlns:a16="http://schemas.microsoft.com/office/drawing/2014/main" id="{00000000-0008-0000-0600-00002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549" name="Ink 548">
              <a:extLst>
                <a:ext uri="{FF2B5EF4-FFF2-40B4-BE49-F238E27FC236}">
                  <a16:creationId xmlns:a16="http://schemas.microsoft.com/office/drawing/2014/main" id="{00000000-0008-0000-0600-00002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550" name="Ink 549">
              <a:extLst>
                <a:ext uri="{FF2B5EF4-FFF2-40B4-BE49-F238E27FC236}">
                  <a16:creationId xmlns:a16="http://schemas.microsoft.com/office/drawing/2014/main" id="{00000000-0008-0000-0600-00002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551" name="Ink 550">
              <a:extLst>
                <a:ext uri="{FF2B5EF4-FFF2-40B4-BE49-F238E27FC236}">
                  <a16:creationId xmlns:a16="http://schemas.microsoft.com/office/drawing/2014/main" id="{00000000-0008-0000-0600-00002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552" name="Ink 551">
              <a:extLst>
                <a:ext uri="{FF2B5EF4-FFF2-40B4-BE49-F238E27FC236}">
                  <a16:creationId xmlns:a16="http://schemas.microsoft.com/office/drawing/2014/main" id="{00000000-0008-0000-0600-00002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553" name="Ink 552">
              <a:extLst>
                <a:ext uri="{FF2B5EF4-FFF2-40B4-BE49-F238E27FC236}">
                  <a16:creationId xmlns:a16="http://schemas.microsoft.com/office/drawing/2014/main" id="{00000000-0008-0000-0600-00002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554" name="Ink 553">
              <a:extLst>
                <a:ext uri="{FF2B5EF4-FFF2-40B4-BE49-F238E27FC236}">
                  <a16:creationId xmlns:a16="http://schemas.microsoft.com/office/drawing/2014/main" id="{00000000-0008-0000-0600-00002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555" name="Ink 554">
              <a:extLst>
                <a:ext uri="{FF2B5EF4-FFF2-40B4-BE49-F238E27FC236}">
                  <a16:creationId xmlns:a16="http://schemas.microsoft.com/office/drawing/2014/main" id="{00000000-0008-0000-0600-00002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556" name="Ink 555">
              <a:extLst>
                <a:ext uri="{FF2B5EF4-FFF2-40B4-BE49-F238E27FC236}">
                  <a16:creationId xmlns:a16="http://schemas.microsoft.com/office/drawing/2014/main" id="{00000000-0008-0000-0600-00002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557" name="Ink 556">
              <a:extLst>
                <a:ext uri="{FF2B5EF4-FFF2-40B4-BE49-F238E27FC236}">
                  <a16:creationId xmlns:a16="http://schemas.microsoft.com/office/drawing/2014/main" id="{00000000-0008-0000-0600-00002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558" name="Ink 557">
              <a:extLst>
                <a:ext uri="{FF2B5EF4-FFF2-40B4-BE49-F238E27FC236}">
                  <a16:creationId xmlns:a16="http://schemas.microsoft.com/office/drawing/2014/main" id="{00000000-0008-0000-0600-00002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559" name="Ink 558">
              <a:extLst>
                <a:ext uri="{FF2B5EF4-FFF2-40B4-BE49-F238E27FC236}">
                  <a16:creationId xmlns:a16="http://schemas.microsoft.com/office/drawing/2014/main" id="{00000000-0008-0000-0600-00002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560" name="Ink 559">
              <a:extLst>
                <a:ext uri="{FF2B5EF4-FFF2-40B4-BE49-F238E27FC236}">
                  <a16:creationId xmlns:a16="http://schemas.microsoft.com/office/drawing/2014/main" id="{00000000-0008-0000-0600-00003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561" name="Ink 560">
              <a:extLst>
                <a:ext uri="{FF2B5EF4-FFF2-40B4-BE49-F238E27FC236}">
                  <a16:creationId xmlns:a16="http://schemas.microsoft.com/office/drawing/2014/main" id="{00000000-0008-0000-0600-00003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562" name="Ink 561">
              <a:extLst>
                <a:ext uri="{FF2B5EF4-FFF2-40B4-BE49-F238E27FC236}">
                  <a16:creationId xmlns:a16="http://schemas.microsoft.com/office/drawing/2014/main" id="{00000000-0008-0000-0600-00003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563" name="Ink 562">
              <a:extLst>
                <a:ext uri="{FF2B5EF4-FFF2-40B4-BE49-F238E27FC236}">
                  <a16:creationId xmlns:a16="http://schemas.microsoft.com/office/drawing/2014/main" id="{00000000-0008-0000-0600-00003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564" name="Ink 563">
              <a:extLst>
                <a:ext uri="{FF2B5EF4-FFF2-40B4-BE49-F238E27FC236}">
                  <a16:creationId xmlns:a16="http://schemas.microsoft.com/office/drawing/2014/main" id="{00000000-0008-0000-0600-00003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565" name="Ink 564">
              <a:extLst>
                <a:ext uri="{FF2B5EF4-FFF2-40B4-BE49-F238E27FC236}">
                  <a16:creationId xmlns:a16="http://schemas.microsoft.com/office/drawing/2014/main" id="{00000000-0008-0000-0600-00003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566" name="Ink 565">
              <a:extLst>
                <a:ext uri="{FF2B5EF4-FFF2-40B4-BE49-F238E27FC236}">
                  <a16:creationId xmlns:a16="http://schemas.microsoft.com/office/drawing/2014/main" id="{00000000-0008-0000-0600-00003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567" name="Ink 566">
              <a:extLst>
                <a:ext uri="{FF2B5EF4-FFF2-40B4-BE49-F238E27FC236}">
                  <a16:creationId xmlns:a16="http://schemas.microsoft.com/office/drawing/2014/main" id="{00000000-0008-0000-0600-00003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568" name="Ink 567">
              <a:extLst>
                <a:ext uri="{FF2B5EF4-FFF2-40B4-BE49-F238E27FC236}">
                  <a16:creationId xmlns:a16="http://schemas.microsoft.com/office/drawing/2014/main" id="{00000000-0008-0000-0600-00003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569" name="Ink 568">
              <a:extLst>
                <a:ext uri="{FF2B5EF4-FFF2-40B4-BE49-F238E27FC236}">
                  <a16:creationId xmlns:a16="http://schemas.microsoft.com/office/drawing/2014/main" id="{00000000-0008-0000-0600-00003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570" name="Ink 569">
              <a:extLst>
                <a:ext uri="{FF2B5EF4-FFF2-40B4-BE49-F238E27FC236}">
                  <a16:creationId xmlns:a16="http://schemas.microsoft.com/office/drawing/2014/main" id="{00000000-0008-0000-0600-00003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571" name="Ink 570">
              <a:extLst>
                <a:ext uri="{FF2B5EF4-FFF2-40B4-BE49-F238E27FC236}">
                  <a16:creationId xmlns:a16="http://schemas.microsoft.com/office/drawing/2014/main" id="{00000000-0008-0000-0600-00003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572" name="Ink 571">
              <a:extLst>
                <a:ext uri="{FF2B5EF4-FFF2-40B4-BE49-F238E27FC236}">
                  <a16:creationId xmlns:a16="http://schemas.microsoft.com/office/drawing/2014/main" id="{00000000-0008-0000-0600-00003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573" name="Ink 572">
              <a:extLst>
                <a:ext uri="{FF2B5EF4-FFF2-40B4-BE49-F238E27FC236}">
                  <a16:creationId xmlns:a16="http://schemas.microsoft.com/office/drawing/2014/main" id="{00000000-0008-0000-0600-00003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574" name="Ink 573">
              <a:extLst>
                <a:ext uri="{FF2B5EF4-FFF2-40B4-BE49-F238E27FC236}">
                  <a16:creationId xmlns:a16="http://schemas.microsoft.com/office/drawing/2014/main" id="{00000000-0008-0000-0600-00003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575" name="Ink 574">
              <a:extLst>
                <a:ext uri="{FF2B5EF4-FFF2-40B4-BE49-F238E27FC236}">
                  <a16:creationId xmlns:a16="http://schemas.microsoft.com/office/drawing/2014/main" id="{00000000-0008-0000-0600-00003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576" name="Ink 575">
              <a:extLst>
                <a:ext uri="{FF2B5EF4-FFF2-40B4-BE49-F238E27FC236}">
                  <a16:creationId xmlns:a16="http://schemas.microsoft.com/office/drawing/2014/main" id="{00000000-0008-0000-0600-00004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577" name="Ink 576">
              <a:extLst>
                <a:ext uri="{FF2B5EF4-FFF2-40B4-BE49-F238E27FC236}">
                  <a16:creationId xmlns:a16="http://schemas.microsoft.com/office/drawing/2014/main" id="{00000000-0008-0000-0600-00004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578" name="Ink 577">
              <a:extLst>
                <a:ext uri="{FF2B5EF4-FFF2-40B4-BE49-F238E27FC236}">
                  <a16:creationId xmlns:a16="http://schemas.microsoft.com/office/drawing/2014/main" id="{00000000-0008-0000-0600-00004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579" name="Ink 578">
              <a:extLst>
                <a:ext uri="{FF2B5EF4-FFF2-40B4-BE49-F238E27FC236}">
                  <a16:creationId xmlns:a16="http://schemas.microsoft.com/office/drawing/2014/main" id="{00000000-0008-0000-0600-00004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580" name="Ink 579">
              <a:extLst>
                <a:ext uri="{FF2B5EF4-FFF2-40B4-BE49-F238E27FC236}">
                  <a16:creationId xmlns:a16="http://schemas.microsoft.com/office/drawing/2014/main" id="{00000000-0008-0000-0600-00004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581" name="Ink 580">
              <a:extLst>
                <a:ext uri="{FF2B5EF4-FFF2-40B4-BE49-F238E27FC236}">
                  <a16:creationId xmlns:a16="http://schemas.microsoft.com/office/drawing/2014/main" id="{00000000-0008-0000-0600-00004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582" name="Ink 581">
              <a:extLst>
                <a:ext uri="{FF2B5EF4-FFF2-40B4-BE49-F238E27FC236}">
                  <a16:creationId xmlns:a16="http://schemas.microsoft.com/office/drawing/2014/main" id="{00000000-0008-0000-0600-00004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583" name="Ink 582">
              <a:extLst>
                <a:ext uri="{FF2B5EF4-FFF2-40B4-BE49-F238E27FC236}">
                  <a16:creationId xmlns:a16="http://schemas.microsoft.com/office/drawing/2014/main" id="{00000000-0008-0000-0600-00004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4">
          <xdr14:nvContentPartPr>
            <xdr14:cNvPr id="584" name="Ink 583">
              <a:extLst>
                <a:ext uri="{FF2B5EF4-FFF2-40B4-BE49-F238E27FC236}">
                  <a16:creationId xmlns:a16="http://schemas.microsoft.com/office/drawing/2014/main" id="{00000000-0008-0000-0600-00004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585" name="Ink 584">
              <a:extLst>
                <a:ext uri="{FF2B5EF4-FFF2-40B4-BE49-F238E27FC236}">
                  <a16:creationId xmlns:a16="http://schemas.microsoft.com/office/drawing/2014/main" id="{00000000-0008-0000-0600-00004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6">
          <xdr14:nvContentPartPr>
            <xdr14:cNvPr id="586" name="Ink 585">
              <a:extLst>
                <a:ext uri="{FF2B5EF4-FFF2-40B4-BE49-F238E27FC236}">
                  <a16:creationId xmlns:a16="http://schemas.microsoft.com/office/drawing/2014/main" id="{00000000-0008-0000-0600-00004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587" name="Ink 586">
              <a:extLst>
                <a:ext uri="{FF2B5EF4-FFF2-40B4-BE49-F238E27FC236}">
                  <a16:creationId xmlns:a16="http://schemas.microsoft.com/office/drawing/2014/main" id="{00000000-0008-0000-0600-00004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8">
          <xdr14:nvContentPartPr>
            <xdr14:cNvPr id="588" name="Ink 587">
              <a:extLst>
                <a:ext uri="{FF2B5EF4-FFF2-40B4-BE49-F238E27FC236}">
                  <a16:creationId xmlns:a16="http://schemas.microsoft.com/office/drawing/2014/main" id="{00000000-0008-0000-0600-00004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589" name="Ink 588">
              <a:extLst>
                <a:ext uri="{FF2B5EF4-FFF2-40B4-BE49-F238E27FC236}">
                  <a16:creationId xmlns:a16="http://schemas.microsoft.com/office/drawing/2014/main" id="{00000000-0008-0000-0600-00004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0">
          <xdr14:nvContentPartPr>
            <xdr14:cNvPr id="590" name="Ink 589">
              <a:extLst>
                <a:ext uri="{FF2B5EF4-FFF2-40B4-BE49-F238E27FC236}">
                  <a16:creationId xmlns:a16="http://schemas.microsoft.com/office/drawing/2014/main" id="{00000000-0008-0000-0600-00004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591" name="Ink 590">
              <a:extLst>
                <a:ext uri="{FF2B5EF4-FFF2-40B4-BE49-F238E27FC236}">
                  <a16:creationId xmlns:a16="http://schemas.microsoft.com/office/drawing/2014/main" id="{00000000-0008-0000-0600-00004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2">
          <xdr14:nvContentPartPr>
            <xdr14:cNvPr id="592" name="Ink 591">
              <a:extLst>
                <a:ext uri="{FF2B5EF4-FFF2-40B4-BE49-F238E27FC236}">
                  <a16:creationId xmlns:a16="http://schemas.microsoft.com/office/drawing/2014/main" id="{00000000-0008-0000-0600-00005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593" name="Ink 592">
              <a:extLst>
                <a:ext uri="{FF2B5EF4-FFF2-40B4-BE49-F238E27FC236}">
                  <a16:creationId xmlns:a16="http://schemas.microsoft.com/office/drawing/2014/main" id="{00000000-0008-0000-0600-00005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4">
          <xdr14:nvContentPartPr>
            <xdr14:cNvPr id="594" name="Ink 593">
              <a:extLst>
                <a:ext uri="{FF2B5EF4-FFF2-40B4-BE49-F238E27FC236}">
                  <a16:creationId xmlns:a16="http://schemas.microsoft.com/office/drawing/2014/main" id="{00000000-0008-0000-0600-00005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595" name="Ink 594">
              <a:extLst>
                <a:ext uri="{FF2B5EF4-FFF2-40B4-BE49-F238E27FC236}">
                  <a16:creationId xmlns:a16="http://schemas.microsoft.com/office/drawing/2014/main" id="{00000000-0008-0000-0600-00005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6">
          <xdr14:nvContentPartPr>
            <xdr14:cNvPr id="596" name="Ink 595">
              <a:extLst>
                <a:ext uri="{FF2B5EF4-FFF2-40B4-BE49-F238E27FC236}">
                  <a16:creationId xmlns:a16="http://schemas.microsoft.com/office/drawing/2014/main" id="{00000000-0008-0000-0600-00005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597" name="Ink 596">
              <a:extLst>
                <a:ext uri="{FF2B5EF4-FFF2-40B4-BE49-F238E27FC236}">
                  <a16:creationId xmlns:a16="http://schemas.microsoft.com/office/drawing/2014/main" id="{00000000-0008-0000-0600-00005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8">
          <xdr14:nvContentPartPr>
            <xdr14:cNvPr id="598" name="Ink 597">
              <a:extLst>
                <a:ext uri="{FF2B5EF4-FFF2-40B4-BE49-F238E27FC236}">
                  <a16:creationId xmlns:a16="http://schemas.microsoft.com/office/drawing/2014/main" id="{00000000-0008-0000-0600-00005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599" name="Ink 598">
              <a:extLst>
                <a:ext uri="{FF2B5EF4-FFF2-40B4-BE49-F238E27FC236}">
                  <a16:creationId xmlns:a16="http://schemas.microsoft.com/office/drawing/2014/main" id="{00000000-0008-0000-0600-00005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0">
          <xdr14:nvContentPartPr>
            <xdr14:cNvPr id="600" name="Ink 599">
              <a:extLst>
                <a:ext uri="{FF2B5EF4-FFF2-40B4-BE49-F238E27FC236}">
                  <a16:creationId xmlns:a16="http://schemas.microsoft.com/office/drawing/2014/main" id="{00000000-0008-0000-0600-00005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601" name="Ink 600">
              <a:extLst>
                <a:ext uri="{FF2B5EF4-FFF2-40B4-BE49-F238E27FC236}">
                  <a16:creationId xmlns:a16="http://schemas.microsoft.com/office/drawing/2014/main" id="{00000000-0008-0000-0600-00005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2">
          <xdr14:nvContentPartPr>
            <xdr14:cNvPr id="602" name="Ink 601">
              <a:extLst>
                <a:ext uri="{FF2B5EF4-FFF2-40B4-BE49-F238E27FC236}">
                  <a16:creationId xmlns:a16="http://schemas.microsoft.com/office/drawing/2014/main" id="{00000000-0008-0000-0600-00005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603" name="Ink 602">
              <a:extLst>
                <a:ext uri="{FF2B5EF4-FFF2-40B4-BE49-F238E27FC236}">
                  <a16:creationId xmlns:a16="http://schemas.microsoft.com/office/drawing/2014/main" id="{00000000-0008-0000-0600-00005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4">
          <xdr14:nvContentPartPr>
            <xdr14:cNvPr id="604" name="Ink 603">
              <a:extLst>
                <a:ext uri="{FF2B5EF4-FFF2-40B4-BE49-F238E27FC236}">
                  <a16:creationId xmlns:a16="http://schemas.microsoft.com/office/drawing/2014/main" id="{00000000-0008-0000-0600-00005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605" name="Ink 604">
              <a:extLst>
                <a:ext uri="{FF2B5EF4-FFF2-40B4-BE49-F238E27FC236}">
                  <a16:creationId xmlns:a16="http://schemas.microsoft.com/office/drawing/2014/main" id="{00000000-0008-0000-0600-00005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6">
          <xdr14:nvContentPartPr>
            <xdr14:cNvPr id="606" name="Ink 605">
              <a:extLst>
                <a:ext uri="{FF2B5EF4-FFF2-40B4-BE49-F238E27FC236}">
                  <a16:creationId xmlns:a16="http://schemas.microsoft.com/office/drawing/2014/main" id="{00000000-0008-0000-0600-00005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607" name="Ink 606">
              <a:extLst>
                <a:ext uri="{FF2B5EF4-FFF2-40B4-BE49-F238E27FC236}">
                  <a16:creationId xmlns:a16="http://schemas.microsoft.com/office/drawing/2014/main" id="{00000000-0008-0000-0600-00005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8">
          <xdr14:nvContentPartPr>
            <xdr14:cNvPr id="608" name="Ink 607">
              <a:extLst>
                <a:ext uri="{FF2B5EF4-FFF2-40B4-BE49-F238E27FC236}">
                  <a16:creationId xmlns:a16="http://schemas.microsoft.com/office/drawing/2014/main" id="{00000000-0008-0000-0600-00006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609" name="Ink 608">
              <a:extLst>
                <a:ext uri="{FF2B5EF4-FFF2-40B4-BE49-F238E27FC236}">
                  <a16:creationId xmlns:a16="http://schemas.microsoft.com/office/drawing/2014/main" id="{00000000-0008-0000-0600-00006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0">
          <xdr14:nvContentPartPr>
            <xdr14:cNvPr id="610" name="Ink 609">
              <a:extLst>
                <a:ext uri="{FF2B5EF4-FFF2-40B4-BE49-F238E27FC236}">
                  <a16:creationId xmlns:a16="http://schemas.microsoft.com/office/drawing/2014/main" id="{00000000-0008-0000-0600-00006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611" name="Ink 610">
              <a:extLst>
                <a:ext uri="{FF2B5EF4-FFF2-40B4-BE49-F238E27FC236}">
                  <a16:creationId xmlns:a16="http://schemas.microsoft.com/office/drawing/2014/main" id="{00000000-0008-0000-0600-00006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2">
          <xdr14:nvContentPartPr>
            <xdr14:cNvPr id="612" name="Ink 611">
              <a:extLst>
                <a:ext uri="{FF2B5EF4-FFF2-40B4-BE49-F238E27FC236}">
                  <a16:creationId xmlns:a16="http://schemas.microsoft.com/office/drawing/2014/main" id="{00000000-0008-0000-0600-00006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613" name="Ink 612">
              <a:extLst>
                <a:ext uri="{FF2B5EF4-FFF2-40B4-BE49-F238E27FC236}">
                  <a16:creationId xmlns:a16="http://schemas.microsoft.com/office/drawing/2014/main" id="{00000000-0008-0000-0600-00006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4">
          <xdr14:nvContentPartPr>
            <xdr14:cNvPr id="614" name="Ink 613">
              <a:extLst>
                <a:ext uri="{FF2B5EF4-FFF2-40B4-BE49-F238E27FC236}">
                  <a16:creationId xmlns:a16="http://schemas.microsoft.com/office/drawing/2014/main" id="{00000000-0008-0000-0600-00006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615" name="Ink 614">
              <a:extLst>
                <a:ext uri="{FF2B5EF4-FFF2-40B4-BE49-F238E27FC236}">
                  <a16:creationId xmlns:a16="http://schemas.microsoft.com/office/drawing/2014/main" id="{00000000-0008-0000-0600-00006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6">
          <xdr14:nvContentPartPr>
            <xdr14:cNvPr id="616" name="Ink 615">
              <a:extLst>
                <a:ext uri="{FF2B5EF4-FFF2-40B4-BE49-F238E27FC236}">
                  <a16:creationId xmlns:a16="http://schemas.microsoft.com/office/drawing/2014/main" id="{00000000-0008-0000-0600-00006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617" name="Ink 616">
              <a:extLst>
                <a:ext uri="{FF2B5EF4-FFF2-40B4-BE49-F238E27FC236}">
                  <a16:creationId xmlns:a16="http://schemas.microsoft.com/office/drawing/2014/main" id="{00000000-0008-0000-0600-00006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8">
          <xdr14:nvContentPartPr>
            <xdr14:cNvPr id="618" name="Ink 617">
              <a:extLst>
                <a:ext uri="{FF2B5EF4-FFF2-40B4-BE49-F238E27FC236}">
                  <a16:creationId xmlns:a16="http://schemas.microsoft.com/office/drawing/2014/main" id="{00000000-0008-0000-0600-00006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619" name="Ink 618">
              <a:extLst>
                <a:ext uri="{FF2B5EF4-FFF2-40B4-BE49-F238E27FC236}">
                  <a16:creationId xmlns:a16="http://schemas.microsoft.com/office/drawing/2014/main" id="{00000000-0008-0000-0600-00006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0">
          <xdr14:nvContentPartPr>
            <xdr14:cNvPr id="620" name="Ink 619">
              <a:extLst>
                <a:ext uri="{FF2B5EF4-FFF2-40B4-BE49-F238E27FC236}">
                  <a16:creationId xmlns:a16="http://schemas.microsoft.com/office/drawing/2014/main" id="{00000000-0008-0000-0600-00006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621" name="Ink 620">
              <a:extLst>
                <a:ext uri="{FF2B5EF4-FFF2-40B4-BE49-F238E27FC236}">
                  <a16:creationId xmlns:a16="http://schemas.microsoft.com/office/drawing/2014/main" id="{00000000-0008-0000-0600-00006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2">
          <xdr14:nvContentPartPr>
            <xdr14:cNvPr id="622" name="Ink 621">
              <a:extLst>
                <a:ext uri="{FF2B5EF4-FFF2-40B4-BE49-F238E27FC236}">
                  <a16:creationId xmlns:a16="http://schemas.microsoft.com/office/drawing/2014/main" id="{00000000-0008-0000-0600-00006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623" name="Ink 622">
              <a:extLst>
                <a:ext uri="{FF2B5EF4-FFF2-40B4-BE49-F238E27FC236}">
                  <a16:creationId xmlns:a16="http://schemas.microsoft.com/office/drawing/2014/main" id="{00000000-0008-0000-0600-00006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4">
          <xdr14:nvContentPartPr>
            <xdr14:cNvPr id="624" name="Ink 623">
              <a:extLst>
                <a:ext uri="{FF2B5EF4-FFF2-40B4-BE49-F238E27FC236}">
                  <a16:creationId xmlns:a16="http://schemas.microsoft.com/office/drawing/2014/main" id="{00000000-0008-0000-0600-00007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625" name="Ink 624">
              <a:extLst>
                <a:ext uri="{FF2B5EF4-FFF2-40B4-BE49-F238E27FC236}">
                  <a16:creationId xmlns:a16="http://schemas.microsoft.com/office/drawing/2014/main" id="{00000000-0008-0000-0600-00007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6">
          <xdr14:nvContentPartPr>
            <xdr14:cNvPr id="626" name="Ink 625">
              <a:extLst>
                <a:ext uri="{FF2B5EF4-FFF2-40B4-BE49-F238E27FC236}">
                  <a16:creationId xmlns:a16="http://schemas.microsoft.com/office/drawing/2014/main" id="{00000000-0008-0000-0600-00007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627" name="Ink 626">
              <a:extLst>
                <a:ext uri="{FF2B5EF4-FFF2-40B4-BE49-F238E27FC236}">
                  <a16:creationId xmlns:a16="http://schemas.microsoft.com/office/drawing/2014/main" id="{00000000-0008-0000-0600-00007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8">
          <xdr14:nvContentPartPr>
            <xdr14:cNvPr id="628" name="Ink 627">
              <a:extLst>
                <a:ext uri="{FF2B5EF4-FFF2-40B4-BE49-F238E27FC236}">
                  <a16:creationId xmlns:a16="http://schemas.microsoft.com/office/drawing/2014/main" id="{00000000-0008-0000-0600-00007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629" name="Ink 628">
              <a:extLst>
                <a:ext uri="{FF2B5EF4-FFF2-40B4-BE49-F238E27FC236}">
                  <a16:creationId xmlns:a16="http://schemas.microsoft.com/office/drawing/2014/main" id="{00000000-0008-0000-0600-00007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0">
          <xdr14:nvContentPartPr>
            <xdr14:cNvPr id="630" name="Ink 629">
              <a:extLst>
                <a:ext uri="{FF2B5EF4-FFF2-40B4-BE49-F238E27FC236}">
                  <a16:creationId xmlns:a16="http://schemas.microsoft.com/office/drawing/2014/main" id="{00000000-0008-0000-0600-00007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631" name="Ink 630">
              <a:extLst>
                <a:ext uri="{FF2B5EF4-FFF2-40B4-BE49-F238E27FC236}">
                  <a16:creationId xmlns:a16="http://schemas.microsoft.com/office/drawing/2014/main" id="{00000000-0008-0000-0600-00007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2">
          <xdr14:nvContentPartPr>
            <xdr14:cNvPr id="632" name="Ink 631">
              <a:extLst>
                <a:ext uri="{FF2B5EF4-FFF2-40B4-BE49-F238E27FC236}">
                  <a16:creationId xmlns:a16="http://schemas.microsoft.com/office/drawing/2014/main" id="{00000000-0008-0000-0600-00007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633" name="Ink 632">
              <a:extLst>
                <a:ext uri="{FF2B5EF4-FFF2-40B4-BE49-F238E27FC236}">
                  <a16:creationId xmlns:a16="http://schemas.microsoft.com/office/drawing/2014/main" id="{00000000-0008-0000-0600-00007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4">
          <xdr14:nvContentPartPr>
            <xdr14:cNvPr id="634" name="Ink 633">
              <a:extLst>
                <a:ext uri="{FF2B5EF4-FFF2-40B4-BE49-F238E27FC236}">
                  <a16:creationId xmlns:a16="http://schemas.microsoft.com/office/drawing/2014/main" id="{00000000-0008-0000-0600-00007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635" name="Ink 634">
              <a:extLst>
                <a:ext uri="{FF2B5EF4-FFF2-40B4-BE49-F238E27FC236}">
                  <a16:creationId xmlns:a16="http://schemas.microsoft.com/office/drawing/2014/main" id="{00000000-0008-0000-0600-00007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6">
          <xdr14:nvContentPartPr>
            <xdr14:cNvPr id="636" name="Ink 635">
              <a:extLst>
                <a:ext uri="{FF2B5EF4-FFF2-40B4-BE49-F238E27FC236}">
                  <a16:creationId xmlns:a16="http://schemas.microsoft.com/office/drawing/2014/main" id="{00000000-0008-0000-0600-00007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637" name="Ink 636">
              <a:extLst>
                <a:ext uri="{FF2B5EF4-FFF2-40B4-BE49-F238E27FC236}">
                  <a16:creationId xmlns:a16="http://schemas.microsoft.com/office/drawing/2014/main" id="{00000000-0008-0000-0600-00007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8">
          <xdr14:nvContentPartPr>
            <xdr14:cNvPr id="638" name="Ink 637">
              <a:extLst>
                <a:ext uri="{FF2B5EF4-FFF2-40B4-BE49-F238E27FC236}">
                  <a16:creationId xmlns:a16="http://schemas.microsoft.com/office/drawing/2014/main" id="{00000000-0008-0000-0600-00007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639" name="Ink 638">
              <a:extLst>
                <a:ext uri="{FF2B5EF4-FFF2-40B4-BE49-F238E27FC236}">
                  <a16:creationId xmlns:a16="http://schemas.microsoft.com/office/drawing/2014/main" id="{00000000-0008-0000-0600-00007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0">
          <xdr14:nvContentPartPr>
            <xdr14:cNvPr id="640" name="Ink 639">
              <a:extLst>
                <a:ext uri="{FF2B5EF4-FFF2-40B4-BE49-F238E27FC236}">
                  <a16:creationId xmlns:a16="http://schemas.microsoft.com/office/drawing/2014/main" id="{00000000-0008-0000-0600-00008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641" name="Ink 640">
              <a:extLst>
                <a:ext uri="{FF2B5EF4-FFF2-40B4-BE49-F238E27FC236}">
                  <a16:creationId xmlns:a16="http://schemas.microsoft.com/office/drawing/2014/main" id="{00000000-0008-0000-0600-00008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2">
          <xdr14:nvContentPartPr>
            <xdr14:cNvPr id="642" name="Ink 641">
              <a:extLst>
                <a:ext uri="{FF2B5EF4-FFF2-40B4-BE49-F238E27FC236}">
                  <a16:creationId xmlns:a16="http://schemas.microsoft.com/office/drawing/2014/main" id="{00000000-0008-0000-0600-00008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643" name="Ink 642">
              <a:extLst>
                <a:ext uri="{FF2B5EF4-FFF2-40B4-BE49-F238E27FC236}">
                  <a16:creationId xmlns:a16="http://schemas.microsoft.com/office/drawing/2014/main" id="{00000000-0008-0000-0600-00008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4">
          <xdr14:nvContentPartPr>
            <xdr14:cNvPr id="644" name="Ink 643">
              <a:extLst>
                <a:ext uri="{FF2B5EF4-FFF2-40B4-BE49-F238E27FC236}">
                  <a16:creationId xmlns:a16="http://schemas.microsoft.com/office/drawing/2014/main" id="{00000000-0008-0000-0600-00008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645" name="Ink 644">
              <a:extLst>
                <a:ext uri="{FF2B5EF4-FFF2-40B4-BE49-F238E27FC236}">
                  <a16:creationId xmlns:a16="http://schemas.microsoft.com/office/drawing/2014/main" id="{00000000-0008-0000-0600-00008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6">
          <xdr14:nvContentPartPr>
            <xdr14:cNvPr id="646" name="Ink 645">
              <a:extLst>
                <a:ext uri="{FF2B5EF4-FFF2-40B4-BE49-F238E27FC236}">
                  <a16:creationId xmlns:a16="http://schemas.microsoft.com/office/drawing/2014/main" id="{00000000-0008-0000-0600-00008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647" name="Ink 646">
              <a:extLst>
                <a:ext uri="{FF2B5EF4-FFF2-40B4-BE49-F238E27FC236}">
                  <a16:creationId xmlns:a16="http://schemas.microsoft.com/office/drawing/2014/main" id="{00000000-0008-0000-0600-00008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8">
          <xdr14:nvContentPartPr>
            <xdr14:cNvPr id="648" name="Ink 647">
              <a:extLst>
                <a:ext uri="{FF2B5EF4-FFF2-40B4-BE49-F238E27FC236}">
                  <a16:creationId xmlns:a16="http://schemas.microsoft.com/office/drawing/2014/main" id="{00000000-0008-0000-0600-00008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649" name="Ink 648">
              <a:extLst>
                <a:ext uri="{FF2B5EF4-FFF2-40B4-BE49-F238E27FC236}">
                  <a16:creationId xmlns:a16="http://schemas.microsoft.com/office/drawing/2014/main" id="{00000000-0008-0000-0600-00008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0">
          <xdr14:nvContentPartPr>
            <xdr14:cNvPr id="650" name="Ink 649">
              <a:extLst>
                <a:ext uri="{FF2B5EF4-FFF2-40B4-BE49-F238E27FC236}">
                  <a16:creationId xmlns:a16="http://schemas.microsoft.com/office/drawing/2014/main" id="{00000000-0008-0000-0600-00008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651" name="Ink 650">
              <a:extLst>
                <a:ext uri="{FF2B5EF4-FFF2-40B4-BE49-F238E27FC236}">
                  <a16:creationId xmlns:a16="http://schemas.microsoft.com/office/drawing/2014/main" id="{00000000-0008-0000-0600-00008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2">
          <xdr14:nvContentPartPr>
            <xdr14:cNvPr id="652" name="Ink 651">
              <a:extLst>
                <a:ext uri="{FF2B5EF4-FFF2-40B4-BE49-F238E27FC236}">
                  <a16:creationId xmlns:a16="http://schemas.microsoft.com/office/drawing/2014/main" id="{00000000-0008-0000-0600-00008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653" name="Ink 652">
              <a:extLst>
                <a:ext uri="{FF2B5EF4-FFF2-40B4-BE49-F238E27FC236}">
                  <a16:creationId xmlns:a16="http://schemas.microsoft.com/office/drawing/2014/main" id="{00000000-0008-0000-0600-00008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4">
          <xdr14:nvContentPartPr>
            <xdr14:cNvPr id="654" name="Ink 653">
              <a:extLst>
                <a:ext uri="{FF2B5EF4-FFF2-40B4-BE49-F238E27FC236}">
                  <a16:creationId xmlns:a16="http://schemas.microsoft.com/office/drawing/2014/main" id="{00000000-0008-0000-0600-00008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655" name="Ink 654">
              <a:extLst>
                <a:ext uri="{FF2B5EF4-FFF2-40B4-BE49-F238E27FC236}">
                  <a16:creationId xmlns:a16="http://schemas.microsoft.com/office/drawing/2014/main" id="{00000000-0008-0000-0600-00008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6">
          <xdr14:nvContentPartPr>
            <xdr14:cNvPr id="656" name="Ink 655">
              <a:extLst>
                <a:ext uri="{FF2B5EF4-FFF2-40B4-BE49-F238E27FC236}">
                  <a16:creationId xmlns:a16="http://schemas.microsoft.com/office/drawing/2014/main" id="{00000000-0008-0000-0600-00009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657" name="Ink 656">
              <a:extLst>
                <a:ext uri="{FF2B5EF4-FFF2-40B4-BE49-F238E27FC236}">
                  <a16:creationId xmlns:a16="http://schemas.microsoft.com/office/drawing/2014/main" id="{00000000-0008-0000-0600-00009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8">
          <xdr14:nvContentPartPr>
            <xdr14:cNvPr id="658" name="Ink 657">
              <a:extLst>
                <a:ext uri="{FF2B5EF4-FFF2-40B4-BE49-F238E27FC236}">
                  <a16:creationId xmlns:a16="http://schemas.microsoft.com/office/drawing/2014/main" id="{00000000-0008-0000-0600-00009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659" name="Ink 658">
              <a:extLst>
                <a:ext uri="{FF2B5EF4-FFF2-40B4-BE49-F238E27FC236}">
                  <a16:creationId xmlns:a16="http://schemas.microsoft.com/office/drawing/2014/main" id="{00000000-0008-0000-0600-00009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0">
          <xdr14:nvContentPartPr>
            <xdr14:cNvPr id="660" name="Ink 659">
              <a:extLst>
                <a:ext uri="{FF2B5EF4-FFF2-40B4-BE49-F238E27FC236}">
                  <a16:creationId xmlns:a16="http://schemas.microsoft.com/office/drawing/2014/main" id="{00000000-0008-0000-0600-00009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661" name="Ink 660">
              <a:extLst>
                <a:ext uri="{FF2B5EF4-FFF2-40B4-BE49-F238E27FC236}">
                  <a16:creationId xmlns:a16="http://schemas.microsoft.com/office/drawing/2014/main" id="{00000000-0008-0000-0600-00009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2">
          <xdr14:nvContentPartPr>
            <xdr14:cNvPr id="662" name="Ink 661">
              <a:extLst>
                <a:ext uri="{FF2B5EF4-FFF2-40B4-BE49-F238E27FC236}">
                  <a16:creationId xmlns:a16="http://schemas.microsoft.com/office/drawing/2014/main" id="{00000000-0008-0000-0600-00009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663" name="Ink 662">
              <a:extLst>
                <a:ext uri="{FF2B5EF4-FFF2-40B4-BE49-F238E27FC236}">
                  <a16:creationId xmlns:a16="http://schemas.microsoft.com/office/drawing/2014/main" id="{00000000-0008-0000-0600-00009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4">
          <xdr14:nvContentPartPr>
            <xdr14:cNvPr id="664" name="Ink 663">
              <a:extLst>
                <a:ext uri="{FF2B5EF4-FFF2-40B4-BE49-F238E27FC236}">
                  <a16:creationId xmlns:a16="http://schemas.microsoft.com/office/drawing/2014/main" id="{00000000-0008-0000-0600-00009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665" name="Ink 664">
              <a:extLst>
                <a:ext uri="{FF2B5EF4-FFF2-40B4-BE49-F238E27FC236}">
                  <a16:creationId xmlns:a16="http://schemas.microsoft.com/office/drawing/2014/main" id="{00000000-0008-0000-0600-00009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6">
          <xdr14:nvContentPartPr>
            <xdr14:cNvPr id="666" name="Ink 665">
              <a:extLst>
                <a:ext uri="{FF2B5EF4-FFF2-40B4-BE49-F238E27FC236}">
                  <a16:creationId xmlns:a16="http://schemas.microsoft.com/office/drawing/2014/main" id="{00000000-0008-0000-0600-00009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2279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667" name="Ink 666">
              <a:extLst>
                <a:ext uri="{FF2B5EF4-FFF2-40B4-BE49-F238E27FC236}">
                  <a16:creationId xmlns:a16="http://schemas.microsoft.com/office/drawing/2014/main" id="{00000000-0008-0000-0600-00009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8">
          <xdr14:nvContentPartPr>
            <xdr14:cNvPr id="668" name="Ink 667">
              <a:extLst>
                <a:ext uri="{FF2B5EF4-FFF2-40B4-BE49-F238E27FC236}">
                  <a16:creationId xmlns:a16="http://schemas.microsoft.com/office/drawing/2014/main" id="{00000000-0008-0000-0600-00009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669" name="Ink 668">
              <a:extLst>
                <a:ext uri="{FF2B5EF4-FFF2-40B4-BE49-F238E27FC236}">
                  <a16:creationId xmlns:a16="http://schemas.microsoft.com/office/drawing/2014/main" id="{00000000-0008-0000-0600-00009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0">
          <xdr14:nvContentPartPr>
            <xdr14:cNvPr id="670" name="Ink 669">
              <a:extLst>
                <a:ext uri="{FF2B5EF4-FFF2-40B4-BE49-F238E27FC236}">
                  <a16:creationId xmlns:a16="http://schemas.microsoft.com/office/drawing/2014/main" id="{00000000-0008-0000-0600-00009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671" name="Ink 670">
              <a:extLst>
                <a:ext uri="{FF2B5EF4-FFF2-40B4-BE49-F238E27FC236}">
                  <a16:creationId xmlns:a16="http://schemas.microsoft.com/office/drawing/2014/main" id="{00000000-0008-0000-0600-00009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2">
          <xdr14:nvContentPartPr>
            <xdr14:cNvPr id="672" name="Ink 671">
              <a:extLst>
                <a:ext uri="{FF2B5EF4-FFF2-40B4-BE49-F238E27FC236}">
                  <a16:creationId xmlns:a16="http://schemas.microsoft.com/office/drawing/2014/main" id="{00000000-0008-0000-0600-0000A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2284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673" name="Ink 672">
              <a:extLst>
                <a:ext uri="{FF2B5EF4-FFF2-40B4-BE49-F238E27FC236}">
                  <a16:creationId xmlns:a16="http://schemas.microsoft.com/office/drawing/2014/main" id="{00000000-0008-0000-0600-0000A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4">
          <xdr14:nvContentPartPr>
            <xdr14:cNvPr id="674" name="Ink 673">
              <a:extLst>
                <a:ext uri="{FF2B5EF4-FFF2-40B4-BE49-F238E27FC236}">
                  <a16:creationId xmlns:a16="http://schemas.microsoft.com/office/drawing/2014/main" id="{00000000-0008-0000-0600-0000A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675" name="Ink 674">
              <a:extLst>
                <a:ext uri="{FF2B5EF4-FFF2-40B4-BE49-F238E27FC236}">
                  <a16:creationId xmlns:a16="http://schemas.microsoft.com/office/drawing/2014/main" id="{00000000-0008-0000-0600-0000A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6">
          <xdr14:nvContentPartPr>
            <xdr14:cNvPr id="676" name="Ink 675">
              <a:extLst>
                <a:ext uri="{FF2B5EF4-FFF2-40B4-BE49-F238E27FC236}">
                  <a16:creationId xmlns:a16="http://schemas.microsoft.com/office/drawing/2014/main" id="{00000000-0008-0000-0600-0000A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677" name="Ink 676">
              <a:extLst>
                <a:ext uri="{FF2B5EF4-FFF2-40B4-BE49-F238E27FC236}">
                  <a16:creationId xmlns:a16="http://schemas.microsoft.com/office/drawing/2014/main" id="{00000000-0008-0000-0600-0000A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8">
          <xdr14:nvContentPartPr>
            <xdr14:cNvPr id="678" name="Ink 677">
              <a:extLst>
                <a:ext uri="{FF2B5EF4-FFF2-40B4-BE49-F238E27FC236}">
                  <a16:creationId xmlns:a16="http://schemas.microsoft.com/office/drawing/2014/main" id="{00000000-0008-0000-0600-0000A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679" name="Ink 678">
              <a:extLst>
                <a:ext uri="{FF2B5EF4-FFF2-40B4-BE49-F238E27FC236}">
                  <a16:creationId xmlns:a16="http://schemas.microsoft.com/office/drawing/2014/main" id="{00000000-0008-0000-0600-0000A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0">
          <xdr14:nvContentPartPr>
            <xdr14:cNvPr id="680" name="Ink 679">
              <a:extLst>
                <a:ext uri="{FF2B5EF4-FFF2-40B4-BE49-F238E27FC236}">
                  <a16:creationId xmlns:a16="http://schemas.microsoft.com/office/drawing/2014/main" id="{00000000-0008-0000-0600-0000A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681" name="Ink 680">
              <a:extLst>
                <a:ext uri="{FF2B5EF4-FFF2-40B4-BE49-F238E27FC236}">
                  <a16:creationId xmlns:a16="http://schemas.microsoft.com/office/drawing/2014/main" id="{00000000-0008-0000-0600-0000A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2">
          <xdr14:nvContentPartPr>
            <xdr14:cNvPr id="682" name="Ink 681">
              <a:extLst>
                <a:ext uri="{FF2B5EF4-FFF2-40B4-BE49-F238E27FC236}">
                  <a16:creationId xmlns:a16="http://schemas.microsoft.com/office/drawing/2014/main" id="{00000000-0008-0000-0600-0000A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683" name="Ink 682">
              <a:extLst>
                <a:ext uri="{FF2B5EF4-FFF2-40B4-BE49-F238E27FC236}">
                  <a16:creationId xmlns:a16="http://schemas.microsoft.com/office/drawing/2014/main" id="{00000000-0008-0000-0600-0000A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4">
          <xdr14:nvContentPartPr>
            <xdr14:cNvPr id="684" name="Ink 683">
              <a:extLst>
                <a:ext uri="{FF2B5EF4-FFF2-40B4-BE49-F238E27FC236}">
                  <a16:creationId xmlns:a16="http://schemas.microsoft.com/office/drawing/2014/main" id="{00000000-0008-0000-0600-0000A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685" name="Ink 684">
              <a:extLst>
                <a:ext uri="{FF2B5EF4-FFF2-40B4-BE49-F238E27FC236}">
                  <a16:creationId xmlns:a16="http://schemas.microsoft.com/office/drawing/2014/main" id="{00000000-0008-0000-0600-0000A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6">
          <xdr14:nvContentPartPr>
            <xdr14:cNvPr id="686" name="Ink 685">
              <a:extLst>
                <a:ext uri="{FF2B5EF4-FFF2-40B4-BE49-F238E27FC236}">
                  <a16:creationId xmlns:a16="http://schemas.microsoft.com/office/drawing/2014/main" id="{00000000-0008-0000-0600-0000A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687" name="Ink 686">
              <a:extLst>
                <a:ext uri="{FF2B5EF4-FFF2-40B4-BE49-F238E27FC236}">
                  <a16:creationId xmlns:a16="http://schemas.microsoft.com/office/drawing/2014/main" id="{00000000-0008-0000-0600-0000A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8">
          <xdr14:nvContentPartPr>
            <xdr14:cNvPr id="688" name="Ink 687">
              <a:extLst>
                <a:ext uri="{FF2B5EF4-FFF2-40B4-BE49-F238E27FC236}">
                  <a16:creationId xmlns:a16="http://schemas.microsoft.com/office/drawing/2014/main" id="{00000000-0008-0000-0600-0000B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689" name="Ink 688">
              <a:extLst>
                <a:ext uri="{FF2B5EF4-FFF2-40B4-BE49-F238E27FC236}">
                  <a16:creationId xmlns:a16="http://schemas.microsoft.com/office/drawing/2014/main" id="{00000000-0008-0000-0600-0000B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0">
          <xdr14:nvContentPartPr>
            <xdr14:cNvPr id="690" name="Ink 689">
              <a:extLst>
                <a:ext uri="{FF2B5EF4-FFF2-40B4-BE49-F238E27FC236}">
                  <a16:creationId xmlns:a16="http://schemas.microsoft.com/office/drawing/2014/main" id="{00000000-0008-0000-0600-0000B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2299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691" name="Ink 690">
              <a:extLst>
                <a:ext uri="{FF2B5EF4-FFF2-40B4-BE49-F238E27FC236}">
                  <a16:creationId xmlns:a16="http://schemas.microsoft.com/office/drawing/2014/main" id="{00000000-0008-0000-0600-0000B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2">
          <xdr14:nvContentPartPr>
            <xdr14:cNvPr id="692" name="Ink 691">
              <a:extLst>
                <a:ext uri="{FF2B5EF4-FFF2-40B4-BE49-F238E27FC236}">
                  <a16:creationId xmlns:a16="http://schemas.microsoft.com/office/drawing/2014/main" id="{00000000-0008-0000-0600-0000B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693" name="Ink 692">
              <a:extLst>
                <a:ext uri="{FF2B5EF4-FFF2-40B4-BE49-F238E27FC236}">
                  <a16:creationId xmlns:a16="http://schemas.microsoft.com/office/drawing/2014/main" id="{00000000-0008-0000-0600-0000B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4">
          <xdr14:nvContentPartPr>
            <xdr14:cNvPr id="694" name="Ink 693">
              <a:extLst>
                <a:ext uri="{FF2B5EF4-FFF2-40B4-BE49-F238E27FC236}">
                  <a16:creationId xmlns:a16="http://schemas.microsoft.com/office/drawing/2014/main" id="{00000000-0008-0000-0600-0000B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695" name="Ink 694">
              <a:extLst>
                <a:ext uri="{FF2B5EF4-FFF2-40B4-BE49-F238E27FC236}">
                  <a16:creationId xmlns:a16="http://schemas.microsoft.com/office/drawing/2014/main" id="{00000000-0008-0000-0600-0000B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6">
          <xdr14:nvContentPartPr>
            <xdr14:cNvPr id="696" name="Ink 695">
              <a:extLst>
                <a:ext uri="{FF2B5EF4-FFF2-40B4-BE49-F238E27FC236}">
                  <a16:creationId xmlns:a16="http://schemas.microsoft.com/office/drawing/2014/main" id="{00000000-0008-0000-0600-0000B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697" name="Ink 696">
              <a:extLst>
                <a:ext uri="{FF2B5EF4-FFF2-40B4-BE49-F238E27FC236}">
                  <a16:creationId xmlns:a16="http://schemas.microsoft.com/office/drawing/2014/main" id="{00000000-0008-0000-0600-0000B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8">
          <xdr14:nvContentPartPr>
            <xdr14:cNvPr id="698" name="Ink 697">
              <a:extLst>
                <a:ext uri="{FF2B5EF4-FFF2-40B4-BE49-F238E27FC236}">
                  <a16:creationId xmlns:a16="http://schemas.microsoft.com/office/drawing/2014/main" id="{00000000-0008-0000-0600-0000B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699" name="Ink 698">
              <a:extLst>
                <a:ext uri="{FF2B5EF4-FFF2-40B4-BE49-F238E27FC236}">
                  <a16:creationId xmlns:a16="http://schemas.microsoft.com/office/drawing/2014/main" id="{00000000-0008-0000-0600-0000B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0">
          <xdr14:nvContentPartPr>
            <xdr14:cNvPr id="700" name="Ink 699">
              <a:extLst>
                <a:ext uri="{FF2B5EF4-FFF2-40B4-BE49-F238E27FC236}">
                  <a16:creationId xmlns:a16="http://schemas.microsoft.com/office/drawing/2014/main" id="{00000000-0008-0000-0600-0000B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701" name="Ink 700">
              <a:extLst>
                <a:ext uri="{FF2B5EF4-FFF2-40B4-BE49-F238E27FC236}">
                  <a16:creationId xmlns:a16="http://schemas.microsoft.com/office/drawing/2014/main" id="{00000000-0008-0000-0600-0000B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2">
          <xdr14:nvContentPartPr>
            <xdr14:cNvPr id="702" name="Ink 701">
              <a:extLst>
                <a:ext uri="{FF2B5EF4-FFF2-40B4-BE49-F238E27FC236}">
                  <a16:creationId xmlns:a16="http://schemas.microsoft.com/office/drawing/2014/main" id="{00000000-0008-0000-0600-0000B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703" name="Ink 702">
              <a:extLst>
                <a:ext uri="{FF2B5EF4-FFF2-40B4-BE49-F238E27FC236}">
                  <a16:creationId xmlns:a16="http://schemas.microsoft.com/office/drawing/2014/main" id="{00000000-0008-0000-0600-0000B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4">
          <xdr14:nvContentPartPr>
            <xdr14:cNvPr id="704" name="Ink 703">
              <a:extLst>
                <a:ext uri="{FF2B5EF4-FFF2-40B4-BE49-F238E27FC236}">
                  <a16:creationId xmlns:a16="http://schemas.microsoft.com/office/drawing/2014/main" id="{00000000-0008-0000-0600-0000C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705" name="Ink 704">
              <a:extLst>
                <a:ext uri="{FF2B5EF4-FFF2-40B4-BE49-F238E27FC236}">
                  <a16:creationId xmlns:a16="http://schemas.microsoft.com/office/drawing/2014/main" id="{00000000-0008-0000-0600-0000C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6">
          <xdr14:nvContentPartPr>
            <xdr14:cNvPr id="706" name="Ink 705">
              <a:extLst>
                <a:ext uri="{FF2B5EF4-FFF2-40B4-BE49-F238E27FC236}">
                  <a16:creationId xmlns:a16="http://schemas.microsoft.com/office/drawing/2014/main" id="{00000000-0008-0000-0600-0000C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707" name="Ink 706">
              <a:extLst>
                <a:ext uri="{FF2B5EF4-FFF2-40B4-BE49-F238E27FC236}">
                  <a16:creationId xmlns:a16="http://schemas.microsoft.com/office/drawing/2014/main" id="{00000000-0008-0000-0600-0000C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8">
          <xdr14:nvContentPartPr>
            <xdr14:cNvPr id="708" name="Ink 707">
              <a:extLst>
                <a:ext uri="{FF2B5EF4-FFF2-40B4-BE49-F238E27FC236}">
                  <a16:creationId xmlns:a16="http://schemas.microsoft.com/office/drawing/2014/main" id="{00000000-0008-0000-0600-0000C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709" name="Ink 708">
              <a:extLst>
                <a:ext uri="{FF2B5EF4-FFF2-40B4-BE49-F238E27FC236}">
                  <a16:creationId xmlns:a16="http://schemas.microsoft.com/office/drawing/2014/main" id="{00000000-0008-0000-0600-0000C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0">
          <xdr14:nvContentPartPr>
            <xdr14:cNvPr id="710" name="Ink 709">
              <a:extLst>
                <a:ext uri="{FF2B5EF4-FFF2-40B4-BE49-F238E27FC236}">
                  <a16:creationId xmlns:a16="http://schemas.microsoft.com/office/drawing/2014/main" id="{00000000-0008-0000-0600-0000C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1">
          <xdr14:nvContentPartPr>
            <xdr14:cNvPr id="711" name="Ink 710">
              <a:extLst>
                <a:ext uri="{FF2B5EF4-FFF2-40B4-BE49-F238E27FC236}">
                  <a16:creationId xmlns:a16="http://schemas.microsoft.com/office/drawing/2014/main" id="{00000000-0008-0000-0600-0000C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2">
          <xdr14:nvContentPartPr>
            <xdr14:cNvPr id="712" name="Ink 711">
              <a:extLst>
                <a:ext uri="{FF2B5EF4-FFF2-40B4-BE49-F238E27FC236}">
                  <a16:creationId xmlns:a16="http://schemas.microsoft.com/office/drawing/2014/main" id="{00000000-0008-0000-0600-0000C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3">
          <xdr14:nvContentPartPr>
            <xdr14:cNvPr id="713" name="Ink 712">
              <a:extLst>
                <a:ext uri="{FF2B5EF4-FFF2-40B4-BE49-F238E27FC236}">
                  <a16:creationId xmlns:a16="http://schemas.microsoft.com/office/drawing/2014/main" id="{00000000-0008-0000-0600-0000C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4">
          <xdr14:nvContentPartPr>
            <xdr14:cNvPr id="714" name="Ink 713">
              <a:extLst>
                <a:ext uri="{FF2B5EF4-FFF2-40B4-BE49-F238E27FC236}">
                  <a16:creationId xmlns:a16="http://schemas.microsoft.com/office/drawing/2014/main" id="{00000000-0008-0000-0600-0000C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5">
          <xdr14:nvContentPartPr>
            <xdr14:cNvPr id="715" name="Ink 714">
              <a:extLst>
                <a:ext uri="{FF2B5EF4-FFF2-40B4-BE49-F238E27FC236}">
                  <a16:creationId xmlns:a16="http://schemas.microsoft.com/office/drawing/2014/main" id="{00000000-0008-0000-0600-0000C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6">
          <xdr14:nvContentPartPr>
            <xdr14:cNvPr id="716" name="Ink 715">
              <a:extLst>
                <a:ext uri="{FF2B5EF4-FFF2-40B4-BE49-F238E27FC236}">
                  <a16:creationId xmlns:a16="http://schemas.microsoft.com/office/drawing/2014/main" id="{00000000-0008-0000-0600-0000C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7">
          <xdr14:nvContentPartPr>
            <xdr14:cNvPr id="717" name="Ink 716">
              <a:extLst>
                <a:ext uri="{FF2B5EF4-FFF2-40B4-BE49-F238E27FC236}">
                  <a16:creationId xmlns:a16="http://schemas.microsoft.com/office/drawing/2014/main" id="{00000000-0008-0000-0600-0000C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8">
          <xdr14:nvContentPartPr>
            <xdr14:cNvPr id="718" name="Ink 717">
              <a:extLst>
                <a:ext uri="{FF2B5EF4-FFF2-40B4-BE49-F238E27FC236}">
                  <a16:creationId xmlns:a16="http://schemas.microsoft.com/office/drawing/2014/main" id="{00000000-0008-0000-0600-0000C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19">
          <xdr14:nvContentPartPr>
            <xdr14:cNvPr id="719" name="Ink 718">
              <a:extLst>
                <a:ext uri="{FF2B5EF4-FFF2-40B4-BE49-F238E27FC236}">
                  <a16:creationId xmlns:a16="http://schemas.microsoft.com/office/drawing/2014/main" id="{00000000-0008-0000-0600-0000C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0">
          <xdr14:nvContentPartPr>
            <xdr14:cNvPr id="720" name="Ink 719">
              <a:extLst>
                <a:ext uri="{FF2B5EF4-FFF2-40B4-BE49-F238E27FC236}">
                  <a16:creationId xmlns:a16="http://schemas.microsoft.com/office/drawing/2014/main" id="{00000000-0008-0000-0600-0000D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1">
          <xdr14:nvContentPartPr>
            <xdr14:cNvPr id="721" name="Ink 720">
              <a:extLst>
                <a:ext uri="{FF2B5EF4-FFF2-40B4-BE49-F238E27FC236}">
                  <a16:creationId xmlns:a16="http://schemas.microsoft.com/office/drawing/2014/main" id="{00000000-0008-0000-0600-0000D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2">
          <xdr14:nvContentPartPr>
            <xdr14:cNvPr id="722" name="Ink 721">
              <a:extLst>
                <a:ext uri="{FF2B5EF4-FFF2-40B4-BE49-F238E27FC236}">
                  <a16:creationId xmlns:a16="http://schemas.microsoft.com/office/drawing/2014/main" id="{00000000-0008-0000-0600-0000D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3">
          <xdr14:nvContentPartPr>
            <xdr14:cNvPr id="723" name="Ink 722">
              <a:extLst>
                <a:ext uri="{FF2B5EF4-FFF2-40B4-BE49-F238E27FC236}">
                  <a16:creationId xmlns:a16="http://schemas.microsoft.com/office/drawing/2014/main" id="{00000000-0008-0000-0600-0000D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4">
          <xdr14:nvContentPartPr>
            <xdr14:cNvPr id="724" name="Ink 723">
              <a:extLst>
                <a:ext uri="{FF2B5EF4-FFF2-40B4-BE49-F238E27FC236}">
                  <a16:creationId xmlns:a16="http://schemas.microsoft.com/office/drawing/2014/main" id="{00000000-0008-0000-0600-0000D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5">
          <xdr14:nvContentPartPr>
            <xdr14:cNvPr id="725" name="Ink 724">
              <a:extLst>
                <a:ext uri="{FF2B5EF4-FFF2-40B4-BE49-F238E27FC236}">
                  <a16:creationId xmlns:a16="http://schemas.microsoft.com/office/drawing/2014/main" id="{00000000-0008-0000-0600-0000D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6">
          <xdr14:nvContentPartPr>
            <xdr14:cNvPr id="726" name="Ink 725">
              <a:extLst>
                <a:ext uri="{FF2B5EF4-FFF2-40B4-BE49-F238E27FC236}">
                  <a16:creationId xmlns:a16="http://schemas.microsoft.com/office/drawing/2014/main" id="{00000000-0008-0000-0600-0000D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7">
          <xdr14:nvContentPartPr>
            <xdr14:cNvPr id="727" name="Ink 726">
              <a:extLst>
                <a:ext uri="{FF2B5EF4-FFF2-40B4-BE49-F238E27FC236}">
                  <a16:creationId xmlns:a16="http://schemas.microsoft.com/office/drawing/2014/main" id="{00000000-0008-0000-0600-0000D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8">
          <xdr14:nvContentPartPr>
            <xdr14:cNvPr id="728" name="Ink 727">
              <a:extLst>
                <a:ext uri="{FF2B5EF4-FFF2-40B4-BE49-F238E27FC236}">
                  <a16:creationId xmlns:a16="http://schemas.microsoft.com/office/drawing/2014/main" id="{00000000-0008-0000-0600-0000D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29">
          <xdr14:nvContentPartPr>
            <xdr14:cNvPr id="729" name="Ink 728">
              <a:extLst>
                <a:ext uri="{FF2B5EF4-FFF2-40B4-BE49-F238E27FC236}">
                  <a16:creationId xmlns:a16="http://schemas.microsoft.com/office/drawing/2014/main" id="{00000000-0008-0000-0600-0000D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0">
          <xdr14:nvContentPartPr>
            <xdr14:cNvPr id="730" name="Ink 729">
              <a:extLst>
                <a:ext uri="{FF2B5EF4-FFF2-40B4-BE49-F238E27FC236}">
                  <a16:creationId xmlns:a16="http://schemas.microsoft.com/office/drawing/2014/main" id="{00000000-0008-0000-0600-0000D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1">
          <xdr14:nvContentPartPr>
            <xdr14:cNvPr id="731" name="Ink 730">
              <a:extLst>
                <a:ext uri="{FF2B5EF4-FFF2-40B4-BE49-F238E27FC236}">
                  <a16:creationId xmlns:a16="http://schemas.microsoft.com/office/drawing/2014/main" id="{00000000-0008-0000-0600-0000D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2">
          <xdr14:nvContentPartPr>
            <xdr14:cNvPr id="732" name="Ink 731">
              <a:extLst>
                <a:ext uri="{FF2B5EF4-FFF2-40B4-BE49-F238E27FC236}">
                  <a16:creationId xmlns:a16="http://schemas.microsoft.com/office/drawing/2014/main" id="{00000000-0008-0000-0600-0000D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3">
          <xdr14:nvContentPartPr>
            <xdr14:cNvPr id="733" name="Ink 732">
              <a:extLst>
                <a:ext uri="{FF2B5EF4-FFF2-40B4-BE49-F238E27FC236}">
                  <a16:creationId xmlns:a16="http://schemas.microsoft.com/office/drawing/2014/main" id="{00000000-0008-0000-0600-0000D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4">
          <xdr14:nvContentPartPr>
            <xdr14:cNvPr id="734" name="Ink 733">
              <a:extLst>
                <a:ext uri="{FF2B5EF4-FFF2-40B4-BE49-F238E27FC236}">
                  <a16:creationId xmlns:a16="http://schemas.microsoft.com/office/drawing/2014/main" id="{00000000-0008-0000-0600-0000D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5">
          <xdr14:nvContentPartPr>
            <xdr14:cNvPr id="735" name="Ink 734">
              <a:extLst>
                <a:ext uri="{FF2B5EF4-FFF2-40B4-BE49-F238E27FC236}">
                  <a16:creationId xmlns:a16="http://schemas.microsoft.com/office/drawing/2014/main" id="{00000000-0008-0000-0600-0000D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6">
          <xdr14:nvContentPartPr>
            <xdr14:cNvPr id="736" name="Ink 735">
              <a:extLst>
                <a:ext uri="{FF2B5EF4-FFF2-40B4-BE49-F238E27FC236}">
                  <a16:creationId xmlns:a16="http://schemas.microsoft.com/office/drawing/2014/main" id="{00000000-0008-0000-0600-0000E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2317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7">
          <xdr14:nvContentPartPr>
            <xdr14:cNvPr id="737" name="Ink 736">
              <a:extLst>
                <a:ext uri="{FF2B5EF4-FFF2-40B4-BE49-F238E27FC236}">
                  <a16:creationId xmlns:a16="http://schemas.microsoft.com/office/drawing/2014/main" id="{00000000-0008-0000-0600-0000E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8">
          <xdr14:nvContentPartPr>
            <xdr14:cNvPr id="738" name="Ink 737">
              <a:extLst>
                <a:ext uri="{FF2B5EF4-FFF2-40B4-BE49-F238E27FC236}">
                  <a16:creationId xmlns:a16="http://schemas.microsoft.com/office/drawing/2014/main" id="{00000000-0008-0000-0600-0000E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39">
          <xdr14:nvContentPartPr>
            <xdr14:cNvPr id="739" name="Ink 738">
              <a:extLst>
                <a:ext uri="{FF2B5EF4-FFF2-40B4-BE49-F238E27FC236}">
                  <a16:creationId xmlns:a16="http://schemas.microsoft.com/office/drawing/2014/main" id="{00000000-0008-0000-0600-0000E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0">
          <xdr14:nvContentPartPr>
            <xdr14:cNvPr id="740" name="Ink 739">
              <a:extLst>
                <a:ext uri="{FF2B5EF4-FFF2-40B4-BE49-F238E27FC236}">
                  <a16:creationId xmlns:a16="http://schemas.microsoft.com/office/drawing/2014/main" id="{00000000-0008-0000-0600-0000E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1">
          <xdr14:nvContentPartPr>
            <xdr14:cNvPr id="741" name="Ink 740">
              <a:extLst>
                <a:ext uri="{FF2B5EF4-FFF2-40B4-BE49-F238E27FC236}">
                  <a16:creationId xmlns:a16="http://schemas.microsoft.com/office/drawing/2014/main" id="{00000000-0008-0000-0600-0000E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2">
          <xdr14:nvContentPartPr>
            <xdr14:cNvPr id="742" name="Ink 741">
              <a:extLst>
                <a:ext uri="{FF2B5EF4-FFF2-40B4-BE49-F238E27FC236}">
                  <a16:creationId xmlns:a16="http://schemas.microsoft.com/office/drawing/2014/main" id="{00000000-0008-0000-0600-0000E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3">
          <xdr14:nvContentPartPr>
            <xdr14:cNvPr id="743" name="Ink 742">
              <a:extLst>
                <a:ext uri="{FF2B5EF4-FFF2-40B4-BE49-F238E27FC236}">
                  <a16:creationId xmlns:a16="http://schemas.microsoft.com/office/drawing/2014/main" id="{00000000-0008-0000-0600-0000E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4">
          <xdr14:nvContentPartPr>
            <xdr14:cNvPr id="744" name="Ink 743">
              <a:extLst>
                <a:ext uri="{FF2B5EF4-FFF2-40B4-BE49-F238E27FC236}">
                  <a16:creationId xmlns:a16="http://schemas.microsoft.com/office/drawing/2014/main" id="{00000000-0008-0000-0600-0000E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5">
          <xdr14:nvContentPartPr>
            <xdr14:cNvPr id="745" name="Ink 744">
              <a:extLst>
                <a:ext uri="{FF2B5EF4-FFF2-40B4-BE49-F238E27FC236}">
                  <a16:creationId xmlns:a16="http://schemas.microsoft.com/office/drawing/2014/main" id="{00000000-0008-0000-0600-0000E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6">
          <xdr14:nvContentPartPr>
            <xdr14:cNvPr id="746" name="Ink 745">
              <a:extLst>
                <a:ext uri="{FF2B5EF4-FFF2-40B4-BE49-F238E27FC236}">
                  <a16:creationId xmlns:a16="http://schemas.microsoft.com/office/drawing/2014/main" id="{00000000-0008-0000-0600-0000E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7">
          <xdr14:nvContentPartPr>
            <xdr14:cNvPr id="747" name="Ink 746">
              <a:extLst>
                <a:ext uri="{FF2B5EF4-FFF2-40B4-BE49-F238E27FC236}">
                  <a16:creationId xmlns:a16="http://schemas.microsoft.com/office/drawing/2014/main" id="{00000000-0008-0000-0600-0000E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8">
          <xdr14:nvContentPartPr>
            <xdr14:cNvPr id="748" name="Ink 747">
              <a:extLst>
                <a:ext uri="{FF2B5EF4-FFF2-40B4-BE49-F238E27FC236}">
                  <a16:creationId xmlns:a16="http://schemas.microsoft.com/office/drawing/2014/main" id="{00000000-0008-0000-0600-0000E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49">
          <xdr14:nvContentPartPr>
            <xdr14:cNvPr id="749" name="Ink 748">
              <a:extLst>
                <a:ext uri="{FF2B5EF4-FFF2-40B4-BE49-F238E27FC236}">
                  <a16:creationId xmlns:a16="http://schemas.microsoft.com/office/drawing/2014/main" id="{00000000-0008-0000-0600-0000E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0">
          <xdr14:nvContentPartPr>
            <xdr14:cNvPr id="750" name="Ink 749">
              <a:extLst>
                <a:ext uri="{FF2B5EF4-FFF2-40B4-BE49-F238E27FC236}">
                  <a16:creationId xmlns:a16="http://schemas.microsoft.com/office/drawing/2014/main" id="{00000000-0008-0000-0600-0000E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1">
          <xdr14:nvContentPartPr>
            <xdr14:cNvPr id="751" name="Ink 750">
              <a:extLst>
                <a:ext uri="{FF2B5EF4-FFF2-40B4-BE49-F238E27FC236}">
                  <a16:creationId xmlns:a16="http://schemas.microsoft.com/office/drawing/2014/main" id="{00000000-0008-0000-0600-0000E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2">
          <xdr14:nvContentPartPr>
            <xdr14:cNvPr id="752" name="Ink 751">
              <a:extLst>
                <a:ext uri="{FF2B5EF4-FFF2-40B4-BE49-F238E27FC236}">
                  <a16:creationId xmlns:a16="http://schemas.microsoft.com/office/drawing/2014/main" id="{00000000-0008-0000-0600-0000F0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3">
          <xdr14:nvContentPartPr>
            <xdr14:cNvPr id="753" name="Ink 752">
              <a:extLst>
                <a:ext uri="{FF2B5EF4-FFF2-40B4-BE49-F238E27FC236}">
                  <a16:creationId xmlns:a16="http://schemas.microsoft.com/office/drawing/2014/main" id="{00000000-0008-0000-0600-0000F1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4">
          <xdr14:nvContentPartPr>
            <xdr14:cNvPr id="754" name="Ink 753">
              <a:extLst>
                <a:ext uri="{FF2B5EF4-FFF2-40B4-BE49-F238E27FC236}">
                  <a16:creationId xmlns:a16="http://schemas.microsoft.com/office/drawing/2014/main" id="{00000000-0008-0000-0600-0000F2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5">
          <xdr14:nvContentPartPr>
            <xdr14:cNvPr id="755" name="Ink 754">
              <a:extLst>
                <a:ext uri="{FF2B5EF4-FFF2-40B4-BE49-F238E27FC236}">
                  <a16:creationId xmlns:a16="http://schemas.microsoft.com/office/drawing/2014/main" id="{00000000-0008-0000-0600-0000F3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6">
          <xdr14:nvContentPartPr>
            <xdr14:cNvPr id="756" name="Ink 755">
              <a:extLst>
                <a:ext uri="{FF2B5EF4-FFF2-40B4-BE49-F238E27FC236}">
                  <a16:creationId xmlns:a16="http://schemas.microsoft.com/office/drawing/2014/main" id="{00000000-0008-0000-0600-0000F4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7">
          <xdr14:nvContentPartPr>
            <xdr14:cNvPr id="757" name="Ink 756">
              <a:extLst>
                <a:ext uri="{FF2B5EF4-FFF2-40B4-BE49-F238E27FC236}">
                  <a16:creationId xmlns:a16="http://schemas.microsoft.com/office/drawing/2014/main" id="{00000000-0008-0000-0600-0000F5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8">
          <xdr14:nvContentPartPr>
            <xdr14:cNvPr id="758" name="Ink 757">
              <a:extLst>
                <a:ext uri="{FF2B5EF4-FFF2-40B4-BE49-F238E27FC236}">
                  <a16:creationId xmlns:a16="http://schemas.microsoft.com/office/drawing/2014/main" id="{00000000-0008-0000-0600-0000F6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59">
          <xdr14:nvContentPartPr>
            <xdr14:cNvPr id="759" name="Ink 758">
              <a:extLst>
                <a:ext uri="{FF2B5EF4-FFF2-40B4-BE49-F238E27FC236}">
                  <a16:creationId xmlns:a16="http://schemas.microsoft.com/office/drawing/2014/main" id="{00000000-0008-0000-0600-0000F7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0">
          <xdr14:nvContentPartPr>
            <xdr14:cNvPr id="760" name="Ink 759">
              <a:extLst>
                <a:ext uri="{FF2B5EF4-FFF2-40B4-BE49-F238E27FC236}">
                  <a16:creationId xmlns:a16="http://schemas.microsoft.com/office/drawing/2014/main" id="{00000000-0008-0000-0600-0000F8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1">
          <xdr14:nvContentPartPr>
            <xdr14:cNvPr id="761" name="Ink 760">
              <a:extLst>
                <a:ext uri="{FF2B5EF4-FFF2-40B4-BE49-F238E27FC236}">
                  <a16:creationId xmlns:a16="http://schemas.microsoft.com/office/drawing/2014/main" id="{00000000-0008-0000-0600-0000F9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2">
          <xdr14:nvContentPartPr>
            <xdr14:cNvPr id="762" name="Ink 761">
              <a:extLst>
                <a:ext uri="{FF2B5EF4-FFF2-40B4-BE49-F238E27FC236}">
                  <a16:creationId xmlns:a16="http://schemas.microsoft.com/office/drawing/2014/main" id="{00000000-0008-0000-0600-0000FA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3">
          <xdr14:nvContentPartPr>
            <xdr14:cNvPr id="763" name="Ink 762">
              <a:extLst>
                <a:ext uri="{FF2B5EF4-FFF2-40B4-BE49-F238E27FC236}">
                  <a16:creationId xmlns:a16="http://schemas.microsoft.com/office/drawing/2014/main" id="{00000000-0008-0000-0600-0000FB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4">
          <xdr14:nvContentPartPr>
            <xdr14:cNvPr id="764" name="Ink 763">
              <a:extLst>
                <a:ext uri="{FF2B5EF4-FFF2-40B4-BE49-F238E27FC236}">
                  <a16:creationId xmlns:a16="http://schemas.microsoft.com/office/drawing/2014/main" id="{00000000-0008-0000-0600-0000FC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5">
          <xdr14:nvContentPartPr>
            <xdr14:cNvPr id="765" name="Ink 764">
              <a:extLst>
                <a:ext uri="{FF2B5EF4-FFF2-40B4-BE49-F238E27FC236}">
                  <a16:creationId xmlns:a16="http://schemas.microsoft.com/office/drawing/2014/main" id="{00000000-0008-0000-0600-0000FD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6">
          <xdr14:nvContentPartPr>
            <xdr14:cNvPr id="766" name="Ink 765">
              <a:extLst>
                <a:ext uri="{FF2B5EF4-FFF2-40B4-BE49-F238E27FC236}">
                  <a16:creationId xmlns:a16="http://schemas.microsoft.com/office/drawing/2014/main" id="{00000000-0008-0000-0600-0000FE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2339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7">
          <xdr14:nvContentPartPr>
            <xdr14:cNvPr id="767" name="Ink 766">
              <a:extLst>
                <a:ext uri="{FF2B5EF4-FFF2-40B4-BE49-F238E27FC236}">
                  <a16:creationId xmlns:a16="http://schemas.microsoft.com/office/drawing/2014/main" id="{00000000-0008-0000-0600-0000FF02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2340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8">
          <xdr14:nvContentPartPr>
            <xdr14:cNvPr id="768" name="Ink 767">
              <a:extLst>
                <a:ext uri="{FF2B5EF4-FFF2-40B4-BE49-F238E27FC236}">
                  <a16:creationId xmlns:a16="http://schemas.microsoft.com/office/drawing/2014/main" id="{00000000-0008-0000-0600-00000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2341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69">
          <xdr14:nvContentPartPr>
            <xdr14:cNvPr id="769" name="Ink 768">
              <a:extLst>
                <a:ext uri="{FF2B5EF4-FFF2-40B4-BE49-F238E27FC236}">
                  <a16:creationId xmlns:a16="http://schemas.microsoft.com/office/drawing/2014/main" id="{00000000-0008-0000-0600-00000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0">
          <xdr14:nvContentPartPr>
            <xdr14:cNvPr id="770" name="Ink 769">
              <a:extLst>
                <a:ext uri="{FF2B5EF4-FFF2-40B4-BE49-F238E27FC236}">
                  <a16:creationId xmlns:a16="http://schemas.microsoft.com/office/drawing/2014/main" id="{00000000-0008-0000-0600-00000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1">
          <xdr14:nvContentPartPr>
            <xdr14:cNvPr id="771" name="Ink 770">
              <a:extLst>
                <a:ext uri="{FF2B5EF4-FFF2-40B4-BE49-F238E27FC236}">
                  <a16:creationId xmlns:a16="http://schemas.microsoft.com/office/drawing/2014/main" id="{00000000-0008-0000-0600-00000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2">
          <xdr14:nvContentPartPr>
            <xdr14:cNvPr id="772" name="Ink 771">
              <a:extLst>
                <a:ext uri="{FF2B5EF4-FFF2-40B4-BE49-F238E27FC236}">
                  <a16:creationId xmlns:a16="http://schemas.microsoft.com/office/drawing/2014/main" id="{00000000-0008-0000-0600-00000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3">
          <xdr14:nvContentPartPr>
            <xdr14:cNvPr id="773" name="Ink 772">
              <a:extLst>
                <a:ext uri="{FF2B5EF4-FFF2-40B4-BE49-F238E27FC236}">
                  <a16:creationId xmlns:a16="http://schemas.microsoft.com/office/drawing/2014/main" id="{00000000-0008-0000-0600-00000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4">
          <xdr14:nvContentPartPr>
            <xdr14:cNvPr id="774" name="Ink 773">
              <a:extLst>
                <a:ext uri="{FF2B5EF4-FFF2-40B4-BE49-F238E27FC236}">
                  <a16:creationId xmlns:a16="http://schemas.microsoft.com/office/drawing/2014/main" id="{00000000-0008-0000-0600-00000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5">
          <xdr14:nvContentPartPr>
            <xdr14:cNvPr id="775" name="Ink 774">
              <a:extLst>
                <a:ext uri="{FF2B5EF4-FFF2-40B4-BE49-F238E27FC236}">
                  <a16:creationId xmlns:a16="http://schemas.microsoft.com/office/drawing/2014/main" id="{00000000-0008-0000-0600-00000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6">
          <xdr14:nvContentPartPr>
            <xdr14:cNvPr id="776" name="Ink 775">
              <a:extLst>
                <a:ext uri="{FF2B5EF4-FFF2-40B4-BE49-F238E27FC236}">
                  <a16:creationId xmlns:a16="http://schemas.microsoft.com/office/drawing/2014/main" id="{00000000-0008-0000-0600-00000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7">
          <xdr14:nvContentPartPr>
            <xdr14:cNvPr id="777" name="Ink 776">
              <a:extLst>
                <a:ext uri="{FF2B5EF4-FFF2-40B4-BE49-F238E27FC236}">
                  <a16:creationId xmlns:a16="http://schemas.microsoft.com/office/drawing/2014/main" id="{00000000-0008-0000-0600-00000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8">
          <xdr14:nvContentPartPr>
            <xdr14:cNvPr id="778" name="Ink 777">
              <a:extLst>
                <a:ext uri="{FF2B5EF4-FFF2-40B4-BE49-F238E27FC236}">
                  <a16:creationId xmlns:a16="http://schemas.microsoft.com/office/drawing/2014/main" id="{00000000-0008-0000-0600-00000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79">
          <xdr14:nvContentPartPr>
            <xdr14:cNvPr id="779" name="Ink 778">
              <a:extLst>
                <a:ext uri="{FF2B5EF4-FFF2-40B4-BE49-F238E27FC236}">
                  <a16:creationId xmlns:a16="http://schemas.microsoft.com/office/drawing/2014/main" id="{00000000-0008-0000-0600-00000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0">
          <xdr14:nvContentPartPr>
            <xdr14:cNvPr id="780" name="Ink 779">
              <a:extLst>
                <a:ext uri="{FF2B5EF4-FFF2-40B4-BE49-F238E27FC236}">
                  <a16:creationId xmlns:a16="http://schemas.microsoft.com/office/drawing/2014/main" id="{00000000-0008-0000-0600-00000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1">
          <xdr14:nvContentPartPr>
            <xdr14:cNvPr id="781" name="Ink 780">
              <a:extLst>
                <a:ext uri="{FF2B5EF4-FFF2-40B4-BE49-F238E27FC236}">
                  <a16:creationId xmlns:a16="http://schemas.microsoft.com/office/drawing/2014/main" id="{00000000-0008-0000-0600-00000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2">
          <xdr14:nvContentPartPr>
            <xdr14:cNvPr id="782" name="Ink 781">
              <a:extLst>
                <a:ext uri="{FF2B5EF4-FFF2-40B4-BE49-F238E27FC236}">
                  <a16:creationId xmlns:a16="http://schemas.microsoft.com/office/drawing/2014/main" id="{00000000-0008-0000-0600-00000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3">
          <xdr14:nvContentPartPr>
            <xdr14:cNvPr id="783" name="Ink 782">
              <a:extLst>
                <a:ext uri="{FF2B5EF4-FFF2-40B4-BE49-F238E27FC236}">
                  <a16:creationId xmlns:a16="http://schemas.microsoft.com/office/drawing/2014/main" id="{00000000-0008-0000-0600-00000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4">
          <xdr14:nvContentPartPr>
            <xdr14:cNvPr id="784" name="Ink 783">
              <a:extLst>
                <a:ext uri="{FF2B5EF4-FFF2-40B4-BE49-F238E27FC236}">
                  <a16:creationId xmlns:a16="http://schemas.microsoft.com/office/drawing/2014/main" id="{00000000-0008-0000-0600-00001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5">
          <xdr14:nvContentPartPr>
            <xdr14:cNvPr id="785" name="Ink 784">
              <a:extLst>
                <a:ext uri="{FF2B5EF4-FFF2-40B4-BE49-F238E27FC236}">
                  <a16:creationId xmlns:a16="http://schemas.microsoft.com/office/drawing/2014/main" id="{00000000-0008-0000-0600-00001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6">
          <xdr14:nvContentPartPr>
            <xdr14:cNvPr id="786" name="Ink 785">
              <a:extLst>
                <a:ext uri="{FF2B5EF4-FFF2-40B4-BE49-F238E27FC236}">
                  <a16:creationId xmlns:a16="http://schemas.microsoft.com/office/drawing/2014/main" id="{00000000-0008-0000-0600-00001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7">
          <xdr14:nvContentPartPr>
            <xdr14:cNvPr id="787" name="Ink 786">
              <a:extLst>
                <a:ext uri="{FF2B5EF4-FFF2-40B4-BE49-F238E27FC236}">
                  <a16:creationId xmlns:a16="http://schemas.microsoft.com/office/drawing/2014/main" id="{00000000-0008-0000-0600-00001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8">
          <xdr14:nvContentPartPr>
            <xdr14:cNvPr id="788" name="Ink 787">
              <a:extLst>
                <a:ext uri="{FF2B5EF4-FFF2-40B4-BE49-F238E27FC236}">
                  <a16:creationId xmlns:a16="http://schemas.microsoft.com/office/drawing/2014/main" id="{00000000-0008-0000-0600-00001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89">
          <xdr14:nvContentPartPr>
            <xdr14:cNvPr id="789" name="Ink 788">
              <a:extLst>
                <a:ext uri="{FF2B5EF4-FFF2-40B4-BE49-F238E27FC236}">
                  <a16:creationId xmlns:a16="http://schemas.microsoft.com/office/drawing/2014/main" id="{00000000-0008-0000-0600-00001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0">
          <xdr14:nvContentPartPr>
            <xdr14:cNvPr id="790" name="Ink 789">
              <a:extLst>
                <a:ext uri="{FF2B5EF4-FFF2-40B4-BE49-F238E27FC236}">
                  <a16:creationId xmlns:a16="http://schemas.microsoft.com/office/drawing/2014/main" id="{00000000-0008-0000-0600-00001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1">
          <xdr14:nvContentPartPr>
            <xdr14:cNvPr id="791" name="Ink 790">
              <a:extLst>
                <a:ext uri="{FF2B5EF4-FFF2-40B4-BE49-F238E27FC236}">
                  <a16:creationId xmlns:a16="http://schemas.microsoft.com/office/drawing/2014/main" id="{00000000-0008-0000-0600-00001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2">
          <xdr14:nvContentPartPr>
            <xdr14:cNvPr id="792" name="Ink 791">
              <a:extLst>
                <a:ext uri="{FF2B5EF4-FFF2-40B4-BE49-F238E27FC236}">
                  <a16:creationId xmlns:a16="http://schemas.microsoft.com/office/drawing/2014/main" id="{00000000-0008-0000-0600-00001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3">
          <xdr14:nvContentPartPr>
            <xdr14:cNvPr id="793" name="Ink 792">
              <a:extLst>
                <a:ext uri="{FF2B5EF4-FFF2-40B4-BE49-F238E27FC236}">
                  <a16:creationId xmlns:a16="http://schemas.microsoft.com/office/drawing/2014/main" id="{00000000-0008-0000-0600-00001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4">
          <xdr14:nvContentPartPr>
            <xdr14:cNvPr id="794" name="Ink 793">
              <a:extLst>
                <a:ext uri="{FF2B5EF4-FFF2-40B4-BE49-F238E27FC236}">
                  <a16:creationId xmlns:a16="http://schemas.microsoft.com/office/drawing/2014/main" id="{00000000-0008-0000-0600-00001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5">
          <xdr14:nvContentPartPr>
            <xdr14:cNvPr id="795" name="Ink 794">
              <a:extLst>
                <a:ext uri="{FF2B5EF4-FFF2-40B4-BE49-F238E27FC236}">
                  <a16:creationId xmlns:a16="http://schemas.microsoft.com/office/drawing/2014/main" id="{00000000-0008-0000-0600-00001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6">
          <xdr14:nvContentPartPr>
            <xdr14:cNvPr id="796" name="Ink 795">
              <a:extLst>
                <a:ext uri="{FF2B5EF4-FFF2-40B4-BE49-F238E27FC236}">
                  <a16:creationId xmlns:a16="http://schemas.microsoft.com/office/drawing/2014/main" id="{00000000-0008-0000-0600-00001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7">
          <xdr14:nvContentPartPr>
            <xdr14:cNvPr id="797" name="Ink 796">
              <a:extLst>
                <a:ext uri="{FF2B5EF4-FFF2-40B4-BE49-F238E27FC236}">
                  <a16:creationId xmlns:a16="http://schemas.microsoft.com/office/drawing/2014/main" id="{00000000-0008-0000-0600-00001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8">
          <xdr14:nvContentPartPr>
            <xdr14:cNvPr id="798" name="Ink 797">
              <a:extLst>
                <a:ext uri="{FF2B5EF4-FFF2-40B4-BE49-F238E27FC236}">
                  <a16:creationId xmlns:a16="http://schemas.microsoft.com/office/drawing/2014/main" id="{00000000-0008-0000-0600-00001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799">
          <xdr14:nvContentPartPr>
            <xdr14:cNvPr id="799" name="Ink 798">
              <a:extLst>
                <a:ext uri="{FF2B5EF4-FFF2-40B4-BE49-F238E27FC236}">
                  <a16:creationId xmlns:a16="http://schemas.microsoft.com/office/drawing/2014/main" id="{00000000-0008-0000-0600-00001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0">
          <xdr14:nvContentPartPr>
            <xdr14:cNvPr id="800" name="Ink 799">
              <a:extLst>
                <a:ext uri="{FF2B5EF4-FFF2-40B4-BE49-F238E27FC236}">
                  <a16:creationId xmlns:a16="http://schemas.microsoft.com/office/drawing/2014/main" id="{00000000-0008-0000-0600-00002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1">
          <xdr14:nvContentPartPr>
            <xdr14:cNvPr id="801" name="Ink 800">
              <a:extLst>
                <a:ext uri="{FF2B5EF4-FFF2-40B4-BE49-F238E27FC236}">
                  <a16:creationId xmlns:a16="http://schemas.microsoft.com/office/drawing/2014/main" id="{00000000-0008-0000-0600-00002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2388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2">
          <xdr14:nvContentPartPr>
            <xdr14:cNvPr id="802" name="Ink 801">
              <a:extLst>
                <a:ext uri="{FF2B5EF4-FFF2-40B4-BE49-F238E27FC236}">
                  <a16:creationId xmlns:a16="http://schemas.microsoft.com/office/drawing/2014/main" id="{00000000-0008-0000-0600-00002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2389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3">
          <xdr14:nvContentPartPr>
            <xdr14:cNvPr id="803" name="Ink 802">
              <a:extLst>
                <a:ext uri="{FF2B5EF4-FFF2-40B4-BE49-F238E27FC236}">
                  <a16:creationId xmlns:a16="http://schemas.microsoft.com/office/drawing/2014/main" id="{00000000-0008-0000-0600-00002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4">
          <xdr14:nvContentPartPr>
            <xdr14:cNvPr id="804" name="Ink 803">
              <a:extLst>
                <a:ext uri="{FF2B5EF4-FFF2-40B4-BE49-F238E27FC236}">
                  <a16:creationId xmlns:a16="http://schemas.microsoft.com/office/drawing/2014/main" id="{00000000-0008-0000-0600-00002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5">
          <xdr14:nvContentPartPr>
            <xdr14:cNvPr id="805" name="Ink 804">
              <a:extLst>
                <a:ext uri="{FF2B5EF4-FFF2-40B4-BE49-F238E27FC236}">
                  <a16:creationId xmlns:a16="http://schemas.microsoft.com/office/drawing/2014/main" id="{00000000-0008-0000-0600-00002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6">
          <xdr14:nvContentPartPr>
            <xdr14:cNvPr id="806" name="Ink 805">
              <a:extLst>
                <a:ext uri="{FF2B5EF4-FFF2-40B4-BE49-F238E27FC236}">
                  <a16:creationId xmlns:a16="http://schemas.microsoft.com/office/drawing/2014/main" id="{00000000-0008-0000-0600-00002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7">
          <xdr14:nvContentPartPr>
            <xdr14:cNvPr id="807" name="Ink 806">
              <a:extLst>
                <a:ext uri="{FF2B5EF4-FFF2-40B4-BE49-F238E27FC236}">
                  <a16:creationId xmlns:a16="http://schemas.microsoft.com/office/drawing/2014/main" id="{00000000-0008-0000-0600-00002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8">
          <xdr14:nvContentPartPr>
            <xdr14:cNvPr id="808" name="Ink 807">
              <a:extLst>
                <a:ext uri="{FF2B5EF4-FFF2-40B4-BE49-F238E27FC236}">
                  <a16:creationId xmlns:a16="http://schemas.microsoft.com/office/drawing/2014/main" id="{00000000-0008-0000-0600-00002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09">
          <xdr14:nvContentPartPr>
            <xdr14:cNvPr id="809" name="Ink 808">
              <a:extLst>
                <a:ext uri="{FF2B5EF4-FFF2-40B4-BE49-F238E27FC236}">
                  <a16:creationId xmlns:a16="http://schemas.microsoft.com/office/drawing/2014/main" id="{00000000-0008-0000-0600-00002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0">
          <xdr14:nvContentPartPr>
            <xdr14:cNvPr id="810" name="Ink 809">
              <a:extLst>
                <a:ext uri="{FF2B5EF4-FFF2-40B4-BE49-F238E27FC236}">
                  <a16:creationId xmlns:a16="http://schemas.microsoft.com/office/drawing/2014/main" id="{00000000-0008-0000-0600-00002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1">
          <xdr14:nvContentPartPr>
            <xdr14:cNvPr id="811" name="Ink 810">
              <a:extLst>
                <a:ext uri="{FF2B5EF4-FFF2-40B4-BE49-F238E27FC236}">
                  <a16:creationId xmlns:a16="http://schemas.microsoft.com/office/drawing/2014/main" id="{00000000-0008-0000-0600-00002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2">
          <xdr14:nvContentPartPr>
            <xdr14:cNvPr id="812" name="Ink 811">
              <a:extLst>
                <a:ext uri="{FF2B5EF4-FFF2-40B4-BE49-F238E27FC236}">
                  <a16:creationId xmlns:a16="http://schemas.microsoft.com/office/drawing/2014/main" id="{00000000-0008-0000-0600-00002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3">
          <xdr14:nvContentPartPr>
            <xdr14:cNvPr id="813" name="Ink 812">
              <a:extLst>
                <a:ext uri="{FF2B5EF4-FFF2-40B4-BE49-F238E27FC236}">
                  <a16:creationId xmlns:a16="http://schemas.microsoft.com/office/drawing/2014/main" id="{00000000-0008-0000-0600-00002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4">
          <xdr14:nvContentPartPr>
            <xdr14:cNvPr id="814" name="Ink 813">
              <a:extLst>
                <a:ext uri="{FF2B5EF4-FFF2-40B4-BE49-F238E27FC236}">
                  <a16:creationId xmlns:a16="http://schemas.microsoft.com/office/drawing/2014/main" id="{00000000-0008-0000-0600-00002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5">
          <xdr14:nvContentPartPr>
            <xdr14:cNvPr id="815" name="Ink 814">
              <a:extLst>
                <a:ext uri="{FF2B5EF4-FFF2-40B4-BE49-F238E27FC236}">
                  <a16:creationId xmlns:a16="http://schemas.microsoft.com/office/drawing/2014/main" id="{00000000-0008-0000-0600-00002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6">
          <xdr14:nvContentPartPr>
            <xdr14:cNvPr id="816" name="Ink 815">
              <a:extLst>
                <a:ext uri="{FF2B5EF4-FFF2-40B4-BE49-F238E27FC236}">
                  <a16:creationId xmlns:a16="http://schemas.microsoft.com/office/drawing/2014/main" id="{00000000-0008-0000-0600-00003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7">
          <xdr14:nvContentPartPr>
            <xdr14:cNvPr id="817" name="Ink 816">
              <a:extLst>
                <a:ext uri="{FF2B5EF4-FFF2-40B4-BE49-F238E27FC236}">
                  <a16:creationId xmlns:a16="http://schemas.microsoft.com/office/drawing/2014/main" id="{00000000-0008-0000-0600-00003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8">
          <xdr14:nvContentPartPr>
            <xdr14:cNvPr id="818" name="Ink 817">
              <a:extLst>
                <a:ext uri="{FF2B5EF4-FFF2-40B4-BE49-F238E27FC236}">
                  <a16:creationId xmlns:a16="http://schemas.microsoft.com/office/drawing/2014/main" id="{00000000-0008-0000-0600-00003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19">
          <xdr14:nvContentPartPr>
            <xdr14:cNvPr id="819" name="Ink 818">
              <a:extLst>
                <a:ext uri="{FF2B5EF4-FFF2-40B4-BE49-F238E27FC236}">
                  <a16:creationId xmlns:a16="http://schemas.microsoft.com/office/drawing/2014/main" id="{00000000-0008-0000-0600-00003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0">
          <xdr14:nvContentPartPr>
            <xdr14:cNvPr id="820" name="Ink 819">
              <a:extLst>
                <a:ext uri="{FF2B5EF4-FFF2-40B4-BE49-F238E27FC236}">
                  <a16:creationId xmlns:a16="http://schemas.microsoft.com/office/drawing/2014/main" id="{00000000-0008-0000-0600-00003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1">
          <xdr14:nvContentPartPr>
            <xdr14:cNvPr id="821" name="Ink 820">
              <a:extLst>
                <a:ext uri="{FF2B5EF4-FFF2-40B4-BE49-F238E27FC236}">
                  <a16:creationId xmlns:a16="http://schemas.microsoft.com/office/drawing/2014/main" id="{00000000-0008-0000-0600-00003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2">
          <xdr14:nvContentPartPr>
            <xdr14:cNvPr id="822" name="Ink 821">
              <a:extLst>
                <a:ext uri="{FF2B5EF4-FFF2-40B4-BE49-F238E27FC236}">
                  <a16:creationId xmlns:a16="http://schemas.microsoft.com/office/drawing/2014/main" id="{00000000-0008-0000-0600-00003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3">
          <xdr14:nvContentPartPr>
            <xdr14:cNvPr id="823" name="Ink 822">
              <a:extLst>
                <a:ext uri="{FF2B5EF4-FFF2-40B4-BE49-F238E27FC236}">
                  <a16:creationId xmlns:a16="http://schemas.microsoft.com/office/drawing/2014/main" id="{00000000-0008-0000-0600-00003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4">
          <xdr14:nvContentPartPr>
            <xdr14:cNvPr id="824" name="Ink 823">
              <a:extLst>
                <a:ext uri="{FF2B5EF4-FFF2-40B4-BE49-F238E27FC236}">
                  <a16:creationId xmlns:a16="http://schemas.microsoft.com/office/drawing/2014/main" id="{00000000-0008-0000-0600-00003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5">
          <xdr14:nvContentPartPr>
            <xdr14:cNvPr id="825" name="Ink 824">
              <a:extLst>
                <a:ext uri="{FF2B5EF4-FFF2-40B4-BE49-F238E27FC236}">
                  <a16:creationId xmlns:a16="http://schemas.microsoft.com/office/drawing/2014/main" id="{00000000-0008-0000-0600-00003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6">
          <xdr14:nvContentPartPr>
            <xdr14:cNvPr id="826" name="Ink 825">
              <a:extLst>
                <a:ext uri="{FF2B5EF4-FFF2-40B4-BE49-F238E27FC236}">
                  <a16:creationId xmlns:a16="http://schemas.microsoft.com/office/drawing/2014/main" id="{00000000-0008-0000-0600-00003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7">
          <xdr14:nvContentPartPr>
            <xdr14:cNvPr id="827" name="Ink 826">
              <a:extLst>
                <a:ext uri="{FF2B5EF4-FFF2-40B4-BE49-F238E27FC236}">
                  <a16:creationId xmlns:a16="http://schemas.microsoft.com/office/drawing/2014/main" id="{00000000-0008-0000-0600-00003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8">
          <xdr14:nvContentPartPr>
            <xdr14:cNvPr id="828" name="Ink 827">
              <a:extLst>
                <a:ext uri="{FF2B5EF4-FFF2-40B4-BE49-F238E27FC236}">
                  <a16:creationId xmlns:a16="http://schemas.microsoft.com/office/drawing/2014/main" id="{00000000-0008-0000-0600-00003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29">
          <xdr14:nvContentPartPr>
            <xdr14:cNvPr id="829" name="Ink 828">
              <a:extLst>
                <a:ext uri="{FF2B5EF4-FFF2-40B4-BE49-F238E27FC236}">
                  <a16:creationId xmlns:a16="http://schemas.microsoft.com/office/drawing/2014/main" id="{00000000-0008-0000-0600-00003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0">
          <xdr14:nvContentPartPr>
            <xdr14:cNvPr id="830" name="Ink 829">
              <a:extLst>
                <a:ext uri="{FF2B5EF4-FFF2-40B4-BE49-F238E27FC236}">
                  <a16:creationId xmlns:a16="http://schemas.microsoft.com/office/drawing/2014/main" id="{00000000-0008-0000-0600-00003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1">
          <xdr14:nvContentPartPr>
            <xdr14:cNvPr id="831" name="Ink 830">
              <a:extLst>
                <a:ext uri="{FF2B5EF4-FFF2-40B4-BE49-F238E27FC236}">
                  <a16:creationId xmlns:a16="http://schemas.microsoft.com/office/drawing/2014/main" id="{00000000-0008-0000-0600-00003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2">
          <xdr14:nvContentPartPr>
            <xdr14:cNvPr id="832" name="Ink 831">
              <a:extLst>
                <a:ext uri="{FF2B5EF4-FFF2-40B4-BE49-F238E27FC236}">
                  <a16:creationId xmlns:a16="http://schemas.microsoft.com/office/drawing/2014/main" id="{00000000-0008-0000-0600-00004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3">
          <xdr14:nvContentPartPr>
            <xdr14:cNvPr id="833" name="Ink 832">
              <a:extLst>
                <a:ext uri="{FF2B5EF4-FFF2-40B4-BE49-F238E27FC236}">
                  <a16:creationId xmlns:a16="http://schemas.microsoft.com/office/drawing/2014/main" id="{00000000-0008-0000-0600-00004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4">
          <xdr14:nvContentPartPr>
            <xdr14:cNvPr id="834" name="Ink 833">
              <a:extLst>
                <a:ext uri="{FF2B5EF4-FFF2-40B4-BE49-F238E27FC236}">
                  <a16:creationId xmlns:a16="http://schemas.microsoft.com/office/drawing/2014/main" id="{00000000-0008-0000-0600-00004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5">
          <xdr14:nvContentPartPr>
            <xdr14:cNvPr id="835" name="Ink 834">
              <a:extLst>
                <a:ext uri="{FF2B5EF4-FFF2-40B4-BE49-F238E27FC236}">
                  <a16:creationId xmlns:a16="http://schemas.microsoft.com/office/drawing/2014/main" id="{00000000-0008-0000-0600-00004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6">
          <xdr14:nvContentPartPr>
            <xdr14:cNvPr id="836" name="Ink 835">
              <a:extLst>
                <a:ext uri="{FF2B5EF4-FFF2-40B4-BE49-F238E27FC236}">
                  <a16:creationId xmlns:a16="http://schemas.microsoft.com/office/drawing/2014/main" id="{00000000-0008-0000-0600-00004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7">
          <xdr14:nvContentPartPr>
            <xdr14:cNvPr id="837" name="Ink 836">
              <a:extLst>
                <a:ext uri="{FF2B5EF4-FFF2-40B4-BE49-F238E27FC236}">
                  <a16:creationId xmlns:a16="http://schemas.microsoft.com/office/drawing/2014/main" id="{00000000-0008-0000-0600-00004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8">
          <xdr14:nvContentPartPr>
            <xdr14:cNvPr id="838" name="Ink 837">
              <a:extLst>
                <a:ext uri="{FF2B5EF4-FFF2-40B4-BE49-F238E27FC236}">
                  <a16:creationId xmlns:a16="http://schemas.microsoft.com/office/drawing/2014/main" id="{00000000-0008-0000-0600-00004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39">
          <xdr14:nvContentPartPr>
            <xdr14:cNvPr id="839" name="Ink 838">
              <a:extLst>
                <a:ext uri="{FF2B5EF4-FFF2-40B4-BE49-F238E27FC236}">
                  <a16:creationId xmlns:a16="http://schemas.microsoft.com/office/drawing/2014/main" id="{00000000-0008-0000-0600-00004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0">
          <xdr14:nvContentPartPr>
            <xdr14:cNvPr id="840" name="Ink 839">
              <a:extLst>
                <a:ext uri="{FF2B5EF4-FFF2-40B4-BE49-F238E27FC236}">
                  <a16:creationId xmlns:a16="http://schemas.microsoft.com/office/drawing/2014/main" id="{00000000-0008-0000-0600-00004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1">
          <xdr14:nvContentPartPr>
            <xdr14:cNvPr id="841" name="Ink 840">
              <a:extLst>
                <a:ext uri="{FF2B5EF4-FFF2-40B4-BE49-F238E27FC236}">
                  <a16:creationId xmlns:a16="http://schemas.microsoft.com/office/drawing/2014/main" id="{00000000-0008-0000-0600-00004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2">
          <xdr14:nvContentPartPr>
            <xdr14:cNvPr id="842" name="Ink 841">
              <a:extLst>
                <a:ext uri="{FF2B5EF4-FFF2-40B4-BE49-F238E27FC236}">
                  <a16:creationId xmlns:a16="http://schemas.microsoft.com/office/drawing/2014/main" id="{00000000-0008-0000-0600-00004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3">
          <xdr14:nvContentPartPr>
            <xdr14:cNvPr id="843" name="Ink 842">
              <a:extLst>
                <a:ext uri="{FF2B5EF4-FFF2-40B4-BE49-F238E27FC236}">
                  <a16:creationId xmlns:a16="http://schemas.microsoft.com/office/drawing/2014/main" id="{00000000-0008-0000-0600-00004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4">
          <xdr14:nvContentPartPr>
            <xdr14:cNvPr id="844" name="Ink 843">
              <a:extLst>
                <a:ext uri="{FF2B5EF4-FFF2-40B4-BE49-F238E27FC236}">
                  <a16:creationId xmlns:a16="http://schemas.microsoft.com/office/drawing/2014/main" id="{00000000-0008-0000-0600-00004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5">
          <xdr14:nvContentPartPr>
            <xdr14:cNvPr id="845" name="Ink 844">
              <a:extLst>
                <a:ext uri="{FF2B5EF4-FFF2-40B4-BE49-F238E27FC236}">
                  <a16:creationId xmlns:a16="http://schemas.microsoft.com/office/drawing/2014/main" id="{00000000-0008-0000-0600-00004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6">
          <xdr14:nvContentPartPr>
            <xdr14:cNvPr id="846" name="Ink 845">
              <a:extLst>
                <a:ext uri="{FF2B5EF4-FFF2-40B4-BE49-F238E27FC236}">
                  <a16:creationId xmlns:a16="http://schemas.microsoft.com/office/drawing/2014/main" id="{00000000-0008-0000-0600-00004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7">
          <xdr14:nvContentPartPr>
            <xdr14:cNvPr id="847" name="Ink 846">
              <a:extLst>
                <a:ext uri="{FF2B5EF4-FFF2-40B4-BE49-F238E27FC236}">
                  <a16:creationId xmlns:a16="http://schemas.microsoft.com/office/drawing/2014/main" id="{00000000-0008-0000-0600-00004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8">
          <xdr14:nvContentPartPr>
            <xdr14:cNvPr id="848" name="Ink 847">
              <a:extLst>
                <a:ext uri="{FF2B5EF4-FFF2-40B4-BE49-F238E27FC236}">
                  <a16:creationId xmlns:a16="http://schemas.microsoft.com/office/drawing/2014/main" id="{00000000-0008-0000-0600-00005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49">
          <xdr14:nvContentPartPr>
            <xdr14:cNvPr id="849" name="Ink 848">
              <a:extLst>
                <a:ext uri="{FF2B5EF4-FFF2-40B4-BE49-F238E27FC236}">
                  <a16:creationId xmlns:a16="http://schemas.microsoft.com/office/drawing/2014/main" id="{00000000-0008-0000-0600-00005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0">
          <xdr14:nvContentPartPr>
            <xdr14:cNvPr id="850" name="Ink 849">
              <a:extLst>
                <a:ext uri="{FF2B5EF4-FFF2-40B4-BE49-F238E27FC236}">
                  <a16:creationId xmlns:a16="http://schemas.microsoft.com/office/drawing/2014/main" id="{00000000-0008-0000-0600-00005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1">
          <xdr14:nvContentPartPr>
            <xdr14:cNvPr id="851" name="Ink 850">
              <a:extLst>
                <a:ext uri="{FF2B5EF4-FFF2-40B4-BE49-F238E27FC236}">
                  <a16:creationId xmlns:a16="http://schemas.microsoft.com/office/drawing/2014/main" id="{00000000-0008-0000-0600-00005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2">
          <xdr14:nvContentPartPr>
            <xdr14:cNvPr id="852" name="Ink 851">
              <a:extLst>
                <a:ext uri="{FF2B5EF4-FFF2-40B4-BE49-F238E27FC236}">
                  <a16:creationId xmlns:a16="http://schemas.microsoft.com/office/drawing/2014/main" id="{00000000-0008-0000-0600-00005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3">
          <xdr14:nvContentPartPr>
            <xdr14:cNvPr id="853" name="Ink 852">
              <a:extLst>
                <a:ext uri="{FF2B5EF4-FFF2-40B4-BE49-F238E27FC236}">
                  <a16:creationId xmlns:a16="http://schemas.microsoft.com/office/drawing/2014/main" id="{00000000-0008-0000-0600-00005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4">
          <xdr14:nvContentPartPr>
            <xdr14:cNvPr id="854" name="Ink 853">
              <a:extLst>
                <a:ext uri="{FF2B5EF4-FFF2-40B4-BE49-F238E27FC236}">
                  <a16:creationId xmlns:a16="http://schemas.microsoft.com/office/drawing/2014/main" id="{00000000-0008-0000-0600-00005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5">
          <xdr14:nvContentPartPr>
            <xdr14:cNvPr id="855" name="Ink 854">
              <a:extLst>
                <a:ext uri="{FF2B5EF4-FFF2-40B4-BE49-F238E27FC236}">
                  <a16:creationId xmlns:a16="http://schemas.microsoft.com/office/drawing/2014/main" id="{00000000-0008-0000-0600-00005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6">
          <xdr14:nvContentPartPr>
            <xdr14:cNvPr id="856" name="Ink 855">
              <a:extLst>
                <a:ext uri="{FF2B5EF4-FFF2-40B4-BE49-F238E27FC236}">
                  <a16:creationId xmlns:a16="http://schemas.microsoft.com/office/drawing/2014/main" id="{00000000-0008-0000-0600-00005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7">
          <xdr14:nvContentPartPr>
            <xdr14:cNvPr id="857" name="Ink 856">
              <a:extLst>
                <a:ext uri="{FF2B5EF4-FFF2-40B4-BE49-F238E27FC236}">
                  <a16:creationId xmlns:a16="http://schemas.microsoft.com/office/drawing/2014/main" id="{00000000-0008-0000-0600-00005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8">
          <xdr14:nvContentPartPr>
            <xdr14:cNvPr id="858" name="Ink 857">
              <a:extLst>
                <a:ext uri="{FF2B5EF4-FFF2-40B4-BE49-F238E27FC236}">
                  <a16:creationId xmlns:a16="http://schemas.microsoft.com/office/drawing/2014/main" id="{00000000-0008-0000-0600-00005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59">
          <xdr14:nvContentPartPr>
            <xdr14:cNvPr id="859" name="Ink 858">
              <a:extLst>
                <a:ext uri="{FF2B5EF4-FFF2-40B4-BE49-F238E27FC236}">
                  <a16:creationId xmlns:a16="http://schemas.microsoft.com/office/drawing/2014/main" id="{00000000-0008-0000-0600-00005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0">
          <xdr14:nvContentPartPr>
            <xdr14:cNvPr id="860" name="Ink 859">
              <a:extLst>
                <a:ext uri="{FF2B5EF4-FFF2-40B4-BE49-F238E27FC236}">
                  <a16:creationId xmlns:a16="http://schemas.microsoft.com/office/drawing/2014/main" id="{00000000-0008-0000-0600-00005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1">
          <xdr14:nvContentPartPr>
            <xdr14:cNvPr id="861" name="Ink 860">
              <a:extLst>
                <a:ext uri="{FF2B5EF4-FFF2-40B4-BE49-F238E27FC236}">
                  <a16:creationId xmlns:a16="http://schemas.microsoft.com/office/drawing/2014/main" id="{00000000-0008-0000-0600-00005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2">
          <xdr14:nvContentPartPr>
            <xdr14:cNvPr id="862" name="Ink 861">
              <a:extLst>
                <a:ext uri="{FF2B5EF4-FFF2-40B4-BE49-F238E27FC236}">
                  <a16:creationId xmlns:a16="http://schemas.microsoft.com/office/drawing/2014/main" id="{00000000-0008-0000-0600-00005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3">
          <xdr14:nvContentPartPr>
            <xdr14:cNvPr id="863" name="Ink 862">
              <a:extLst>
                <a:ext uri="{FF2B5EF4-FFF2-40B4-BE49-F238E27FC236}">
                  <a16:creationId xmlns:a16="http://schemas.microsoft.com/office/drawing/2014/main" id="{00000000-0008-0000-0600-00005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4">
          <xdr14:nvContentPartPr>
            <xdr14:cNvPr id="864" name="Ink 863">
              <a:extLst>
                <a:ext uri="{FF2B5EF4-FFF2-40B4-BE49-F238E27FC236}">
                  <a16:creationId xmlns:a16="http://schemas.microsoft.com/office/drawing/2014/main" id="{00000000-0008-0000-0600-00006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5">
          <xdr14:nvContentPartPr>
            <xdr14:cNvPr id="865" name="Ink 864">
              <a:extLst>
                <a:ext uri="{FF2B5EF4-FFF2-40B4-BE49-F238E27FC236}">
                  <a16:creationId xmlns:a16="http://schemas.microsoft.com/office/drawing/2014/main" id="{00000000-0008-0000-0600-00006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6">
          <xdr14:nvContentPartPr>
            <xdr14:cNvPr id="866" name="Ink 865">
              <a:extLst>
                <a:ext uri="{FF2B5EF4-FFF2-40B4-BE49-F238E27FC236}">
                  <a16:creationId xmlns:a16="http://schemas.microsoft.com/office/drawing/2014/main" id="{00000000-0008-0000-0600-00006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7">
          <xdr14:nvContentPartPr>
            <xdr14:cNvPr id="867" name="Ink 866">
              <a:extLst>
                <a:ext uri="{FF2B5EF4-FFF2-40B4-BE49-F238E27FC236}">
                  <a16:creationId xmlns:a16="http://schemas.microsoft.com/office/drawing/2014/main" id="{00000000-0008-0000-0600-00006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8">
          <xdr14:nvContentPartPr>
            <xdr14:cNvPr id="868" name="Ink 867">
              <a:extLst>
                <a:ext uri="{FF2B5EF4-FFF2-40B4-BE49-F238E27FC236}">
                  <a16:creationId xmlns:a16="http://schemas.microsoft.com/office/drawing/2014/main" id="{00000000-0008-0000-0600-00006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69">
          <xdr14:nvContentPartPr>
            <xdr14:cNvPr id="869" name="Ink 868">
              <a:extLst>
                <a:ext uri="{FF2B5EF4-FFF2-40B4-BE49-F238E27FC236}">
                  <a16:creationId xmlns:a16="http://schemas.microsoft.com/office/drawing/2014/main" id="{00000000-0008-0000-0600-00006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0">
          <xdr14:nvContentPartPr>
            <xdr14:cNvPr id="870" name="Ink 869">
              <a:extLst>
                <a:ext uri="{FF2B5EF4-FFF2-40B4-BE49-F238E27FC236}">
                  <a16:creationId xmlns:a16="http://schemas.microsoft.com/office/drawing/2014/main" id="{00000000-0008-0000-0600-00006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1">
          <xdr14:nvContentPartPr>
            <xdr14:cNvPr id="871" name="Ink 870">
              <a:extLst>
                <a:ext uri="{FF2B5EF4-FFF2-40B4-BE49-F238E27FC236}">
                  <a16:creationId xmlns:a16="http://schemas.microsoft.com/office/drawing/2014/main" id="{00000000-0008-0000-0600-00006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2">
          <xdr14:nvContentPartPr>
            <xdr14:cNvPr id="872" name="Ink 871">
              <a:extLst>
                <a:ext uri="{FF2B5EF4-FFF2-40B4-BE49-F238E27FC236}">
                  <a16:creationId xmlns:a16="http://schemas.microsoft.com/office/drawing/2014/main" id="{00000000-0008-0000-0600-00006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3">
          <xdr14:nvContentPartPr>
            <xdr14:cNvPr id="873" name="Ink 872">
              <a:extLst>
                <a:ext uri="{FF2B5EF4-FFF2-40B4-BE49-F238E27FC236}">
                  <a16:creationId xmlns:a16="http://schemas.microsoft.com/office/drawing/2014/main" id="{00000000-0008-0000-0600-00006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4">
          <xdr14:nvContentPartPr>
            <xdr14:cNvPr id="874" name="Ink 873">
              <a:extLst>
                <a:ext uri="{FF2B5EF4-FFF2-40B4-BE49-F238E27FC236}">
                  <a16:creationId xmlns:a16="http://schemas.microsoft.com/office/drawing/2014/main" id="{00000000-0008-0000-0600-00006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5">
          <xdr14:nvContentPartPr>
            <xdr14:cNvPr id="875" name="Ink 874">
              <a:extLst>
                <a:ext uri="{FF2B5EF4-FFF2-40B4-BE49-F238E27FC236}">
                  <a16:creationId xmlns:a16="http://schemas.microsoft.com/office/drawing/2014/main" id="{00000000-0008-0000-0600-00006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6">
          <xdr14:nvContentPartPr>
            <xdr14:cNvPr id="876" name="Ink 875">
              <a:extLst>
                <a:ext uri="{FF2B5EF4-FFF2-40B4-BE49-F238E27FC236}">
                  <a16:creationId xmlns:a16="http://schemas.microsoft.com/office/drawing/2014/main" id="{00000000-0008-0000-0600-00006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7">
          <xdr14:nvContentPartPr>
            <xdr14:cNvPr id="877" name="Ink 876">
              <a:extLst>
                <a:ext uri="{FF2B5EF4-FFF2-40B4-BE49-F238E27FC236}">
                  <a16:creationId xmlns:a16="http://schemas.microsoft.com/office/drawing/2014/main" id="{00000000-0008-0000-0600-00006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8">
          <xdr14:nvContentPartPr>
            <xdr14:cNvPr id="878" name="Ink 877">
              <a:extLst>
                <a:ext uri="{FF2B5EF4-FFF2-40B4-BE49-F238E27FC236}">
                  <a16:creationId xmlns:a16="http://schemas.microsoft.com/office/drawing/2014/main" id="{00000000-0008-0000-0600-00006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79">
          <xdr14:nvContentPartPr>
            <xdr14:cNvPr id="879" name="Ink 878">
              <a:extLst>
                <a:ext uri="{FF2B5EF4-FFF2-40B4-BE49-F238E27FC236}">
                  <a16:creationId xmlns:a16="http://schemas.microsoft.com/office/drawing/2014/main" id="{00000000-0008-0000-0600-00006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0">
          <xdr14:nvContentPartPr>
            <xdr14:cNvPr id="880" name="Ink 879">
              <a:extLst>
                <a:ext uri="{FF2B5EF4-FFF2-40B4-BE49-F238E27FC236}">
                  <a16:creationId xmlns:a16="http://schemas.microsoft.com/office/drawing/2014/main" id="{00000000-0008-0000-0600-00007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1">
          <xdr14:nvContentPartPr>
            <xdr14:cNvPr id="881" name="Ink 880">
              <a:extLst>
                <a:ext uri="{FF2B5EF4-FFF2-40B4-BE49-F238E27FC236}">
                  <a16:creationId xmlns:a16="http://schemas.microsoft.com/office/drawing/2014/main" id="{00000000-0008-0000-0600-00007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2">
          <xdr14:nvContentPartPr>
            <xdr14:cNvPr id="882" name="Ink 881">
              <a:extLst>
                <a:ext uri="{FF2B5EF4-FFF2-40B4-BE49-F238E27FC236}">
                  <a16:creationId xmlns:a16="http://schemas.microsoft.com/office/drawing/2014/main" id="{00000000-0008-0000-0600-00007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3">
          <xdr14:nvContentPartPr>
            <xdr14:cNvPr id="883" name="Ink 882">
              <a:extLst>
                <a:ext uri="{FF2B5EF4-FFF2-40B4-BE49-F238E27FC236}">
                  <a16:creationId xmlns:a16="http://schemas.microsoft.com/office/drawing/2014/main" id="{00000000-0008-0000-0600-00007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4">
          <xdr14:nvContentPartPr>
            <xdr14:cNvPr id="884" name="Ink 883">
              <a:extLst>
                <a:ext uri="{FF2B5EF4-FFF2-40B4-BE49-F238E27FC236}">
                  <a16:creationId xmlns:a16="http://schemas.microsoft.com/office/drawing/2014/main" id="{00000000-0008-0000-0600-00007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5">
          <xdr14:nvContentPartPr>
            <xdr14:cNvPr id="885" name="Ink 884">
              <a:extLst>
                <a:ext uri="{FF2B5EF4-FFF2-40B4-BE49-F238E27FC236}">
                  <a16:creationId xmlns:a16="http://schemas.microsoft.com/office/drawing/2014/main" id="{00000000-0008-0000-0600-00007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6">
          <xdr14:nvContentPartPr>
            <xdr14:cNvPr id="886" name="Ink 885">
              <a:extLst>
                <a:ext uri="{FF2B5EF4-FFF2-40B4-BE49-F238E27FC236}">
                  <a16:creationId xmlns:a16="http://schemas.microsoft.com/office/drawing/2014/main" id="{00000000-0008-0000-0600-00007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7">
          <xdr14:nvContentPartPr>
            <xdr14:cNvPr id="887" name="Ink 886">
              <a:extLst>
                <a:ext uri="{FF2B5EF4-FFF2-40B4-BE49-F238E27FC236}">
                  <a16:creationId xmlns:a16="http://schemas.microsoft.com/office/drawing/2014/main" id="{00000000-0008-0000-0600-00007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8">
          <xdr14:nvContentPartPr>
            <xdr14:cNvPr id="888" name="Ink 887">
              <a:extLst>
                <a:ext uri="{FF2B5EF4-FFF2-40B4-BE49-F238E27FC236}">
                  <a16:creationId xmlns:a16="http://schemas.microsoft.com/office/drawing/2014/main" id="{00000000-0008-0000-0600-00007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89">
          <xdr14:nvContentPartPr>
            <xdr14:cNvPr id="889" name="Ink 888">
              <a:extLst>
                <a:ext uri="{FF2B5EF4-FFF2-40B4-BE49-F238E27FC236}">
                  <a16:creationId xmlns:a16="http://schemas.microsoft.com/office/drawing/2014/main" id="{00000000-0008-0000-0600-00007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0">
          <xdr14:nvContentPartPr>
            <xdr14:cNvPr id="890" name="Ink 889">
              <a:extLst>
                <a:ext uri="{FF2B5EF4-FFF2-40B4-BE49-F238E27FC236}">
                  <a16:creationId xmlns:a16="http://schemas.microsoft.com/office/drawing/2014/main" id="{00000000-0008-0000-0600-00007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1">
          <xdr14:nvContentPartPr>
            <xdr14:cNvPr id="891" name="Ink 890">
              <a:extLst>
                <a:ext uri="{FF2B5EF4-FFF2-40B4-BE49-F238E27FC236}">
                  <a16:creationId xmlns:a16="http://schemas.microsoft.com/office/drawing/2014/main" id="{00000000-0008-0000-0600-00007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2">
          <xdr14:nvContentPartPr>
            <xdr14:cNvPr id="892" name="Ink 891">
              <a:extLst>
                <a:ext uri="{FF2B5EF4-FFF2-40B4-BE49-F238E27FC236}">
                  <a16:creationId xmlns:a16="http://schemas.microsoft.com/office/drawing/2014/main" id="{00000000-0008-0000-0600-00007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3">
          <xdr14:nvContentPartPr>
            <xdr14:cNvPr id="893" name="Ink 892">
              <a:extLst>
                <a:ext uri="{FF2B5EF4-FFF2-40B4-BE49-F238E27FC236}">
                  <a16:creationId xmlns:a16="http://schemas.microsoft.com/office/drawing/2014/main" id="{00000000-0008-0000-0600-00007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4">
          <xdr14:nvContentPartPr>
            <xdr14:cNvPr id="894" name="Ink 893">
              <a:extLst>
                <a:ext uri="{FF2B5EF4-FFF2-40B4-BE49-F238E27FC236}">
                  <a16:creationId xmlns:a16="http://schemas.microsoft.com/office/drawing/2014/main" id="{00000000-0008-0000-0600-00007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5">
          <xdr14:nvContentPartPr>
            <xdr14:cNvPr id="895" name="Ink 894">
              <a:extLst>
                <a:ext uri="{FF2B5EF4-FFF2-40B4-BE49-F238E27FC236}">
                  <a16:creationId xmlns:a16="http://schemas.microsoft.com/office/drawing/2014/main" id="{00000000-0008-0000-0600-00007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6">
          <xdr14:nvContentPartPr>
            <xdr14:cNvPr id="896" name="Ink 895">
              <a:extLst>
                <a:ext uri="{FF2B5EF4-FFF2-40B4-BE49-F238E27FC236}">
                  <a16:creationId xmlns:a16="http://schemas.microsoft.com/office/drawing/2014/main" id="{00000000-0008-0000-0600-00008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7">
          <xdr14:nvContentPartPr>
            <xdr14:cNvPr id="897" name="Ink 896">
              <a:extLst>
                <a:ext uri="{FF2B5EF4-FFF2-40B4-BE49-F238E27FC236}">
                  <a16:creationId xmlns:a16="http://schemas.microsoft.com/office/drawing/2014/main" id="{00000000-0008-0000-0600-00008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8">
          <xdr14:nvContentPartPr>
            <xdr14:cNvPr id="898" name="Ink 897">
              <a:extLst>
                <a:ext uri="{FF2B5EF4-FFF2-40B4-BE49-F238E27FC236}">
                  <a16:creationId xmlns:a16="http://schemas.microsoft.com/office/drawing/2014/main" id="{00000000-0008-0000-0600-00008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899">
          <xdr14:nvContentPartPr>
            <xdr14:cNvPr id="899" name="Ink 898">
              <a:extLst>
                <a:ext uri="{FF2B5EF4-FFF2-40B4-BE49-F238E27FC236}">
                  <a16:creationId xmlns:a16="http://schemas.microsoft.com/office/drawing/2014/main" id="{00000000-0008-0000-0600-00008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0">
          <xdr14:nvContentPartPr>
            <xdr14:cNvPr id="900" name="Ink 899">
              <a:extLst>
                <a:ext uri="{FF2B5EF4-FFF2-40B4-BE49-F238E27FC236}">
                  <a16:creationId xmlns:a16="http://schemas.microsoft.com/office/drawing/2014/main" id="{00000000-0008-0000-0600-00008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1">
          <xdr14:nvContentPartPr>
            <xdr14:cNvPr id="901" name="Ink 900">
              <a:extLst>
                <a:ext uri="{FF2B5EF4-FFF2-40B4-BE49-F238E27FC236}">
                  <a16:creationId xmlns:a16="http://schemas.microsoft.com/office/drawing/2014/main" id="{00000000-0008-0000-0600-00008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2">
          <xdr14:nvContentPartPr>
            <xdr14:cNvPr id="902" name="Ink 901">
              <a:extLst>
                <a:ext uri="{FF2B5EF4-FFF2-40B4-BE49-F238E27FC236}">
                  <a16:creationId xmlns:a16="http://schemas.microsoft.com/office/drawing/2014/main" id="{00000000-0008-0000-0600-00008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3">
          <xdr14:nvContentPartPr>
            <xdr14:cNvPr id="903" name="Ink 902">
              <a:extLst>
                <a:ext uri="{FF2B5EF4-FFF2-40B4-BE49-F238E27FC236}">
                  <a16:creationId xmlns:a16="http://schemas.microsoft.com/office/drawing/2014/main" id="{00000000-0008-0000-0600-00008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4">
          <xdr14:nvContentPartPr>
            <xdr14:cNvPr id="904" name="Ink 903">
              <a:extLst>
                <a:ext uri="{FF2B5EF4-FFF2-40B4-BE49-F238E27FC236}">
                  <a16:creationId xmlns:a16="http://schemas.microsoft.com/office/drawing/2014/main" id="{00000000-0008-0000-0600-00008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5">
          <xdr14:nvContentPartPr>
            <xdr14:cNvPr id="905" name="Ink 904">
              <a:extLst>
                <a:ext uri="{FF2B5EF4-FFF2-40B4-BE49-F238E27FC236}">
                  <a16:creationId xmlns:a16="http://schemas.microsoft.com/office/drawing/2014/main" id="{00000000-0008-0000-0600-00008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2369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6">
          <xdr14:nvContentPartPr>
            <xdr14:cNvPr id="906" name="Ink 905">
              <a:extLst>
                <a:ext uri="{FF2B5EF4-FFF2-40B4-BE49-F238E27FC236}">
                  <a16:creationId xmlns:a16="http://schemas.microsoft.com/office/drawing/2014/main" id="{00000000-0008-0000-0600-00008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7">
          <xdr14:nvContentPartPr>
            <xdr14:cNvPr id="907" name="Ink 906">
              <a:extLst>
                <a:ext uri="{FF2B5EF4-FFF2-40B4-BE49-F238E27FC236}">
                  <a16:creationId xmlns:a16="http://schemas.microsoft.com/office/drawing/2014/main" id="{00000000-0008-0000-0600-00008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8">
          <xdr14:nvContentPartPr>
            <xdr14:cNvPr id="908" name="Ink 907">
              <a:extLst>
                <a:ext uri="{FF2B5EF4-FFF2-40B4-BE49-F238E27FC236}">
                  <a16:creationId xmlns:a16="http://schemas.microsoft.com/office/drawing/2014/main" id="{00000000-0008-0000-0600-00008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09">
          <xdr14:nvContentPartPr>
            <xdr14:cNvPr id="909" name="Ink 908">
              <a:extLst>
                <a:ext uri="{FF2B5EF4-FFF2-40B4-BE49-F238E27FC236}">
                  <a16:creationId xmlns:a16="http://schemas.microsoft.com/office/drawing/2014/main" id="{00000000-0008-0000-0600-00008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0">
          <xdr14:nvContentPartPr>
            <xdr14:cNvPr id="910" name="Ink 909">
              <a:extLst>
                <a:ext uri="{FF2B5EF4-FFF2-40B4-BE49-F238E27FC236}">
                  <a16:creationId xmlns:a16="http://schemas.microsoft.com/office/drawing/2014/main" id="{00000000-0008-0000-0600-00008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1">
          <xdr14:nvContentPartPr>
            <xdr14:cNvPr id="911" name="Ink 910">
              <a:extLst>
                <a:ext uri="{FF2B5EF4-FFF2-40B4-BE49-F238E27FC236}">
                  <a16:creationId xmlns:a16="http://schemas.microsoft.com/office/drawing/2014/main" id="{00000000-0008-0000-0600-00008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2">
          <xdr14:nvContentPartPr>
            <xdr14:cNvPr id="912" name="Ink 911">
              <a:extLst>
                <a:ext uri="{FF2B5EF4-FFF2-40B4-BE49-F238E27FC236}">
                  <a16:creationId xmlns:a16="http://schemas.microsoft.com/office/drawing/2014/main" id="{00000000-0008-0000-0600-00009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3">
          <xdr14:nvContentPartPr>
            <xdr14:cNvPr id="913" name="Ink 912">
              <a:extLst>
                <a:ext uri="{FF2B5EF4-FFF2-40B4-BE49-F238E27FC236}">
                  <a16:creationId xmlns:a16="http://schemas.microsoft.com/office/drawing/2014/main" id="{00000000-0008-0000-0600-00009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4">
          <xdr14:nvContentPartPr>
            <xdr14:cNvPr id="914" name="Ink 913">
              <a:extLst>
                <a:ext uri="{FF2B5EF4-FFF2-40B4-BE49-F238E27FC236}">
                  <a16:creationId xmlns:a16="http://schemas.microsoft.com/office/drawing/2014/main" id="{00000000-0008-0000-0600-00009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5">
          <xdr14:nvContentPartPr>
            <xdr14:cNvPr id="915" name="Ink 914">
              <a:extLst>
                <a:ext uri="{FF2B5EF4-FFF2-40B4-BE49-F238E27FC236}">
                  <a16:creationId xmlns:a16="http://schemas.microsoft.com/office/drawing/2014/main" id="{00000000-0008-0000-0600-00009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6">
          <xdr14:nvContentPartPr>
            <xdr14:cNvPr id="916" name="Ink 915">
              <a:extLst>
                <a:ext uri="{FF2B5EF4-FFF2-40B4-BE49-F238E27FC236}">
                  <a16:creationId xmlns:a16="http://schemas.microsoft.com/office/drawing/2014/main" id="{00000000-0008-0000-0600-00009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7">
          <xdr14:nvContentPartPr>
            <xdr14:cNvPr id="917" name="Ink 916">
              <a:extLst>
                <a:ext uri="{FF2B5EF4-FFF2-40B4-BE49-F238E27FC236}">
                  <a16:creationId xmlns:a16="http://schemas.microsoft.com/office/drawing/2014/main" id="{00000000-0008-0000-0600-00009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8">
          <xdr14:nvContentPartPr>
            <xdr14:cNvPr id="918" name="Ink 917">
              <a:extLst>
                <a:ext uri="{FF2B5EF4-FFF2-40B4-BE49-F238E27FC236}">
                  <a16:creationId xmlns:a16="http://schemas.microsoft.com/office/drawing/2014/main" id="{00000000-0008-0000-0600-00009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19">
          <xdr14:nvContentPartPr>
            <xdr14:cNvPr id="919" name="Ink 918">
              <a:extLst>
                <a:ext uri="{FF2B5EF4-FFF2-40B4-BE49-F238E27FC236}">
                  <a16:creationId xmlns:a16="http://schemas.microsoft.com/office/drawing/2014/main" id="{00000000-0008-0000-0600-00009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0">
          <xdr14:nvContentPartPr>
            <xdr14:cNvPr id="920" name="Ink 919">
              <a:extLst>
                <a:ext uri="{FF2B5EF4-FFF2-40B4-BE49-F238E27FC236}">
                  <a16:creationId xmlns:a16="http://schemas.microsoft.com/office/drawing/2014/main" id="{00000000-0008-0000-0600-00009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1">
          <xdr14:nvContentPartPr>
            <xdr14:cNvPr id="921" name="Ink 920">
              <a:extLst>
                <a:ext uri="{FF2B5EF4-FFF2-40B4-BE49-F238E27FC236}">
                  <a16:creationId xmlns:a16="http://schemas.microsoft.com/office/drawing/2014/main" id="{00000000-0008-0000-0600-00009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2">
          <xdr14:nvContentPartPr>
            <xdr14:cNvPr id="922" name="Ink 921">
              <a:extLst>
                <a:ext uri="{FF2B5EF4-FFF2-40B4-BE49-F238E27FC236}">
                  <a16:creationId xmlns:a16="http://schemas.microsoft.com/office/drawing/2014/main" id="{00000000-0008-0000-0600-00009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3">
          <xdr14:nvContentPartPr>
            <xdr14:cNvPr id="923" name="Ink 922">
              <a:extLst>
                <a:ext uri="{FF2B5EF4-FFF2-40B4-BE49-F238E27FC236}">
                  <a16:creationId xmlns:a16="http://schemas.microsoft.com/office/drawing/2014/main" id="{00000000-0008-0000-0600-00009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4">
          <xdr14:nvContentPartPr>
            <xdr14:cNvPr id="924" name="Ink 923">
              <a:extLst>
                <a:ext uri="{FF2B5EF4-FFF2-40B4-BE49-F238E27FC236}">
                  <a16:creationId xmlns:a16="http://schemas.microsoft.com/office/drawing/2014/main" id="{00000000-0008-0000-0600-00009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5">
          <xdr14:nvContentPartPr>
            <xdr14:cNvPr id="925" name="Ink 924">
              <a:extLst>
                <a:ext uri="{FF2B5EF4-FFF2-40B4-BE49-F238E27FC236}">
                  <a16:creationId xmlns:a16="http://schemas.microsoft.com/office/drawing/2014/main" id="{00000000-0008-0000-0600-00009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6">
          <xdr14:nvContentPartPr>
            <xdr14:cNvPr id="926" name="Ink 925">
              <a:extLst>
                <a:ext uri="{FF2B5EF4-FFF2-40B4-BE49-F238E27FC236}">
                  <a16:creationId xmlns:a16="http://schemas.microsoft.com/office/drawing/2014/main" id="{00000000-0008-0000-0600-00009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7">
          <xdr14:nvContentPartPr>
            <xdr14:cNvPr id="927" name="Ink 926">
              <a:extLst>
                <a:ext uri="{FF2B5EF4-FFF2-40B4-BE49-F238E27FC236}">
                  <a16:creationId xmlns:a16="http://schemas.microsoft.com/office/drawing/2014/main" id="{00000000-0008-0000-0600-00009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8">
          <xdr14:nvContentPartPr>
            <xdr14:cNvPr id="928" name="Ink 927">
              <a:extLst>
                <a:ext uri="{FF2B5EF4-FFF2-40B4-BE49-F238E27FC236}">
                  <a16:creationId xmlns:a16="http://schemas.microsoft.com/office/drawing/2014/main" id="{00000000-0008-0000-0600-0000A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2379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29">
          <xdr14:nvContentPartPr>
            <xdr14:cNvPr id="929" name="Ink 928">
              <a:extLst>
                <a:ext uri="{FF2B5EF4-FFF2-40B4-BE49-F238E27FC236}">
                  <a16:creationId xmlns:a16="http://schemas.microsoft.com/office/drawing/2014/main" id="{00000000-0008-0000-0600-0000A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2389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0">
          <xdr14:nvContentPartPr>
            <xdr14:cNvPr id="930" name="Ink 929">
              <a:extLst>
                <a:ext uri="{FF2B5EF4-FFF2-40B4-BE49-F238E27FC236}">
                  <a16:creationId xmlns:a16="http://schemas.microsoft.com/office/drawing/2014/main" id="{00000000-0008-0000-0600-0000A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1">
          <xdr14:nvContentPartPr>
            <xdr14:cNvPr id="931" name="Ink 930">
              <a:extLst>
                <a:ext uri="{FF2B5EF4-FFF2-40B4-BE49-F238E27FC236}">
                  <a16:creationId xmlns:a16="http://schemas.microsoft.com/office/drawing/2014/main" id="{00000000-0008-0000-0600-0000A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2">
          <xdr14:nvContentPartPr>
            <xdr14:cNvPr id="932" name="Ink 931">
              <a:extLst>
                <a:ext uri="{FF2B5EF4-FFF2-40B4-BE49-F238E27FC236}">
                  <a16:creationId xmlns:a16="http://schemas.microsoft.com/office/drawing/2014/main" id="{00000000-0008-0000-0600-0000A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3">
          <xdr14:nvContentPartPr>
            <xdr14:cNvPr id="933" name="Ink 932">
              <a:extLst>
                <a:ext uri="{FF2B5EF4-FFF2-40B4-BE49-F238E27FC236}">
                  <a16:creationId xmlns:a16="http://schemas.microsoft.com/office/drawing/2014/main" id="{00000000-0008-0000-0600-0000A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4">
          <xdr14:nvContentPartPr>
            <xdr14:cNvPr id="934" name="Ink 933">
              <a:extLst>
                <a:ext uri="{FF2B5EF4-FFF2-40B4-BE49-F238E27FC236}">
                  <a16:creationId xmlns:a16="http://schemas.microsoft.com/office/drawing/2014/main" id="{00000000-0008-0000-0600-0000A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5">
          <xdr14:nvContentPartPr>
            <xdr14:cNvPr id="935" name="Ink 934">
              <a:extLst>
                <a:ext uri="{FF2B5EF4-FFF2-40B4-BE49-F238E27FC236}">
                  <a16:creationId xmlns:a16="http://schemas.microsoft.com/office/drawing/2014/main" id="{00000000-0008-0000-0600-0000A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6">
          <xdr14:nvContentPartPr>
            <xdr14:cNvPr id="936" name="Ink 935">
              <a:extLst>
                <a:ext uri="{FF2B5EF4-FFF2-40B4-BE49-F238E27FC236}">
                  <a16:creationId xmlns:a16="http://schemas.microsoft.com/office/drawing/2014/main" id="{00000000-0008-0000-0600-0000A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7">
          <xdr14:nvContentPartPr>
            <xdr14:cNvPr id="937" name="Ink 936">
              <a:extLst>
                <a:ext uri="{FF2B5EF4-FFF2-40B4-BE49-F238E27FC236}">
                  <a16:creationId xmlns:a16="http://schemas.microsoft.com/office/drawing/2014/main" id="{00000000-0008-0000-0600-0000A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8">
          <xdr14:nvContentPartPr>
            <xdr14:cNvPr id="938" name="Ink 937">
              <a:extLst>
                <a:ext uri="{FF2B5EF4-FFF2-40B4-BE49-F238E27FC236}">
                  <a16:creationId xmlns:a16="http://schemas.microsoft.com/office/drawing/2014/main" id="{00000000-0008-0000-0600-0000A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39">
          <xdr14:nvContentPartPr>
            <xdr14:cNvPr id="939" name="Ink 938">
              <a:extLst>
                <a:ext uri="{FF2B5EF4-FFF2-40B4-BE49-F238E27FC236}">
                  <a16:creationId xmlns:a16="http://schemas.microsoft.com/office/drawing/2014/main" id="{00000000-0008-0000-0600-0000A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0">
          <xdr14:nvContentPartPr>
            <xdr14:cNvPr id="940" name="Ink 939">
              <a:extLst>
                <a:ext uri="{FF2B5EF4-FFF2-40B4-BE49-F238E27FC236}">
                  <a16:creationId xmlns:a16="http://schemas.microsoft.com/office/drawing/2014/main" id="{00000000-0008-0000-0600-0000A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1">
          <xdr14:nvContentPartPr>
            <xdr14:cNvPr id="941" name="Ink 940">
              <a:extLst>
                <a:ext uri="{FF2B5EF4-FFF2-40B4-BE49-F238E27FC236}">
                  <a16:creationId xmlns:a16="http://schemas.microsoft.com/office/drawing/2014/main" id="{00000000-0008-0000-0600-0000A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2">
          <xdr14:nvContentPartPr>
            <xdr14:cNvPr id="942" name="Ink 941">
              <a:extLst>
                <a:ext uri="{FF2B5EF4-FFF2-40B4-BE49-F238E27FC236}">
                  <a16:creationId xmlns:a16="http://schemas.microsoft.com/office/drawing/2014/main" id="{00000000-0008-0000-0600-0000A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3">
          <xdr14:nvContentPartPr>
            <xdr14:cNvPr id="943" name="Ink 942">
              <a:extLst>
                <a:ext uri="{FF2B5EF4-FFF2-40B4-BE49-F238E27FC236}">
                  <a16:creationId xmlns:a16="http://schemas.microsoft.com/office/drawing/2014/main" id="{00000000-0008-0000-0600-0000A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4">
          <xdr14:nvContentPartPr>
            <xdr14:cNvPr id="944" name="Ink 943">
              <a:extLst>
                <a:ext uri="{FF2B5EF4-FFF2-40B4-BE49-F238E27FC236}">
                  <a16:creationId xmlns:a16="http://schemas.microsoft.com/office/drawing/2014/main" id="{00000000-0008-0000-0600-0000B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5">
          <xdr14:nvContentPartPr>
            <xdr14:cNvPr id="945" name="Ink 944">
              <a:extLst>
                <a:ext uri="{FF2B5EF4-FFF2-40B4-BE49-F238E27FC236}">
                  <a16:creationId xmlns:a16="http://schemas.microsoft.com/office/drawing/2014/main" id="{00000000-0008-0000-0600-0000B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6">
          <xdr14:nvContentPartPr>
            <xdr14:cNvPr id="946" name="Ink 945">
              <a:extLst>
                <a:ext uri="{FF2B5EF4-FFF2-40B4-BE49-F238E27FC236}">
                  <a16:creationId xmlns:a16="http://schemas.microsoft.com/office/drawing/2014/main" id="{00000000-0008-0000-0600-0000B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7">
          <xdr14:nvContentPartPr>
            <xdr14:cNvPr id="947" name="Ink 946">
              <a:extLst>
                <a:ext uri="{FF2B5EF4-FFF2-40B4-BE49-F238E27FC236}">
                  <a16:creationId xmlns:a16="http://schemas.microsoft.com/office/drawing/2014/main" id="{00000000-0008-0000-0600-0000B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8">
          <xdr14:nvContentPartPr>
            <xdr14:cNvPr id="948" name="Ink 947">
              <a:extLst>
                <a:ext uri="{FF2B5EF4-FFF2-40B4-BE49-F238E27FC236}">
                  <a16:creationId xmlns:a16="http://schemas.microsoft.com/office/drawing/2014/main" id="{00000000-0008-0000-0600-0000B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49">
          <xdr14:nvContentPartPr>
            <xdr14:cNvPr id="949" name="Ink 948">
              <a:extLst>
                <a:ext uri="{FF2B5EF4-FFF2-40B4-BE49-F238E27FC236}">
                  <a16:creationId xmlns:a16="http://schemas.microsoft.com/office/drawing/2014/main" id="{00000000-0008-0000-0600-0000B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0">
          <xdr14:nvContentPartPr>
            <xdr14:cNvPr id="950" name="Ink 949">
              <a:extLst>
                <a:ext uri="{FF2B5EF4-FFF2-40B4-BE49-F238E27FC236}">
                  <a16:creationId xmlns:a16="http://schemas.microsoft.com/office/drawing/2014/main" id="{00000000-0008-0000-0600-0000B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1">
          <xdr14:nvContentPartPr>
            <xdr14:cNvPr id="951" name="Ink 950">
              <a:extLst>
                <a:ext uri="{FF2B5EF4-FFF2-40B4-BE49-F238E27FC236}">
                  <a16:creationId xmlns:a16="http://schemas.microsoft.com/office/drawing/2014/main" id="{00000000-0008-0000-0600-0000B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2">
          <xdr14:nvContentPartPr>
            <xdr14:cNvPr id="952" name="Ink 951">
              <a:extLst>
                <a:ext uri="{FF2B5EF4-FFF2-40B4-BE49-F238E27FC236}">
                  <a16:creationId xmlns:a16="http://schemas.microsoft.com/office/drawing/2014/main" id="{00000000-0008-0000-0600-0000B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3">
          <xdr14:nvContentPartPr>
            <xdr14:cNvPr id="953" name="Ink 952">
              <a:extLst>
                <a:ext uri="{FF2B5EF4-FFF2-40B4-BE49-F238E27FC236}">
                  <a16:creationId xmlns:a16="http://schemas.microsoft.com/office/drawing/2014/main" id="{00000000-0008-0000-0600-0000B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4">
          <xdr14:nvContentPartPr>
            <xdr14:cNvPr id="954" name="Ink 953">
              <a:extLst>
                <a:ext uri="{FF2B5EF4-FFF2-40B4-BE49-F238E27FC236}">
                  <a16:creationId xmlns:a16="http://schemas.microsoft.com/office/drawing/2014/main" id="{00000000-0008-0000-0600-0000B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5">
          <xdr14:nvContentPartPr>
            <xdr14:cNvPr id="955" name="Ink 954">
              <a:extLst>
                <a:ext uri="{FF2B5EF4-FFF2-40B4-BE49-F238E27FC236}">
                  <a16:creationId xmlns:a16="http://schemas.microsoft.com/office/drawing/2014/main" id="{00000000-0008-0000-0600-0000B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6">
          <xdr14:nvContentPartPr>
            <xdr14:cNvPr id="956" name="Ink 955">
              <a:extLst>
                <a:ext uri="{FF2B5EF4-FFF2-40B4-BE49-F238E27FC236}">
                  <a16:creationId xmlns:a16="http://schemas.microsoft.com/office/drawing/2014/main" id="{00000000-0008-0000-0600-0000B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7">
          <xdr14:nvContentPartPr>
            <xdr14:cNvPr id="957" name="Ink 956">
              <a:extLst>
                <a:ext uri="{FF2B5EF4-FFF2-40B4-BE49-F238E27FC236}">
                  <a16:creationId xmlns:a16="http://schemas.microsoft.com/office/drawing/2014/main" id="{00000000-0008-0000-0600-0000B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8">
          <xdr14:nvContentPartPr>
            <xdr14:cNvPr id="958" name="Ink 957">
              <a:extLst>
                <a:ext uri="{FF2B5EF4-FFF2-40B4-BE49-F238E27FC236}">
                  <a16:creationId xmlns:a16="http://schemas.microsoft.com/office/drawing/2014/main" id="{00000000-0008-0000-0600-0000B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59">
          <xdr14:nvContentPartPr>
            <xdr14:cNvPr id="959" name="Ink 958">
              <a:extLst>
                <a:ext uri="{FF2B5EF4-FFF2-40B4-BE49-F238E27FC236}">
                  <a16:creationId xmlns:a16="http://schemas.microsoft.com/office/drawing/2014/main" id="{00000000-0008-0000-0600-0000B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0">
          <xdr14:nvContentPartPr>
            <xdr14:cNvPr id="960" name="Ink 959">
              <a:extLst>
                <a:ext uri="{FF2B5EF4-FFF2-40B4-BE49-F238E27FC236}">
                  <a16:creationId xmlns:a16="http://schemas.microsoft.com/office/drawing/2014/main" id="{00000000-0008-0000-0600-0000C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1">
          <xdr14:nvContentPartPr>
            <xdr14:cNvPr id="961" name="Ink 960">
              <a:extLst>
                <a:ext uri="{FF2B5EF4-FFF2-40B4-BE49-F238E27FC236}">
                  <a16:creationId xmlns:a16="http://schemas.microsoft.com/office/drawing/2014/main" id="{00000000-0008-0000-0600-0000C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2399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2">
          <xdr14:nvContentPartPr>
            <xdr14:cNvPr id="962" name="Ink 961">
              <a:extLst>
                <a:ext uri="{FF2B5EF4-FFF2-40B4-BE49-F238E27FC236}">
                  <a16:creationId xmlns:a16="http://schemas.microsoft.com/office/drawing/2014/main" id="{00000000-0008-0000-0600-0000C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3">
          <xdr14:nvContentPartPr>
            <xdr14:cNvPr id="963" name="Ink 962">
              <a:extLst>
                <a:ext uri="{FF2B5EF4-FFF2-40B4-BE49-F238E27FC236}">
                  <a16:creationId xmlns:a16="http://schemas.microsoft.com/office/drawing/2014/main" id="{00000000-0008-0000-0600-0000C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4">
          <xdr14:nvContentPartPr>
            <xdr14:cNvPr id="964" name="Ink 963">
              <a:extLst>
                <a:ext uri="{FF2B5EF4-FFF2-40B4-BE49-F238E27FC236}">
                  <a16:creationId xmlns:a16="http://schemas.microsoft.com/office/drawing/2014/main" id="{00000000-0008-0000-0600-0000C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5">
          <xdr14:nvContentPartPr>
            <xdr14:cNvPr id="965" name="Ink 964">
              <a:extLst>
                <a:ext uri="{FF2B5EF4-FFF2-40B4-BE49-F238E27FC236}">
                  <a16:creationId xmlns:a16="http://schemas.microsoft.com/office/drawing/2014/main" id="{00000000-0008-0000-0600-0000C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6">
          <xdr14:nvContentPartPr>
            <xdr14:cNvPr id="966" name="Ink 965">
              <a:extLst>
                <a:ext uri="{FF2B5EF4-FFF2-40B4-BE49-F238E27FC236}">
                  <a16:creationId xmlns:a16="http://schemas.microsoft.com/office/drawing/2014/main" id="{00000000-0008-0000-0600-0000C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7">
          <xdr14:nvContentPartPr>
            <xdr14:cNvPr id="967" name="Ink 966">
              <a:extLst>
                <a:ext uri="{FF2B5EF4-FFF2-40B4-BE49-F238E27FC236}">
                  <a16:creationId xmlns:a16="http://schemas.microsoft.com/office/drawing/2014/main" id="{00000000-0008-0000-0600-0000C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8">
          <xdr14:nvContentPartPr>
            <xdr14:cNvPr id="968" name="Ink 967">
              <a:extLst>
                <a:ext uri="{FF2B5EF4-FFF2-40B4-BE49-F238E27FC236}">
                  <a16:creationId xmlns:a16="http://schemas.microsoft.com/office/drawing/2014/main" id="{00000000-0008-0000-0600-0000C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69">
          <xdr14:nvContentPartPr>
            <xdr14:cNvPr id="969" name="Ink 968">
              <a:extLst>
                <a:ext uri="{FF2B5EF4-FFF2-40B4-BE49-F238E27FC236}">
                  <a16:creationId xmlns:a16="http://schemas.microsoft.com/office/drawing/2014/main" id="{00000000-0008-0000-0600-0000C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0">
          <xdr14:nvContentPartPr>
            <xdr14:cNvPr id="970" name="Ink 969">
              <a:extLst>
                <a:ext uri="{FF2B5EF4-FFF2-40B4-BE49-F238E27FC236}">
                  <a16:creationId xmlns:a16="http://schemas.microsoft.com/office/drawing/2014/main" id="{00000000-0008-0000-0600-0000C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1">
          <xdr14:nvContentPartPr>
            <xdr14:cNvPr id="971" name="Ink 970">
              <a:extLst>
                <a:ext uri="{FF2B5EF4-FFF2-40B4-BE49-F238E27FC236}">
                  <a16:creationId xmlns:a16="http://schemas.microsoft.com/office/drawing/2014/main" id="{00000000-0008-0000-0600-0000C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2">
          <xdr14:nvContentPartPr>
            <xdr14:cNvPr id="972" name="Ink 971">
              <a:extLst>
                <a:ext uri="{FF2B5EF4-FFF2-40B4-BE49-F238E27FC236}">
                  <a16:creationId xmlns:a16="http://schemas.microsoft.com/office/drawing/2014/main" id="{00000000-0008-0000-0600-0000C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3">
          <xdr14:nvContentPartPr>
            <xdr14:cNvPr id="973" name="Ink 972">
              <a:extLst>
                <a:ext uri="{FF2B5EF4-FFF2-40B4-BE49-F238E27FC236}">
                  <a16:creationId xmlns:a16="http://schemas.microsoft.com/office/drawing/2014/main" id="{00000000-0008-0000-0600-0000C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4">
          <xdr14:nvContentPartPr>
            <xdr14:cNvPr id="974" name="Ink 973">
              <a:extLst>
                <a:ext uri="{FF2B5EF4-FFF2-40B4-BE49-F238E27FC236}">
                  <a16:creationId xmlns:a16="http://schemas.microsoft.com/office/drawing/2014/main" id="{00000000-0008-0000-0600-0000C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5">
          <xdr14:nvContentPartPr>
            <xdr14:cNvPr id="975" name="Ink 974">
              <a:extLst>
                <a:ext uri="{FF2B5EF4-FFF2-40B4-BE49-F238E27FC236}">
                  <a16:creationId xmlns:a16="http://schemas.microsoft.com/office/drawing/2014/main" id="{00000000-0008-0000-0600-0000C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6">
          <xdr14:nvContentPartPr>
            <xdr14:cNvPr id="976" name="Ink 975">
              <a:extLst>
                <a:ext uri="{FF2B5EF4-FFF2-40B4-BE49-F238E27FC236}">
                  <a16:creationId xmlns:a16="http://schemas.microsoft.com/office/drawing/2014/main" id="{00000000-0008-0000-0600-0000D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7">
          <xdr14:nvContentPartPr>
            <xdr14:cNvPr id="977" name="Ink 976">
              <a:extLst>
                <a:ext uri="{FF2B5EF4-FFF2-40B4-BE49-F238E27FC236}">
                  <a16:creationId xmlns:a16="http://schemas.microsoft.com/office/drawing/2014/main" id="{00000000-0008-0000-0600-0000D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8">
          <xdr14:nvContentPartPr>
            <xdr14:cNvPr id="978" name="Ink 977">
              <a:extLst>
                <a:ext uri="{FF2B5EF4-FFF2-40B4-BE49-F238E27FC236}">
                  <a16:creationId xmlns:a16="http://schemas.microsoft.com/office/drawing/2014/main" id="{00000000-0008-0000-0600-0000D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79">
          <xdr14:nvContentPartPr>
            <xdr14:cNvPr id="979" name="Ink 978">
              <a:extLst>
                <a:ext uri="{FF2B5EF4-FFF2-40B4-BE49-F238E27FC236}">
                  <a16:creationId xmlns:a16="http://schemas.microsoft.com/office/drawing/2014/main" id="{00000000-0008-0000-0600-0000D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0">
          <xdr14:nvContentPartPr>
            <xdr14:cNvPr id="980" name="Ink 979">
              <a:extLst>
                <a:ext uri="{FF2B5EF4-FFF2-40B4-BE49-F238E27FC236}">
                  <a16:creationId xmlns:a16="http://schemas.microsoft.com/office/drawing/2014/main" id="{00000000-0008-0000-0600-0000D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1">
          <xdr14:nvContentPartPr>
            <xdr14:cNvPr id="981" name="Ink 980">
              <a:extLst>
                <a:ext uri="{FF2B5EF4-FFF2-40B4-BE49-F238E27FC236}">
                  <a16:creationId xmlns:a16="http://schemas.microsoft.com/office/drawing/2014/main" id="{00000000-0008-0000-0600-0000D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2">
          <xdr14:nvContentPartPr>
            <xdr14:cNvPr id="982" name="Ink 981">
              <a:extLst>
                <a:ext uri="{FF2B5EF4-FFF2-40B4-BE49-F238E27FC236}">
                  <a16:creationId xmlns:a16="http://schemas.microsoft.com/office/drawing/2014/main" id="{00000000-0008-0000-0600-0000D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3">
          <xdr14:nvContentPartPr>
            <xdr14:cNvPr id="983" name="Ink 982">
              <a:extLst>
                <a:ext uri="{FF2B5EF4-FFF2-40B4-BE49-F238E27FC236}">
                  <a16:creationId xmlns:a16="http://schemas.microsoft.com/office/drawing/2014/main" id="{00000000-0008-0000-0600-0000D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4">
          <xdr14:nvContentPartPr>
            <xdr14:cNvPr id="984" name="Ink 983">
              <a:extLst>
                <a:ext uri="{FF2B5EF4-FFF2-40B4-BE49-F238E27FC236}">
                  <a16:creationId xmlns:a16="http://schemas.microsoft.com/office/drawing/2014/main" id="{00000000-0008-0000-0600-0000D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5">
          <xdr14:nvContentPartPr>
            <xdr14:cNvPr id="985" name="Ink 984">
              <a:extLst>
                <a:ext uri="{FF2B5EF4-FFF2-40B4-BE49-F238E27FC236}">
                  <a16:creationId xmlns:a16="http://schemas.microsoft.com/office/drawing/2014/main" id="{00000000-0008-0000-0600-0000D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6">
          <xdr14:nvContentPartPr>
            <xdr14:cNvPr id="986" name="Ink 985">
              <a:extLst>
                <a:ext uri="{FF2B5EF4-FFF2-40B4-BE49-F238E27FC236}">
                  <a16:creationId xmlns:a16="http://schemas.microsoft.com/office/drawing/2014/main" id="{00000000-0008-0000-0600-0000D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7">
          <xdr14:nvContentPartPr>
            <xdr14:cNvPr id="987" name="Ink 986">
              <a:extLst>
                <a:ext uri="{FF2B5EF4-FFF2-40B4-BE49-F238E27FC236}">
                  <a16:creationId xmlns:a16="http://schemas.microsoft.com/office/drawing/2014/main" id="{00000000-0008-0000-0600-0000D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2409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8">
          <xdr14:nvContentPartPr>
            <xdr14:cNvPr id="988" name="Ink 987">
              <a:extLst>
                <a:ext uri="{FF2B5EF4-FFF2-40B4-BE49-F238E27FC236}">
                  <a16:creationId xmlns:a16="http://schemas.microsoft.com/office/drawing/2014/main" id="{00000000-0008-0000-0600-0000D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89">
          <xdr14:nvContentPartPr>
            <xdr14:cNvPr id="989" name="Ink 988">
              <a:extLst>
                <a:ext uri="{FF2B5EF4-FFF2-40B4-BE49-F238E27FC236}">
                  <a16:creationId xmlns:a16="http://schemas.microsoft.com/office/drawing/2014/main" id="{00000000-0008-0000-0600-0000D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0">
          <xdr14:nvContentPartPr>
            <xdr14:cNvPr id="990" name="Ink 989">
              <a:extLst>
                <a:ext uri="{FF2B5EF4-FFF2-40B4-BE49-F238E27FC236}">
                  <a16:creationId xmlns:a16="http://schemas.microsoft.com/office/drawing/2014/main" id="{00000000-0008-0000-0600-0000D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1">
          <xdr14:nvContentPartPr>
            <xdr14:cNvPr id="991" name="Ink 990">
              <a:extLst>
                <a:ext uri="{FF2B5EF4-FFF2-40B4-BE49-F238E27FC236}">
                  <a16:creationId xmlns:a16="http://schemas.microsoft.com/office/drawing/2014/main" id="{00000000-0008-0000-0600-0000D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2">
          <xdr14:nvContentPartPr>
            <xdr14:cNvPr id="992" name="Ink 991">
              <a:extLst>
                <a:ext uri="{FF2B5EF4-FFF2-40B4-BE49-F238E27FC236}">
                  <a16:creationId xmlns:a16="http://schemas.microsoft.com/office/drawing/2014/main" id="{00000000-0008-0000-0600-0000E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2412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3">
          <xdr14:nvContentPartPr>
            <xdr14:cNvPr id="993" name="Ink 992">
              <a:extLst>
                <a:ext uri="{FF2B5EF4-FFF2-40B4-BE49-F238E27FC236}">
                  <a16:creationId xmlns:a16="http://schemas.microsoft.com/office/drawing/2014/main" id="{00000000-0008-0000-0600-0000E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4">
          <xdr14:nvContentPartPr>
            <xdr14:cNvPr id="994" name="Ink 993">
              <a:extLst>
                <a:ext uri="{FF2B5EF4-FFF2-40B4-BE49-F238E27FC236}">
                  <a16:creationId xmlns:a16="http://schemas.microsoft.com/office/drawing/2014/main" id="{00000000-0008-0000-0600-0000E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5">
          <xdr14:nvContentPartPr>
            <xdr14:cNvPr id="995" name="Ink 994">
              <a:extLst>
                <a:ext uri="{FF2B5EF4-FFF2-40B4-BE49-F238E27FC236}">
                  <a16:creationId xmlns:a16="http://schemas.microsoft.com/office/drawing/2014/main" id="{00000000-0008-0000-0600-0000E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6">
          <xdr14:nvContentPartPr>
            <xdr14:cNvPr id="996" name="Ink 995">
              <a:extLst>
                <a:ext uri="{FF2B5EF4-FFF2-40B4-BE49-F238E27FC236}">
                  <a16:creationId xmlns:a16="http://schemas.microsoft.com/office/drawing/2014/main" id="{00000000-0008-0000-0600-0000E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7">
          <xdr14:nvContentPartPr>
            <xdr14:cNvPr id="997" name="Ink 996">
              <a:extLst>
                <a:ext uri="{FF2B5EF4-FFF2-40B4-BE49-F238E27FC236}">
                  <a16:creationId xmlns:a16="http://schemas.microsoft.com/office/drawing/2014/main" id="{00000000-0008-0000-0600-0000E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8">
          <xdr14:nvContentPartPr>
            <xdr14:cNvPr id="998" name="Ink 997">
              <a:extLst>
                <a:ext uri="{FF2B5EF4-FFF2-40B4-BE49-F238E27FC236}">
                  <a16:creationId xmlns:a16="http://schemas.microsoft.com/office/drawing/2014/main" id="{00000000-0008-0000-0600-0000E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999">
          <xdr14:nvContentPartPr>
            <xdr14:cNvPr id="999" name="Ink 998">
              <a:extLst>
                <a:ext uri="{FF2B5EF4-FFF2-40B4-BE49-F238E27FC236}">
                  <a16:creationId xmlns:a16="http://schemas.microsoft.com/office/drawing/2014/main" id="{00000000-0008-0000-0600-0000E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0">
          <xdr14:nvContentPartPr>
            <xdr14:cNvPr id="1000" name="Ink 999">
              <a:extLst>
                <a:ext uri="{FF2B5EF4-FFF2-40B4-BE49-F238E27FC236}">
                  <a16:creationId xmlns:a16="http://schemas.microsoft.com/office/drawing/2014/main" id="{00000000-0008-0000-0600-0000E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1">
          <xdr14:nvContentPartPr>
            <xdr14:cNvPr id="1001" name="Ink 1000">
              <a:extLst>
                <a:ext uri="{FF2B5EF4-FFF2-40B4-BE49-F238E27FC236}">
                  <a16:creationId xmlns:a16="http://schemas.microsoft.com/office/drawing/2014/main" id="{00000000-0008-0000-0600-0000E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2">
          <xdr14:nvContentPartPr>
            <xdr14:cNvPr id="1002" name="Ink 1001">
              <a:extLst>
                <a:ext uri="{FF2B5EF4-FFF2-40B4-BE49-F238E27FC236}">
                  <a16:creationId xmlns:a16="http://schemas.microsoft.com/office/drawing/2014/main" id="{00000000-0008-0000-0600-0000E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3">
          <xdr14:nvContentPartPr>
            <xdr14:cNvPr id="1003" name="Ink 1002">
              <a:extLst>
                <a:ext uri="{FF2B5EF4-FFF2-40B4-BE49-F238E27FC236}">
                  <a16:creationId xmlns:a16="http://schemas.microsoft.com/office/drawing/2014/main" id="{00000000-0008-0000-0600-0000E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4">
          <xdr14:nvContentPartPr>
            <xdr14:cNvPr id="1004" name="Ink 1003">
              <a:extLst>
                <a:ext uri="{FF2B5EF4-FFF2-40B4-BE49-F238E27FC236}">
                  <a16:creationId xmlns:a16="http://schemas.microsoft.com/office/drawing/2014/main" id="{00000000-0008-0000-0600-0000E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5">
          <xdr14:nvContentPartPr>
            <xdr14:cNvPr id="1005" name="Ink 1004">
              <a:extLst>
                <a:ext uri="{FF2B5EF4-FFF2-40B4-BE49-F238E27FC236}">
                  <a16:creationId xmlns:a16="http://schemas.microsoft.com/office/drawing/2014/main" id="{00000000-0008-0000-0600-0000E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6">
          <xdr14:nvContentPartPr>
            <xdr14:cNvPr id="1006" name="Ink 1005">
              <a:extLst>
                <a:ext uri="{FF2B5EF4-FFF2-40B4-BE49-F238E27FC236}">
                  <a16:creationId xmlns:a16="http://schemas.microsoft.com/office/drawing/2014/main" id="{00000000-0008-0000-0600-0000E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7">
          <xdr14:nvContentPartPr>
            <xdr14:cNvPr id="1007" name="Ink 1006">
              <a:extLst>
                <a:ext uri="{FF2B5EF4-FFF2-40B4-BE49-F238E27FC236}">
                  <a16:creationId xmlns:a16="http://schemas.microsoft.com/office/drawing/2014/main" id="{00000000-0008-0000-0600-0000E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8">
          <xdr14:nvContentPartPr>
            <xdr14:cNvPr id="1008" name="Ink 1007">
              <a:extLst>
                <a:ext uri="{FF2B5EF4-FFF2-40B4-BE49-F238E27FC236}">
                  <a16:creationId xmlns:a16="http://schemas.microsoft.com/office/drawing/2014/main" id="{00000000-0008-0000-0600-0000F0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09">
          <xdr14:nvContentPartPr>
            <xdr14:cNvPr id="1009" name="Ink 1008">
              <a:extLst>
                <a:ext uri="{FF2B5EF4-FFF2-40B4-BE49-F238E27FC236}">
                  <a16:creationId xmlns:a16="http://schemas.microsoft.com/office/drawing/2014/main" id="{00000000-0008-0000-0600-0000F1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2427</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0">
          <xdr14:nvContentPartPr>
            <xdr14:cNvPr id="1010" name="Ink 1009">
              <a:extLst>
                <a:ext uri="{FF2B5EF4-FFF2-40B4-BE49-F238E27FC236}">
                  <a16:creationId xmlns:a16="http://schemas.microsoft.com/office/drawing/2014/main" id="{00000000-0008-0000-0600-0000F2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2428</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1">
          <xdr14:nvContentPartPr>
            <xdr14:cNvPr id="1011" name="Ink 1010">
              <a:extLst>
                <a:ext uri="{FF2B5EF4-FFF2-40B4-BE49-F238E27FC236}">
                  <a16:creationId xmlns:a16="http://schemas.microsoft.com/office/drawing/2014/main" id="{00000000-0008-0000-0600-0000F3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2429</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2">
          <xdr14:nvContentPartPr>
            <xdr14:cNvPr id="1012" name="Ink 1011">
              <a:extLst>
                <a:ext uri="{FF2B5EF4-FFF2-40B4-BE49-F238E27FC236}">
                  <a16:creationId xmlns:a16="http://schemas.microsoft.com/office/drawing/2014/main" id="{00000000-0008-0000-0600-0000F4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3">
          <xdr14:nvContentPartPr>
            <xdr14:cNvPr id="1013" name="Ink 1012">
              <a:extLst>
                <a:ext uri="{FF2B5EF4-FFF2-40B4-BE49-F238E27FC236}">
                  <a16:creationId xmlns:a16="http://schemas.microsoft.com/office/drawing/2014/main" id="{00000000-0008-0000-0600-0000F5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2430</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4">
          <xdr14:nvContentPartPr>
            <xdr14:cNvPr id="1014" name="Ink 1013">
              <a:extLst>
                <a:ext uri="{FF2B5EF4-FFF2-40B4-BE49-F238E27FC236}">
                  <a16:creationId xmlns:a16="http://schemas.microsoft.com/office/drawing/2014/main" id="{00000000-0008-0000-0600-0000F6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5">
          <xdr14:nvContentPartPr>
            <xdr14:cNvPr id="1015" name="Ink 1014">
              <a:extLst>
                <a:ext uri="{FF2B5EF4-FFF2-40B4-BE49-F238E27FC236}">
                  <a16:creationId xmlns:a16="http://schemas.microsoft.com/office/drawing/2014/main" id="{00000000-0008-0000-0600-0000F7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6">
          <xdr14:nvContentPartPr>
            <xdr14:cNvPr id="1016" name="Ink 1015">
              <a:extLst>
                <a:ext uri="{FF2B5EF4-FFF2-40B4-BE49-F238E27FC236}">
                  <a16:creationId xmlns:a16="http://schemas.microsoft.com/office/drawing/2014/main" id="{00000000-0008-0000-0600-0000F8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7">
          <xdr14:nvContentPartPr>
            <xdr14:cNvPr id="1017" name="Ink 1016">
              <a:extLst>
                <a:ext uri="{FF2B5EF4-FFF2-40B4-BE49-F238E27FC236}">
                  <a16:creationId xmlns:a16="http://schemas.microsoft.com/office/drawing/2014/main" id="{00000000-0008-0000-0600-0000F9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2431</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8">
          <xdr14:nvContentPartPr>
            <xdr14:cNvPr id="1018" name="Ink 1017">
              <a:extLst>
                <a:ext uri="{FF2B5EF4-FFF2-40B4-BE49-F238E27FC236}">
                  <a16:creationId xmlns:a16="http://schemas.microsoft.com/office/drawing/2014/main" id="{00000000-0008-0000-0600-0000FA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19">
          <xdr14:nvContentPartPr>
            <xdr14:cNvPr id="1019" name="Ink 1018">
              <a:extLst>
                <a:ext uri="{FF2B5EF4-FFF2-40B4-BE49-F238E27FC236}">
                  <a16:creationId xmlns:a16="http://schemas.microsoft.com/office/drawing/2014/main" id="{00000000-0008-0000-0600-0000FB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2432</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20">
          <xdr14:nvContentPartPr>
            <xdr14:cNvPr id="1020" name="Ink 1019">
              <a:extLst>
                <a:ext uri="{FF2B5EF4-FFF2-40B4-BE49-F238E27FC236}">
                  <a16:creationId xmlns:a16="http://schemas.microsoft.com/office/drawing/2014/main" id="{00000000-0008-0000-0600-0000FC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21">
          <xdr14:nvContentPartPr>
            <xdr14:cNvPr id="1021" name="Ink 1020">
              <a:extLst>
                <a:ext uri="{FF2B5EF4-FFF2-40B4-BE49-F238E27FC236}">
                  <a16:creationId xmlns:a16="http://schemas.microsoft.com/office/drawing/2014/main" id="{00000000-0008-0000-0600-0000FD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2433</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22">
          <xdr14:nvContentPartPr>
            <xdr14:cNvPr id="1022" name="Ink 1021">
              <a:extLst>
                <a:ext uri="{FF2B5EF4-FFF2-40B4-BE49-F238E27FC236}">
                  <a16:creationId xmlns:a16="http://schemas.microsoft.com/office/drawing/2014/main" id="{00000000-0008-0000-0600-0000FE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2434</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23">
          <xdr14:nvContentPartPr>
            <xdr14:cNvPr id="1023" name="Ink 1022">
              <a:extLst>
                <a:ext uri="{FF2B5EF4-FFF2-40B4-BE49-F238E27FC236}">
                  <a16:creationId xmlns:a16="http://schemas.microsoft.com/office/drawing/2014/main" id="{00000000-0008-0000-0600-0000FF03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2435</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24">
          <xdr14:nvContentPartPr>
            <xdr14:cNvPr id="1024" name="Ink 1023">
              <a:extLst>
                <a:ext uri="{FF2B5EF4-FFF2-40B4-BE49-F238E27FC236}">
                  <a16:creationId xmlns:a16="http://schemas.microsoft.com/office/drawing/2014/main" id="{00000000-0008-0000-0600-00000004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oneCellAnchor>
    <xdr:from>
      <xdr:col>11</xdr:col>
      <xdr:colOff>349657</xdr:colOff>
      <xdr:row>2436</xdr:row>
      <xdr:rowOff>0</xdr:rowOff>
    </xdr:from>
    <xdr:ext cx="13320" cy="0"/>
    <mc:AlternateContent xmlns:mc="http://schemas.openxmlformats.org/markup-compatibility/2006" xmlns:xdr14="http://schemas.microsoft.com/office/excel/2010/spreadsheetDrawing">
      <mc:Choice Requires="xdr14">
        <xdr:contentPart xmlns:r="http://schemas.openxmlformats.org/officeDocument/2006/relationships" r:id="rId1025">
          <xdr14:nvContentPartPr>
            <xdr14:cNvPr id="1025" name="Ink 1024">
              <a:extLst>
                <a:ext uri="{FF2B5EF4-FFF2-40B4-BE49-F238E27FC236}">
                  <a16:creationId xmlns:a16="http://schemas.microsoft.com/office/drawing/2014/main" id="{00000000-0008-0000-0600-000001040000}"/>
                </a:ext>
              </a:extLst>
            </xdr14:cNvPr>
            <xdr14:cNvContentPartPr/>
          </xdr14:nvContentPartPr>
          <xdr14:nvPr macro=""/>
          <xdr14:xfrm>
            <a:off x="13041720" y="931320"/>
            <a:ext cx="13320" cy="41400"/>
          </xdr14:xfrm>
        </xdr:contentPart>
      </mc:Choice>
      <mc:Fallback xmlns="">
        <xdr:pic>
          <xdr:nvPicPr>
            <xdr:cNvPr id="2" name="Ink 1">
              <a:extLst>
                <a:ext uri="{FF2B5EF4-FFF2-40B4-BE49-F238E27FC236}">
                  <a16:creationId xmlns:a16="http://schemas.microsoft.com/office/drawing/2014/main" id="{D326D034-93B1-44C4-DC22-E0AD6CCA90D7}"/>
                </a:ext>
              </a:extLst>
            </xdr:cNvPr>
            <xdr:cNvPicPr/>
          </xdr:nvPicPr>
          <xdr:blipFill>
            <a:blip xmlns:r="http://schemas.openxmlformats.org/officeDocument/2006/relationships" r:embed="rId2"/>
            <a:stretch>
              <a:fillRect/>
            </a:stretch>
          </xdr:blipFill>
          <xdr:spPr>
            <a:xfrm>
              <a:off x="13033080" y="922680"/>
              <a:ext cx="30960" cy="5904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3-13T23:26:45.6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6.0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1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7:55.2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5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6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7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4:58:51.8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5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4.4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3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3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3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3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3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3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6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7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38:18.9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8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89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0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1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2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3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4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5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6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4T05:59:26.42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7"/>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8"/>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79"/>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0"/>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1"/>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2"/>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3"/>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4"/>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5"/>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ink/ink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2-04T06:07:35.986"/>
    </inkml:context>
    <inkml:brush xml:id="br0">
      <inkml:brushProperty name="width" value="0.05" units="cm"/>
      <inkml:brushProperty name="height" value="0.05" units="cm"/>
    </inkml:brush>
  </inkml:definitions>
  <inkml:trace contextRef="#ctx0" brushRef="#br0">12 1 10722,'-5'0'5233,"-1"0"-5505,9 14-240,8 1-672,-1 14-664,-2-1-1753,-4-13 2545</inkml:trace>
</inkml:ink>
</file>

<file path=xl/theme/theme1.xml><?xml version="1.0" encoding="utf-8"?>
<a:theme xmlns:a="http://schemas.openxmlformats.org/drawingml/2006/main" name="AER Pres 4-3">
  <a:themeElements>
    <a:clrScheme name="AER primary colour palette">
      <a:dk1>
        <a:srgbClr val="000000"/>
      </a:dk1>
      <a:lt1>
        <a:srgbClr val="FFFFFF"/>
      </a:lt1>
      <a:dk2>
        <a:srgbClr val="44546A"/>
      </a:dk2>
      <a:lt2>
        <a:srgbClr val="E7E6E6"/>
      </a:lt2>
      <a:accent1>
        <a:srgbClr val="303F51"/>
      </a:accent1>
      <a:accent2>
        <a:srgbClr val="E0601F"/>
      </a:accent2>
      <a:accent3>
        <a:srgbClr val="554741"/>
      </a:accent3>
      <a:accent4>
        <a:srgbClr val="89B3CE"/>
      </a:accent4>
      <a:accent5>
        <a:srgbClr val="5F9E88"/>
      </a:accent5>
      <a:accent6>
        <a:srgbClr val="919191"/>
      </a:accent6>
      <a:hlink>
        <a:srgbClr val="5D95CA"/>
      </a:hlink>
      <a:folHlink>
        <a:srgbClr val="38639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R Pres 4-3" id="{E63D6827-262C-474E-A5AB-514BDD608356}" vid="{3D95D727-9844-4CF5-B3E3-7743B3D8F8B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51C32-ABF8-426A-A5F9-4A7C4AAF6761}">
  <sheetPr codeName="Sheet1">
    <tabColor rgb="FFC1D5E3"/>
    <pageSetUpPr fitToPage="1"/>
  </sheetPr>
  <dimension ref="A1:Q101"/>
  <sheetViews>
    <sheetView zoomScale="85" zoomScaleNormal="85" workbookViewId="0">
      <selection activeCell="N4" sqref="N4"/>
    </sheetView>
  </sheetViews>
  <sheetFormatPr defaultColWidth="9.375" defaultRowHeight="12.75"/>
  <cols>
    <col min="1" max="1" width="2.375" style="49" customWidth="1"/>
    <col min="2" max="2" width="10.5" style="49" customWidth="1"/>
    <col min="3" max="3" width="15.25" style="49" customWidth="1"/>
    <col min="4" max="4" width="24.25" style="49" customWidth="1"/>
    <col min="5" max="5" width="39.625" style="49" customWidth="1"/>
    <col min="6" max="6" width="31.5" style="49" bestFit="1" customWidth="1"/>
    <col min="7" max="7" width="9.375" style="49" customWidth="1"/>
    <col min="8" max="8" width="9.375" style="49"/>
    <col min="9" max="9" width="10.875" style="49" customWidth="1"/>
    <col min="10" max="10" width="22.125" style="49" customWidth="1"/>
    <col min="11" max="16" width="9.375" style="49"/>
    <col min="17" max="17" width="11.5" style="49" customWidth="1"/>
    <col min="18" max="16384" width="9.375" style="49"/>
  </cols>
  <sheetData>
    <row r="1" spans="1:17" ht="56.25" customHeight="1">
      <c r="A1" s="48"/>
      <c r="B1" s="48"/>
      <c r="D1" s="48"/>
      <c r="E1" s="47"/>
      <c r="F1" s="46"/>
      <c r="G1" s="48"/>
      <c r="H1" s="48"/>
      <c r="I1" s="48"/>
      <c r="J1" s="48"/>
      <c r="K1" s="80"/>
      <c r="L1" s="80"/>
      <c r="M1" s="80"/>
      <c r="N1" s="80"/>
      <c r="O1" s="80"/>
      <c r="P1" s="48"/>
      <c r="Q1" s="80"/>
    </row>
    <row r="2" spans="1:17" ht="52.5">
      <c r="B2" s="45"/>
      <c r="C2" s="155" t="s">
        <v>163</v>
      </c>
      <c r="D2" s="155"/>
      <c r="E2" s="155"/>
      <c r="F2" s="155"/>
      <c r="G2" s="155"/>
      <c r="H2" s="155"/>
      <c r="I2" s="155"/>
      <c r="J2" s="155"/>
      <c r="K2" s="80"/>
      <c r="L2" s="80"/>
      <c r="M2" s="80"/>
      <c r="N2" s="80"/>
      <c r="O2" s="80"/>
      <c r="P2"/>
      <c r="Q2" s="80"/>
    </row>
    <row r="3" spans="1:17" ht="15">
      <c r="A3" s="48"/>
      <c r="B3" s="50"/>
      <c r="C3" s="48"/>
      <c r="D3" s="48"/>
      <c r="E3" s="48"/>
      <c r="F3" s="48"/>
      <c r="G3" s="48"/>
      <c r="H3" s="48"/>
      <c r="I3" s="48"/>
      <c r="J3" s="48"/>
      <c r="K3" s="80"/>
      <c r="L3" s="80"/>
      <c r="M3" s="80"/>
      <c r="N3" s="80"/>
      <c r="O3" s="80"/>
      <c r="P3" s="48"/>
      <c r="Q3" s="80"/>
    </row>
    <row r="4" spans="1:17" ht="36" customHeight="1">
      <c r="A4" s="48"/>
      <c r="B4" s="48"/>
      <c r="C4" s="156" t="s">
        <v>164</v>
      </c>
      <c r="D4" s="156"/>
      <c r="E4" s="156"/>
      <c r="F4" s="156"/>
      <c r="G4" s="156"/>
      <c r="H4" s="156"/>
      <c r="I4" s="156"/>
      <c r="J4" s="156"/>
      <c r="K4" s="80"/>
      <c r="L4" s="80"/>
      <c r="M4" s="80"/>
      <c r="N4" s="80"/>
      <c r="O4" s="80"/>
      <c r="P4" s="79"/>
      <c r="Q4" s="80"/>
    </row>
    <row r="5" spans="1:17" ht="18" customHeight="1">
      <c r="A5" s="48"/>
      <c r="B5" s="48"/>
      <c r="C5" s="83"/>
      <c r="D5" s="83"/>
      <c r="E5" s="83"/>
      <c r="F5" s="83"/>
      <c r="G5" s="83"/>
      <c r="H5" s="83"/>
      <c r="I5" s="83"/>
      <c r="J5" s="83"/>
      <c r="K5" s="80"/>
      <c r="L5" s="80"/>
      <c r="M5" s="80"/>
      <c r="N5" s="80"/>
      <c r="O5" s="80"/>
      <c r="P5" s="81"/>
      <c r="Q5" s="80"/>
    </row>
    <row r="6" spans="1:17" ht="30" customHeight="1">
      <c r="A6" s="48"/>
      <c r="B6" s="48"/>
      <c r="C6" s="157" t="s">
        <v>90</v>
      </c>
      <c r="D6" s="157"/>
      <c r="E6" s="157"/>
      <c r="F6" s="157"/>
      <c r="G6" s="157"/>
      <c r="H6" s="157"/>
      <c r="I6" s="157"/>
      <c r="J6" s="157"/>
      <c r="K6" s="80"/>
      <c r="L6" s="80"/>
      <c r="M6" s="80"/>
      <c r="N6" s="80"/>
      <c r="O6" s="80"/>
      <c r="P6" s="51"/>
      <c r="Q6" s="80"/>
    </row>
    <row r="7" spans="1:17" ht="177" customHeight="1">
      <c r="A7" s="48"/>
      <c r="B7" s="48"/>
      <c r="C7" s="154" t="s">
        <v>165</v>
      </c>
      <c r="D7" s="154"/>
      <c r="E7" s="154"/>
      <c r="F7" s="154"/>
      <c r="G7" s="154"/>
      <c r="H7" s="154"/>
      <c r="I7" s="154"/>
      <c r="J7" s="154"/>
      <c r="K7" s="80"/>
      <c r="L7" s="80"/>
      <c r="M7" s="80"/>
      <c r="N7" s="80"/>
      <c r="O7" s="80"/>
      <c r="P7" s="80"/>
      <c r="Q7" s="80"/>
    </row>
    <row r="8" spans="1:17" ht="15.75">
      <c r="A8" s="48"/>
      <c r="B8" s="48"/>
      <c r="C8" s="44"/>
      <c r="D8" s="43"/>
      <c r="E8" s="43"/>
      <c r="F8" s="43"/>
      <c r="G8" s="43"/>
      <c r="H8" s="43"/>
      <c r="I8" s="43"/>
      <c r="J8" s="43"/>
      <c r="K8" s="43"/>
      <c r="L8" s="52"/>
      <c r="M8" s="52"/>
      <c r="N8" s="52"/>
      <c r="O8" s="52"/>
      <c r="P8" s="52"/>
      <c r="Q8" s="80"/>
    </row>
    <row r="9" spans="1:17" ht="30" customHeight="1">
      <c r="A9" s="48"/>
      <c r="B9" s="48"/>
      <c r="C9" s="157" t="s">
        <v>89</v>
      </c>
      <c r="D9" s="157"/>
      <c r="E9" s="157"/>
      <c r="F9" s="157"/>
      <c r="G9" s="157"/>
      <c r="H9" s="157"/>
      <c r="I9" s="157"/>
      <c r="J9" s="157"/>
      <c r="K9" s="43"/>
      <c r="L9" s="52"/>
      <c r="M9" s="52"/>
      <c r="N9" s="52"/>
      <c r="O9" s="52"/>
      <c r="P9" s="52"/>
      <c r="Q9" s="80"/>
    </row>
    <row r="10" spans="1:17" ht="30" customHeight="1">
      <c r="A10" s="48"/>
      <c r="B10" s="48"/>
      <c r="C10" s="154" t="s">
        <v>88</v>
      </c>
      <c r="D10" s="154"/>
      <c r="E10" s="154"/>
      <c r="F10" s="154"/>
      <c r="G10" s="154"/>
      <c r="H10" s="154"/>
      <c r="I10" s="154"/>
      <c r="J10" s="154"/>
      <c r="K10" s="80"/>
      <c r="L10" s="80"/>
      <c r="M10" s="80"/>
      <c r="N10" s="80"/>
      <c r="O10" s="80"/>
      <c r="P10" s="80"/>
      <c r="Q10" s="80"/>
    </row>
    <row r="11" spans="1:17" ht="15">
      <c r="A11" s="48"/>
      <c r="B11" s="48"/>
      <c r="C11" s="42"/>
      <c r="D11" s="50"/>
      <c r="E11" s="50"/>
      <c r="F11" s="50"/>
      <c r="G11" s="50"/>
      <c r="H11" s="50"/>
      <c r="I11" s="50"/>
      <c r="J11" s="41"/>
      <c r="K11" s="41"/>
      <c r="L11" s="50"/>
      <c r="M11" s="50"/>
      <c r="N11" s="50"/>
      <c r="O11" s="50"/>
      <c r="P11" s="50"/>
      <c r="Q11" s="80"/>
    </row>
    <row r="12" spans="1:17" ht="30" customHeight="1">
      <c r="A12" s="48"/>
      <c r="B12" s="48"/>
      <c r="C12" s="157" t="s">
        <v>142</v>
      </c>
      <c r="D12" s="157"/>
      <c r="E12" s="157"/>
      <c r="F12" s="157"/>
      <c r="G12" s="157"/>
      <c r="H12" s="157"/>
      <c r="I12" s="157"/>
      <c r="J12" s="157"/>
      <c r="K12" s="86"/>
      <c r="L12" s="50"/>
      <c r="M12" s="50"/>
      <c r="N12" s="50"/>
      <c r="O12" s="50"/>
      <c r="P12" s="50"/>
      <c r="Q12" s="80"/>
    </row>
    <row r="13" spans="1:17" ht="21.75" customHeight="1">
      <c r="A13" s="48"/>
      <c r="B13" s="48"/>
      <c r="C13" s="158" t="s">
        <v>64</v>
      </c>
      <c r="D13" s="158"/>
      <c r="E13" s="158"/>
      <c r="F13" s="158"/>
      <c r="G13" s="158"/>
      <c r="H13" s="158"/>
      <c r="I13" s="158"/>
      <c r="J13" s="158"/>
      <c r="K13" s="88"/>
      <c r="L13" s="50"/>
      <c r="M13" s="50"/>
      <c r="N13" s="50"/>
      <c r="O13" s="50"/>
      <c r="P13" s="50"/>
      <c r="Q13" s="80"/>
    </row>
    <row r="14" spans="1:17" ht="49.5" customHeight="1">
      <c r="A14" s="48"/>
      <c r="B14" s="48"/>
      <c r="C14" s="154" t="s">
        <v>93</v>
      </c>
      <c r="D14" s="154"/>
      <c r="E14" s="154"/>
      <c r="F14" s="154"/>
      <c r="G14" s="154"/>
      <c r="H14" s="154"/>
      <c r="I14" s="154"/>
      <c r="J14" s="154"/>
      <c r="K14" s="84"/>
      <c r="L14" s="50"/>
      <c r="M14" s="50"/>
      <c r="N14" s="50"/>
      <c r="O14" s="50"/>
      <c r="P14" s="50"/>
      <c r="Q14" s="80"/>
    </row>
    <row r="15" spans="1:17" ht="15">
      <c r="A15" s="48"/>
      <c r="B15" s="48"/>
      <c r="C15" s="81"/>
      <c r="D15" s="81"/>
      <c r="E15" s="81"/>
      <c r="F15" s="81"/>
      <c r="G15" s="81"/>
      <c r="H15" s="81"/>
      <c r="I15" s="81"/>
      <c r="J15" s="81"/>
      <c r="K15" s="81"/>
      <c r="L15" s="50"/>
      <c r="M15" s="50"/>
      <c r="N15" s="50"/>
      <c r="O15" s="50"/>
      <c r="P15" s="50"/>
      <c r="Q15" s="80"/>
    </row>
    <row r="16" spans="1:17" ht="15.75" customHeight="1">
      <c r="A16" s="48"/>
      <c r="B16" s="48"/>
      <c r="C16" s="158" t="s">
        <v>62</v>
      </c>
      <c r="D16" s="158"/>
      <c r="E16" s="158"/>
      <c r="F16" s="158"/>
      <c r="G16" s="158"/>
      <c r="H16" s="158"/>
      <c r="I16" s="158"/>
      <c r="J16" s="158"/>
      <c r="K16" s="89"/>
      <c r="L16" s="50"/>
      <c r="M16" s="50"/>
      <c r="N16" s="50"/>
      <c r="O16" s="50"/>
      <c r="P16" s="50"/>
      <c r="Q16" s="80"/>
    </row>
    <row r="17" spans="1:17" ht="34.5" customHeight="1">
      <c r="A17" s="48"/>
      <c r="B17" s="48"/>
      <c r="C17" s="154" t="s">
        <v>92</v>
      </c>
      <c r="D17" s="154"/>
      <c r="E17" s="154"/>
      <c r="F17" s="154"/>
      <c r="G17" s="154"/>
      <c r="H17" s="154"/>
      <c r="I17" s="154"/>
      <c r="J17" s="154"/>
      <c r="K17" s="85"/>
      <c r="L17" s="50"/>
      <c r="M17" s="50"/>
      <c r="N17" s="50"/>
      <c r="O17" s="50"/>
      <c r="P17" s="50"/>
      <c r="Q17" s="80"/>
    </row>
    <row r="18" spans="1:17" ht="15">
      <c r="A18" s="48"/>
      <c r="B18" s="48"/>
      <c r="C18" s="81"/>
      <c r="D18" s="81"/>
      <c r="E18" s="81"/>
      <c r="F18" s="81"/>
      <c r="G18" s="81"/>
      <c r="H18" s="81"/>
      <c r="I18" s="81"/>
      <c r="J18" s="81"/>
      <c r="K18" s="81"/>
      <c r="L18" s="50"/>
      <c r="M18" s="50"/>
      <c r="N18" s="50"/>
      <c r="O18" s="50"/>
      <c r="P18" s="50"/>
      <c r="Q18" s="80"/>
    </row>
    <row r="19" spans="1:17" ht="15.75" customHeight="1">
      <c r="A19" s="48"/>
      <c r="B19" s="48"/>
      <c r="C19" s="158" t="s">
        <v>91</v>
      </c>
      <c r="D19" s="158"/>
      <c r="E19" s="158"/>
      <c r="F19" s="158"/>
      <c r="G19" s="158"/>
      <c r="H19" s="158"/>
      <c r="I19" s="158"/>
      <c r="J19" s="158"/>
      <c r="K19" s="87"/>
      <c r="L19" s="50"/>
      <c r="M19" s="50"/>
      <c r="N19" s="50"/>
      <c r="O19" s="50"/>
      <c r="P19" s="50"/>
      <c r="Q19" s="80"/>
    </row>
    <row r="20" spans="1:17" ht="76.5" customHeight="1">
      <c r="A20" s="48"/>
      <c r="B20" s="48"/>
      <c r="C20" s="154" t="s">
        <v>139</v>
      </c>
      <c r="D20" s="154"/>
      <c r="E20" s="154"/>
      <c r="F20" s="154"/>
      <c r="G20" s="154"/>
      <c r="H20" s="154"/>
      <c r="I20" s="154"/>
      <c r="J20" s="154"/>
      <c r="K20" s="85"/>
      <c r="L20" s="50"/>
      <c r="M20" s="50"/>
      <c r="N20" s="50"/>
      <c r="O20" s="50"/>
      <c r="P20" s="50"/>
      <c r="Q20" s="80"/>
    </row>
    <row r="21" spans="1:17" ht="15">
      <c r="A21" s="48"/>
      <c r="B21" s="48"/>
      <c r="C21" s="81"/>
      <c r="D21" s="81"/>
      <c r="E21" s="81"/>
      <c r="F21" s="81"/>
      <c r="G21" s="81"/>
      <c r="H21" s="81"/>
      <c r="I21" s="81"/>
      <c r="J21" s="81"/>
      <c r="K21" s="81"/>
      <c r="L21" s="50"/>
      <c r="M21" s="50"/>
      <c r="N21" s="50"/>
      <c r="O21" s="50"/>
      <c r="P21" s="50"/>
      <c r="Q21" s="80"/>
    </row>
    <row r="22" spans="1:17" ht="15.75" customHeight="1">
      <c r="A22" s="48"/>
      <c r="B22" s="48"/>
      <c r="C22" s="158" t="s">
        <v>140</v>
      </c>
      <c r="D22" s="158"/>
      <c r="E22" s="158"/>
      <c r="F22" s="158"/>
      <c r="G22" s="158"/>
      <c r="H22" s="158"/>
      <c r="I22" s="158"/>
      <c r="J22" s="158"/>
      <c r="K22" s="87"/>
      <c r="L22" s="50"/>
      <c r="M22" s="50"/>
      <c r="N22" s="50"/>
      <c r="O22" s="50"/>
      <c r="P22" s="50"/>
      <c r="Q22" s="80"/>
    </row>
    <row r="23" spans="1:17" ht="60" customHeight="1">
      <c r="A23" s="48"/>
      <c r="B23" s="48"/>
      <c r="C23" s="154" t="s">
        <v>141</v>
      </c>
      <c r="D23" s="154"/>
      <c r="E23" s="154"/>
      <c r="F23" s="154"/>
      <c r="G23" s="154"/>
      <c r="H23" s="154"/>
      <c r="I23" s="154"/>
      <c r="J23" s="154"/>
      <c r="K23" s="85"/>
      <c r="L23" s="50"/>
      <c r="M23" s="50"/>
      <c r="N23" s="50"/>
      <c r="O23" s="50"/>
      <c r="P23" s="50"/>
      <c r="Q23" s="80"/>
    </row>
    <row r="24" spans="1:17" ht="15">
      <c r="A24" s="48"/>
      <c r="B24" s="48"/>
      <c r="C24" s="42"/>
      <c r="D24" s="50"/>
      <c r="E24" s="50"/>
      <c r="F24" s="50"/>
      <c r="G24" s="50"/>
      <c r="H24" s="50"/>
      <c r="I24" s="50"/>
      <c r="J24" s="41"/>
      <c r="K24" s="41"/>
      <c r="L24" s="50"/>
      <c r="M24" s="50"/>
      <c r="N24" s="50"/>
      <c r="O24" s="50"/>
      <c r="P24" s="50"/>
      <c r="Q24" s="80"/>
    </row>
    <row r="25" spans="1:17" ht="30" customHeight="1">
      <c r="A25" s="48"/>
      <c r="B25" s="48"/>
      <c r="C25" s="157" t="s">
        <v>143</v>
      </c>
      <c r="D25" s="157"/>
      <c r="E25" s="157"/>
      <c r="F25" s="157"/>
      <c r="G25" s="157"/>
      <c r="H25" s="157"/>
      <c r="I25" s="157"/>
      <c r="J25" s="157"/>
      <c r="K25" s="41"/>
      <c r="L25" s="50"/>
      <c r="M25" s="50"/>
      <c r="N25" s="50"/>
      <c r="O25" s="50"/>
      <c r="P25" s="50"/>
      <c r="Q25" s="80"/>
    </row>
    <row r="26" spans="1:17" ht="15">
      <c r="A26" s="48"/>
      <c r="B26" s="48"/>
      <c r="C26" s="101" t="s">
        <v>87</v>
      </c>
      <c r="D26" s="101" t="s">
        <v>86</v>
      </c>
      <c r="E26" s="101" t="s">
        <v>108</v>
      </c>
      <c r="F26" s="101" t="s">
        <v>110</v>
      </c>
      <c r="G26" s="102"/>
      <c r="H26" s="103"/>
      <c r="I26" s="103"/>
      <c r="J26" s="103"/>
      <c r="K26" s="50"/>
      <c r="L26" s="50"/>
      <c r="M26" s="50"/>
      <c r="N26" s="50"/>
      <c r="O26" s="50"/>
      <c r="P26" s="50"/>
      <c r="Q26" s="80"/>
    </row>
    <row r="27" spans="1:17" ht="15">
      <c r="A27" s="48"/>
      <c r="B27" s="48"/>
      <c r="C27" s="104">
        <v>7</v>
      </c>
      <c r="D27" s="105" t="s">
        <v>185</v>
      </c>
      <c r="E27" s="106" t="s">
        <v>166</v>
      </c>
      <c r="F27" s="106" t="s">
        <v>167</v>
      </c>
      <c r="G27" s="107"/>
      <c r="H27" s="50"/>
      <c r="I27" s="50"/>
      <c r="J27" s="50"/>
      <c r="K27" s="50"/>
      <c r="L27" s="50"/>
      <c r="M27" s="50"/>
      <c r="N27" s="50"/>
      <c r="O27" s="50"/>
      <c r="P27" s="50"/>
      <c r="Q27" s="80"/>
    </row>
    <row r="28" spans="1:17" ht="15">
      <c r="A28" s="48"/>
      <c r="B28" s="48"/>
      <c r="C28" s="104">
        <v>6</v>
      </c>
      <c r="D28" s="105" t="s">
        <v>146</v>
      </c>
      <c r="E28" s="106" t="s">
        <v>144</v>
      </c>
      <c r="F28" s="106" t="s">
        <v>167</v>
      </c>
      <c r="G28" s="50"/>
      <c r="H28" s="50"/>
      <c r="I28" s="50"/>
      <c r="J28" s="50"/>
      <c r="K28" s="50"/>
      <c r="L28" s="50"/>
      <c r="M28" s="50"/>
      <c r="N28" s="50"/>
      <c r="O28" s="50"/>
      <c r="P28" s="50"/>
      <c r="Q28" s="80"/>
    </row>
    <row r="29" spans="1:17" ht="15">
      <c r="A29" s="48"/>
      <c r="B29" s="48"/>
      <c r="C29" s="104">
        <v>5</v>
      </c>
      <c r="D29" s="105" t="s">
        <v>119</v>
      </c>
      <c r="E29" s="106" t="s">
        <v>120</v>
      </c>
      <c r="F29" s="106" t="s">
        <v>167</v>
      </c>
      <c r="G29" s="50"/>
      <c r="H29" s="50"/>
      <c r="I29" s="50"/>
      <c r="J29" s="50"/>
      <c r="K29" s="50"/>
      <c r="L29" s="50"/>
      <c r="M29" s="50"/>
      <c r="N29" s="50"/>
      <c r="O29" s="50"/>
      <c r="P29" s="50"/>
      <c r="Q29" s="80"/>
    </row>
    <row r="30" spans="1:17" ht="15">
      <c r="A30" s="48"/>
      <c r="B30" s="48"/>
      <c r="C30" s="104">
        <v>4</v>
      </c>
      <c r="D30" s="105" t="s">
        <v>118</v>
      </c>
      <c r="E30" s="106" t="s">
        <v>109</v>
      </c>
      <c r="F30" s="106" t="s">
        <v>167</v>
      </c>
      <c r="G30" s="50"/>
      <c r="H30" s="50"/>
      <c r="I30" s="50"/>
      <c r="J30" s="50"/>
      <c r="K30" s="50"/>
      <c r="L30" s="50"/>
      <c r="M30" s="50"/>
      <c r="N30" s="50"/>
      <c r="O30" s="50"/>
      <c r="P30" s="50"/>
      <c r="Q30" s="80"/>
    </row>
    <row r="31" spans="1:17" ht="15">
      <c r="A31" s="48"/>
      <c r="B31" s="48"/>
      <c r="C31" s="108">
        <v>3</v>
      </c>
      <c r="D31" s="109" t="s">
        <v>116</v>
      </c>
      <c r="E31" s="110" t="s">
        <v>117</v>
      </c>
      <c r="F31" s="110" t="s">
        <v>167</v>
      </c>
      <c r="G31" s="50"/>
      <c r="H31" s="50"/>
      <c r="I31" s="50"/>
      <c r="J31" s="50"/>
      <c r="K31" s="50"/>
      <c r="L31" s="50"/>
      <c r="M31" s="50"/>
      <c r="N31" s="50"/>
      <c r="O31" s="50"/>
      <c r="P31" s="50"/>
      <c r="Q31" s="80"/>
    </row>
    <row r="32" spans="1:17" ht="15">
      <c r="A32" s="48"/>
      <c r="B32" s="48"/>
      <c r="C32" s="108">
        <v>2</v>
      </c>
      <c r="D32" s="109" t="s">
        <v>114</v>
      </c>
      <c r="E32" s="110" t="s">
        <v>115</v>
      </c>
      <c r="F32" s="110" t="s">
        <v>167</v>
      </c>
      <c r="G32" s="50"/>
      <c r="H32" s="50"/>
      <c r="I32" s="50"/>
      <c r="J32" s="50"/>
      <c r="K32" s="50"/>
      <c r="L32" s="50"/>
      <c r="M32" s="50"/>
      <c r="N32" s="50"/>
      <c r="O32" s="50"/>
      <c r="P32" s="50"/>
      <c r="Q32" s="80"/>
    </row>
    <row r="33" spans="1:17" ht="15">
      <c r="A33" s="48"/>
      <c r="B33" s="48"/>
      <c r="C33" s="108">
        <v>1</v>
      </c>
      <c r="D33" s="109" t="s">
        <v>111</v>
      </c>
      <c r="E33" s="110" t="s">
        <v>113</v>
      </c>
      <c r="F33" s="110" t="s">
        <v>112</v>
      </c>
      <c r="G33" s="50"/>
      <c r="H33" s="50"/>
      <c r="I33" s="50"/>
      <c r="J33" s="50"/>
      <c r="K33" s="50"/>
      <c r="L33" s="50"/>
      <c r="M33" s="50"/>
      <c r="N33" s="50"/>
      <c r="O33" s="50"/>
      <c r="P33" s="50"/>
      <c r="Q33" s="80"/>
    </row>
    <row r="34" spans="1:17" ht="15">
      <c r="A34" s="48"/>
      <c r="B34" s="48"/>
      <c r="C34" s="53"/>
      <c r="D34" s="55"/>
      <c r="E34" s="54"/>
      <c r="G34" s="50"/>
      <c r="H34" s="50"/>
      <c r="I34" s="50"/>
      <c r="J34" s="50"/>
      <c r="K34" s="50"/>
      <c r="L34" s="50"/>
      <c r="M34" s="50"/>
      <c r="N34" s="50"/>
      <c r="O34" s="50"/>
      <c r="P34" s="50"/>
      <c r="Q34" s="80"/>
    </row>
    <row r="35" spans="1:17" ht="15">
      <c r="A35" s="48"/>
      <c r="B35" s="48"/>
      <c r="C35" s="48"/>
      <c r="D35" s="48"/>
      <c r="E35" s="48"/>
      <c r="F35" s="48"/>
      <c r="G35" s="50"/>
      <c r="H35" s="50"/>
      <c r="I35" s="50"/>
      <c r="J35" s="50"/>
      <c r="K35" s="50"/>
      <c r="L35" s="50"/>
      <c r="M35" s="50"/>
      <c r="N35" s="50"/>
      <c r="O35" s="50"/>
      <c r="P35" s="50"/>
      <c r="Q35" s="80"/>
    </row>
    <row r="36" spans="1:17" ht="15">
      <c r="A36" s="48"/>
      <c r="B36" s="48"/>
      <c r="C36" s="48"/>
      <c r="D36" s="48"/>
      <c r="E36" s="48"/>
      <c r="F36" s="48"/>
      <c r="G36" s="50"/>
      <c r="H36" s="50"/>
      <c r="I36" s="50"/>
      <c r="J36" s="50"/>
      <c r="K36" s="50"/>
      <c r="L36" s="50"/>
      <c r="M36" s="50"/>
      <c r="N36" s="50"/>
      <c r="O36" s="50"/>
      <c r="P36" s="50"/>
      <c r="Q36" s="80"/>
    </row>
    <row r="37" spans="1:17" ht="15">
      <c r="A37" s="48"/>
      <c r="B37" s="48"/>
      <c r="C37" s="48"/>
      <c r="D37" s="48"/>
      <c r="E37" s="48"/>
      <c r="F37" s="48"/>
      <c r="G37" s="50"/>
      <c r="H37" s="50"/>
      <c r="I37" s="50"/>
      <c r="J37" s="50"/>
      <c r="K37" s="50"/>
      <c r="L37" s="50"/>
      <c r="M37" s="50"/>
      <c r="N37" s="50"/>
      <c r="O37" s="50"/>
      <c r="P37" s="50"/>
      <c r="Q37" s="80"/>
    </row>
    <row r="38" spans="1:17" ht="15">
      <c r="A38" s="48"/>
      <c r="B38" s="48"/>
      <c r="C38" s="48"/>
      <c r="D38" s="48"/>
      <c r="E38" s="48"/>
      <c r="F38" s="48"/>
      <c r="G38" s="50"/>
      <c r="H38" s="50"/>
      <c r="I38" s="50"/>
      <c r="J38" s="50"/>
      <c r="K38" s="50"/>
      <c r="L38" s="50"/>
      <c r="M38" s="50"/>
      <c r="N38" s="50"/>
      <c r="O38" s="50"/>
      <c r="P38" s="50"/>
      <c r="Q38" s="80"/>
    </row>
    <row r="39" spans="1:17" ht="15">
      <c r="A39" s="48"/>
      <c r="B39" s="48"/>
      <c r="C39" s="48"/>
      <c r="D39" s="48"/>
      <c r="E39" s="48"/>
      <c r="F39" s="48"/>
      <c r="G39" s="50"/>
      <c r="H39" s="50"/>
      <c r="I39" s="50"/>
      <c r="J39" s="50"/>
      <c r="K39" s="50"/>
      <c r="L39" s="50"/>
      <c r="M39" s="50"/>
      <c r="N39" s="50"/>
      <c r="O39" s="50"/>
      <c r="P39" s="50"/>
      <c r="Q39" s="80"/>
    </row>
    <row r="40" spans="1:17" ht="15">
      <c r="A40" s="48"/>
      <c r="B40" s="48"/>
      <c r="C40" s="48"/>
      <c r="D40" s="48"/>
      <c r="E40" s="48"/>
      <c r="F40" s="48"/>
      <c r="G40" s="50"/>
      <c r="H40" s="50"/>
      <c r="I40" s="50"/>
      <c r="J40" s="50"/>
      <c r="K40" s="50"/>
      <c r="L40" s="50"/>
      <c r="M40" s="50"/>
      <c r="N40" s="50"/>
      <c r="O40" s="50"/>
      <c r="P40" s="50"/>
      <c r="Q40" s="80"/>
    </row>
    <row r="41" spans="1:17" ht="15">
      <c r="A41" s="48"/>
      <c r="B41" s="48"/>
      <c r="C41" s="48"/>
      <c r="D41" s="48"/>
      <c r="E41" s="48"/>
      <c r="F41" s="48"/>
      <c r="G41" s="50"/>
      <c r="H41" s="50"/>
      <c r="I41" s="50"/>
      <c r="J41" s="50"/>
      <c r="K41" s="50"/>
      <c r="L41" s="50"/>
      <c r="M41" s="50"/>
      <c r="N41" s="50"/>
      <c r="O41" s="50"/>
      <c r="P41" s="50"/>
      <c r="Q41" s="80"/>
    </row>
    <row r="42" spans="1:17" ht="15">
      <c r="A42" s="48"/>
      <c r="B42" s="48"/>
      <c r="C42" s="56"/>
      <c r="D42" s="50"/>
      <c r="E42" s="57"/>
      <c r="F42" s="50"/>
      <c r="G42" s="50"/>
      <c r="H42" s="50"/>
      <c r="I42" s="50"/>
      <c r="J42" s="50"/>
      <c r="K42" s="50"/>
      <c r="L42" s="50"/>
      <c r="M42" s="50"/>
      <c r="N42" s="50"/>
      <c r="O42" s="50"/>
      <c r="P42" s="50"/>
      <c r="Q42" s="80"/>
    </row>
    <row r="43" spans="1:17" ht="15">
      <c r="A43" s="48"/>
      <c r="B43" s="48"/>
      <c r="C43" s="56"/>
      <c r="D43" s="50"/>
      <c r="E43" s="57"/>
      <c r="F43" s="50"/>
      <c r="G43" s="50"/>
      <c r="H43" s="50"/>
      <c r="I43" s="50"/>
      <c r="J43" s="50"/>
      <c r="K43" s="50"/>
      <c r="L43" s="50"/>
      <c r="M43" s="50"/>
      <c r="N43" s="50"/>
      <c r="O43" s="50"/>
      <c r="P43" s="50"/>
      <c r="Q43" s="80"/>
    </row>
    <row r="44" spans="1:17" ht="15">
      <c r="A44" s="48"/>
      <c r="B44" s="48"/>
      <c r="C44" s="56"/>
      <c r="D44" s="50"/>
      <c r="E44" s="57"/>
      <c r="F44" s="50"/>
      <c r="G44" s="50"/>
      <c r="H44" s="50"/>
      <c r="I44" s="50"/>
      <c r="J44" s="50"/>
      <c r="K44" s="50"/>
      <c r="L44" s="50"/>
      <c r="M44" s="50"/>
      <c r="N44" s="50"/>
      <c r="O44" s="50"/>
      <c r="P44" s="50"/>
      <c r="Q44" s="80"/>
    </row>
    <row r="45" spans="1:17" ht="15">
      <c r="A45" s="48"/>
      <c r="B45" s="48"/>
      <c r="C45" s="50"/>
      <c r="D45" s="50"/>
      <c r="E45" s="50"/>
      <c r="F45" s="50"/>
      <c r="G45" s="50"/>
      <c r="H45" s="50"/>
      <c r="I45" s="50"/>
      <c r="J45" s="50"/>
      <c r="K45" s="50"/>
      <c r="L45" s="50"/>
      <c r="M45" s="50"/>
      <c r="N45" s="50"/>
      <c r="O45" s="50"/>
      <c r="P45" s="50"/>
      <c r="Q45" s="80"/>
    </row>
    <row r="46" spans="1:17" ht="15">
      <c r="A46" s="48"/>
      <c r="B46" s="48"/>
      <c r="C46" s="50"/>
      <c r="D46" s="50"/>
      <c r="E46" s="50"/>
      <c r="F46" s="50"/>
      <c r="G46" s="50"/>
      <c r="H46" s="50"/>
      <c r="I46" s="50"/>
      <c r="J46" s="50"/>
      <c r="K46" s="50"/>
      <c r="L46" s="50"/>
      <c r="M46" s="50"/>
      <c r="N46" s="50"/>
      <c r="O46" s="50"/>
      <c r="P46" s="50"/>
      <c r="Q46" s="80"/>
    </row>
    <row r="47" spans="1:17" ht="15">
      <c r="A47" s="48"/>
      <c r="B47" s="48"/>
      <c r="C47" s="50"/>
      <c r="D47" s="50"/>
      <c r="E47" s="50"/>
      <c r="F47" s="50"/>
      <c r="G47" s="50"/>
      <c r="H47" s="50"/>
      <c r="I47" s="50"/>
      <c r="J47" s="50"/>
      <c r="K47" s="50"/>
      <c r="L47" s="50"/>
      <c r="M47" s="50"/>
      <c r="N47" s="50"/>
      <c r="O47" s="50"/>
      <c r="P47" s="50"/>
      <c r="Q47" s="80"/>
    </row>
    <row r="48" spans="1:17" ht="15">
      <c r="A48" s="48"/>
      <c r="B48" s="48"/>
      <c r="C48" s="50"/>
      <c r="D48" s="50"/>
      <c r="E48" s="50"/>
      <c r="F48" s="50"/>
      <c r="G48" s="50"/>
      <c r="H48" s="50"/>
      <c r="I48" s="50"/>
      <c r="J48" s="50"/>
      <c r="K48" s="50"/>
      <c r="L48" s="50"/>
      <c r="M48" s="50"/>
      <c r="N48" s="50"/>
      <c r="O48" s="50"/>
      <c r="P48" s="50"/>
      <c r="Q48" s="80"/>
    </row>
    <row r="49" spans="1:17" ht="15">
      <c r="A49" s="48"/>
      <c r="B49" s="48"/>
      <c r="C49" s="48"/>
      <c r="D49" s="48"/>
      <c r="E49" s="48"/>
      <c r="F49" s="48"/>
      <c r="G49" s="48"/>
      <c r="H49" s="48"/>
      <c r="I49" s="48"/>
      <c r="J49" s="48"/>
      <c r="K49" s="48"/>
      <c r="L49" s="48"/>
      <c r="M49" s="48"/>
      <c r="N49" s="48"/>
      <c r="O49" s="48"/>
      <c r="P49" s="48"/>
      <c r="Q49" s="80"/>
    </row>
    <row r="50" spans="1:17" ht="15">
      <c r="A50" s="48"/>
      <c r="B50" s="48"/>
      <c r="C50" s="48"/>
      <c r="D50" s="48"/>
      <c r="E50" s="48"/>
      <c r="F50" s="48"/>
      <c r="G50" s="48"/>
      <c r="H50" s="48"/>
      <c r="I50" s="48"/>
      <c r="J50" s="48"/>
      <c r="K50" s="48"/>
      <c r="L50" s="48"/>
      <c r="M50" s="48"/>
      <c r="N50" s="48"/>
      <c r="O50" s="48"/>
      <c r="P50" s="48"/>
      <c r="Q50" s="80"/>
    </row>
    <row r="51" spans="1:17" ht="15">
      <c r="A51" s="48"/>
      <c r="B51" s="48"/>
      <c r="C51" s="48"/>
      <c r="D51" s="48"/>
      <c r="E51" s="48"/>
      <c r="F51" s="48"/>
      <c r="G51" s="48"/>
      <c r="H51" s="48"/>
      <c r="I51" s="48"/>
      <c r="J51" s="48"/>
      <c r="K51" s="48"/>
      <c r="L51" s="48"/>
      <c r="M51" s="48"/>
      <c r="N51" s="48"/>
      <c r="O51" s="48"/>
      <c r="P51" s="48"/>
      <c r="Q51" s="80"/>
    </row>
    <row r="52" spans="1:17" ht="15">
      <c r="A52" s="48"/>
      <c r="B52" s="48"/>
      <c r="C52" s="48"/>
      <c r="D52" s="48"/>
      <c r="E52" s="48"/>
      <c r="F52" s="48"/>
      <c r="G52" s="48"/>
      <c r="H52" s="48"/>
      <c r="I52" s="48"/>
      <c r="J52" s="48"/>
      <c r="K52" s="48"/>
      <c r="L52" s="48"/>
      <c r="M52" s="48"/>
      <c r="N52" s="48"/>
      <c r="O52" s="48"/>
      <c r="P52" s="48"/>
      <c r="Q52" s="80"/>
    </row>
    <row r="53" spans="1:17" ht="15">
      <c r="A53" s="48"/>
      <c r="B53" s="48"/>
      <c r="C53" s="48"/>
      <c r="D53" s="48"/>
      <c r="E53" s="48"/>
      <c r="F53" s="48"/>
      <c r="G53" s="48"/>
      <c r="H53" s="48"/>
      <c r="I53" s="48"/>
      <c r="J53" s="48"/>
      <c r="K53" s="48"/>
      <c r="L53" s="48"/>
      <c r="M53" s="48"/>
      <c r="N53" s="48"/>
      <c r="O53" s="48"/>
      <c r="P53" s="48"/>
      <c r="Q53" s="80"/>
    </row>
    <row r="54" spans="1:17" ht="15">
      <c r="A54" s="48"/>
      <c r="B54" s="48"/>
      <c r="C54" s="48"/>
      <c r="D54" s="48"/>
      <c r="E54" s="48"/>
      <c r="F54" s="48"/>
      <c r="G54" s="48"/>
      <c r="H54" s="48"/>
      <c r="I54" s="48"/>
      <c r="J54" s="48"/>
      <c r="K54" s="48"/>
      <c r="L54" s="48"/>
      <c r="M54" s="48"/>
      <c r="N54" s="48"/>
      <c r="O54" s="48"/>
      <c r="P54" s="48"/>
      <c r="Q54" s="80"/>
    </row>
    <row r="55" spans="1:17" ht="15">
      <c r="A55" s="48"/>
      <c r="B55" s="58"/>
      <c r="C55" s="48"/>
      <c r="D55" s="48"/>
      <c r="E55" s="48"/>
      <c r="F55" s="48"/>
      <c r="G55" s="48"/>
      <c r="H55" s="48"/>
      <c r="I55" s="48"/>
      <c r="J55" s="48"/>
      <c r="K55" s="48"/>
      <c r="L55" s="48"/>
      <c r="M55" s="48"/>
      <c r="N55" s="48"/>
      <c r="O55" s="48"/>
      <c r="P55" s="48"/>
      <c r="Q55" s="80"/>
    </row>
    <row r="56" spans="1:17" ht="114" customHeight="1">
      <c r="A56" s="48"/>
      <c r="B56" s="48"/>
      <c r="C56" s="48"/>
      <c r="D56" s="48"/>
      <c r="E56" s="48"/>
      <c r="F56" s="48"/>
      <c r="G56" s="48"/>
      <c r="H56" s="48"/>
      <c r="I56" s="48"/>
      <c r="J56" s="48"/>
      <c r="K56" s="48"/>
      <c r="L56" s="48"/>
      <c r="M56" s="48"/>
      <c r="N56" s="48"/>
      <c r="O56" s="48"/>
      <c r="P56" s="48"/>
      <c r="Q56" s="80"/>
    </row>
    <row r="57" spans="1:17" ht="15">
      <c r="A57" s="48"/>
      <c r="B57" s="48"/>
      <c r="C57" s="48"/>
      <c r="D57" s="48"/>
      <c r="E57" s="48"/>
      <c r="F57" s="48"/>
      <c r="G57" s="48"/>
      <c r="H57" s="48"/>
      <c r="I57" s="48"/>
      <c r="J57" s="48"/>
      <c r="K57" s="48"/>
      <c r="L57" s="48"/>
      <c r="M57" s="48"/>
      <c r="N57" s="48"/>
      <c r="O57" s="48"/>
      <c r="P57" s="48"/>
      <c r="Q57" s="80"/>
    </row>
    <row r="58" spans="1:17" ht="15">
      <c r="A58" s="48"/>
      <c r="B58" s="48"/>
      <c r="C58" s="48"/>
      <c r="D58" s="48"/>
      <c r="E58" s="48"/>
      <c r="F58" s="48"/>
      <c r="G58" s="48"/>
      <c r="H58" s="48"/>
      <c r="I58" s="48"/>
      <c r="J58" s="48"/>
      <c r="K58" s="48"/>
      <c r="L58" s="48"/>
      <c r="M58" s="48"/>
      <c r="N58" s="48"/>
      <c r="O58" s="48"/>
      <c r="P58" s="48"/>
      <c r="Q58" s="80"/>
    </row>
    <row r="59" spans="1:17" ht="15">
      <c r="A59" s="48"/>
      <c r="B59" s="48"/>
      <c r="C59" s="48"/>
      <c r="D59" s="48"/>
      <c r="E59" s="48"/>
      <c r="F59" s="48"/>
      <c r="G59" s="48"/>
      <c r="H59" s="48"/>
      <c r="I59" s="48"/>
      <c r="J59" s="48"/>
      <c r="K59" s="48"/>
      <c r="L59" s="48"/>
      <c r="M59" s="48"/>
      <c r="N59" s="48"/>
      <c r="O59" s="48"/>
      <c r="P59" s="48"/>
      <c r="Q59" s="80"/>
    </row>
    <row r="60" spans="1:17" ht="15">
      <c r="A60" s="48"/>
      <c r="B60" s="48"/>
      <c r="C60" s="48"/>
      <c r="D60" s="48"/>
      <c r="E60" s="48"/>
      <c r="F60" s="48"/>
      <c r="G60" s="48"/>
      <c r="H60" s="48"/>
      <c r="I60" s="48"/>
      <c r="J60" s="48"/>
      <c r="K60" s="48"/>
      <c r="L60" s="48"/>
      <c r="M60" s="48"/>
      <c r="N60" s="48"/>
      <c r="O60" s="48"/>
      <c r="P60" s="48"/>
      <c r="Q60" s="80"/>
    </row>
    <row r="61" spans="1:17" ht="15">
      <c r="A61" s="48"/>
      <c r="B61" s="48"/>
      <c r="C61" s="48"/>
      <c r="D61" s="48"/>
      <c r="E61" s="48"/>
      <c r="F61" s="48"/>
      <c r="G61" s="48"/>
      <c r="H61" s="48"/>
      <c r="I61" s="48"/>
      <c r="J61" s="48"/>
      <c r="K61" s="48"/>
      <c r="L61" s="48"/>
      <c r="M61" s="48"/>
      <c r="N61" s="48"/>
      <c r="O61" s="48"/>
      <c r="P61" s="48"/>
      <c r="Q61" s="80"/>
    </row>
    <row r="62" spans="1:17" ht="15">
      <c r="A62" s="48"/>
      <c r="B62" s="48"/>
      <c r="C62" s="48"/>
      <c r="D62" s="48"/>
      <c r="E62" s="48"/>
      <c r="F62" s="48"/>
      <c r="G62" s="48"/>
      <c r="H62" s="48"/>
      <c r="I62" s="48"/>
      <c r="J62" s="48"/>
      <c r="K62" s="48"/>
      <c r="L62" s="48"/>
      <c r="M62" s="48"/>
      <c r="N62" s="48"/>
      <c r="O62" s="48"/>
      <c r="P62" s="48"/>
      <c r="Q62" s="80"/>
    </row>
    <row r="63" spans="1:17" ht="15">
      <c r="A63" s="48"/>
      <c r="B63" s="48"/>
      <c r="C63" s="48"/>
      <c r="D63" s="48"/>
      <c r="E63" s="48"/>
      <c r="F63" s="48"/>
      <c r="G63" s="48"/>
      <c r="H63" s="48"/>
      <c r="I63" s="48"/>
      <c r="J63" s="48"/>
      <c r="K63" s="48"/>
      <c r="L63" s="48"/>
      <c r="M63" s="48"/>
      <c r="N63" s="48"/>
      <c r="O63" s="48"/>
      <c r="P63" s="48"/>
      <c r="Q63" s="80"/>
    </row>
    <row r="64" spans="1:17" ht="15">
      <c r="A64" s="48"/>
      <c r="B64" s="48"/>
      <c r="C64" s="48"/>
      <c r="D64" s="48"/>
      <c r="E64" s="48"/>
      <c r="F64" s="48"/>
      <c r="G64" s="48"/>
      <c r="H64" s="48"/>
      <c r="I64" s="48"/>
      <c r="J64" s="48"/>
      <c r="K64" s="48"/>
      <c r="L64" s="48"/>
      <c r="M64" s="48"/>
      <c r="N64" s="48"/>
      <c r="O64" s="48"/>
      <c r="P64" s="48"/>
      <c r="Q64" s="80"/>
    </row>
    <row r="65" spans="1:17" ht="15">
      <c r="A65" s="48"/>
      <c r="B65" s="48"/>
      <c r="C65" s="48"/>
      <c r="D65" s="48"/>
      <c r="E65" s="48"/>
      <c r="F65" s="48"/>
      <c r="G65" s="48"/>
      <c r="H65" s="48"/>
      <c r="I65" s="48"/>
      <c r="J65" s="48"/>
      <c r="K65" s="48"/>
      <c r="L65" s="48"/>
      <c r="M65" s="48"/>
      <c r="N65" s="48"/>
      <c r="O65" s="48"/>
      <c r="P65" s="48"/>
      <c r="Q65" s="80"/>
    </row>
    <row r="66" spans="1:17" ht="15">
      <c r="A66" s="48"/>
      <c r="B66" s="48"/>
      <c r="C66" s="48"/>
      <c r="D66" s="48"/>
      <c r="E66" s="48"/>
      <c r="F66" s="48"/>
      <c r="G66" s="48"/>
      <c r="H66" s="48"/>
      <c r="I66" s="48"/>
      <c r="J66" s="48"/>
      <c r="K66" s="48"/>
      <c r="L66" s="48"/>
      <c r="M66" s="48"/>
      <c r="N66" s="48"/>
      <c r="O66" s="48"/>
      <c r="P66" s="48"/>
      <c r="Q66" s="80"/>
    </row>
    <row r="67" spans="1:17" ht="15">
      <c r="A67" s="48"/>
      <c r="B67" s="48"/>
      <c r="C67" s="48"/>
      <c r="D67" s="48"/>
      <c r="E67" s="48"/>
      <c r="F67" s="48"/>
      <c r="G67" s="48"/>
      <c r="H67" s="48"/>
      <c r="I67" s="48"/>
      <c r="J67" s="48"/>
      <c r="K67" s="48"/>
      <c r="L67" s="48"/>
      <c r="M67" s="48"/>
      <c r="N67" s="48"/>
      <c r="O67" s="48"/>
      <c r="P67" s="48"/>
      <c r="Q67" s="80"/>
    </row>
    <row r="68" spans="1:17" ht="15">
      <c r="A68" s="48"/>
      <c r="B68" s="48"/>
      <c r="C68" s="48"/>
      <c r="D68" s="48"/>
      <c r="E68" s="48"/>
      <c r="F68" s="48"/>
      <c r="G68" s="48"/>
      <c r="H68" s="48"/>
      <c r="I68" s="48"/>
      <c r="J68" s="48"/>
      <c r="K68" s="48"/>
      <c r="L68" s="48"/>
      <c r="M68" s="48"/>
      <c r="N68" s="48"/>
      <c r="O68" s="48"/>
      <c r="P68" s="48"/>
      <c r="Q68" s="80"/>
    </row>
    <row r="69" spans="1:17" ht="15">
      <c r="A69" s="48"/>
      <c r="B69" s="48"/>
      <c r="C69" s="48"/>
      <c r="D69" s="48"/>
      <c r="E69" s="48"/>
      <c r="F69" s="48"/>
      <c r="G69" s="48"/>
      <c r="H69" s="48"/>
      <c r="I69" s="48"/>
      <c r="J69" s="48"/>
      <c r="K69" s="48"/>
      <c r="L69" s="48"/>
      <c r="M69" s="48"/>
      <c r="N69" s="48"/>
      <c r="O69" s="48"/>
      <c r="P69" s="48"/>
      <c r="Q69" s="80"/>
    </row>
    <row r="70" spans="1:17" ht="15">
      <c r="A70" s="48"/>
      <c r="B70" s="48"/>
      <c r="C70" s="48"/>
      <c r="D70" s="48"/>
      <c r="E70" s="48"/>
      <c r="F70" s="48"/>
      <c r="G70" s="48"/>
      <c r="H70" s="48"/>
      <c r="I70" s="48"/>
      <c r="J70" s="48"/>
      <c r="K70" s="48"/>
      <c r="L70" s="48"/>
      <c r="M70" s="48"/>
      <c r="N70" s="48"/>
      <c r="O70" s="48"/>
      <c r="P70" s="48"/>
      <c r="Q70" s="80"/>
    </row>
    <row r="71" spans="1:17" ht="15">
      <c r="A71" s="48"/>
      <c r="B71" s="48"/>
      <c r="C71" s="48"/>
      <c r="D71" s="48"/>
      <c r="E71" s="48"/>
      <c r="F71" s="48"/>
      <c r="G71" s="48"/>
      <c r="H71" s="48"/>
      <c r="I71" s="48"/>
      <c r="J71" s="48"/>
      <c r="K71" s="48"/>
      <c r="L71" s="48"/>
      <c r="M71" s="48"/>
      <c r="N71" s="48"/>
      <c r="O71" s="48"/>
      <c r="P71" s="48"/>
      <c r="Q71" s="80"/>
    </row>
    <row r="72" spans="1:17" ht="15">
      <c r="A72" s="48"/>
      <c r="B72" s="48"/>
      <c r="C72" s="48"/>
      <c r="D72" s="48"/>
      <c r="E72" s="48"/>
      <c r="F72" s="48"/>
      <c r="G72" s="48"/>
      <c r="H72" s="48"/>
      <c r="I72" s="48"/>
      <c r="J72" s="48"/>
      <c r="K72" s="48"/>
      <c r="L72" s="48"/>
      <c r="M72" s="48"/>
      <c r="N72" s="48"/>
      <c r="O72" s="48"/>
      <c r="P72" s="48"/>
      <c r="Q72" s="80"/>
    </row>
    <row r="73" spans="1:17" ht="15">
      <c r="A73" s="48"/>
      <c r="B73" s="48"/>
      <c r="C73" s="48"/>
      <c r="D73" s="48"/>
      <c r="E73" s="48"/>
      <c r="F73" s="48"/>
      <c r="G73" s="48"/>
      <c r="H73" s="48"/>
      <c r="I73" s="48"/>
      <c r="J73" s="48"/>
      <c r="K73" s="48"/>
      <c r="L73" s="48"/>
      <c r="M73" s="48"/>
      <c r="N73" s="48"/>
      <c r="O73" s="48"/>
      <c r="P73" s="48"/>
      <c r="Q73" s="80"/>
    </row>
    <row r="74" spans="1:17" ht="15">
      <c r="A74" s="48"/>
      <c r="B74" s="48"/>
      <c r="C74" s="48"/>
      <c r="D74" s="48"/>
      <c r="E74" s="48"/>
      <c r="F74" s="48"/>
      <c r="G74" s="48"/>
      <c r="H74" s="48"/>
      <c r="I74" s="48"/>
      <c r="J74" s="48"/>
      <c r="K74" s="48"/>
      <c r="L74" s="48"/>
      <c r="M74" s="48"/>
      <c r="N74" s="48"/>
      <c r="O74" s="48"/>
      <c r="P74" s="48"/>
      <c r="Q74" s="80"/>
    </row>
    <row r="75" spans="1:17" ht="15">
      <c r="A75" s="48"/>
      <c r="B75" s="48"/>
      <c r="C75" s="48"/>
      <c r="D75" s="48"/>
      <c r="E75" s="48"/>
      <c r="F75" s="48"/>
      <c r="G75" s="48"/>
      <c r="H75" s="48"/>
      <c r="I75" s="48"/>
      <c r="J75" s="48"/>
      <c r="K75" s="48"/>
      <c r="L75" s="48"/>
      <c r="M75" s="48"/>
      <c r="N75" s="48"/>
      <c r="O75" s="48"/>
      <c r="P75" s="48"/>
      <c r="Q75" s="80"/>
    </row>
    <row r="76" spans="1:17" ht="15">
      <c r="A76" s="48"/>
      <c r="B76" s="48"/>
      <c r="C76" s="48"/>
      <c r="D76" s="48"/>
      <c r="E76" s="48"/>
      <c r="F76" s="48"/>
      <c r="G76" s="48"/>
      <c r="H76" s="48"/>
      <c r="I76" s="48"/>
      <c r="J76" s="48"/>
      <c r="K76" s="48"/>
      <c r="L76" s="48"/>
      <c r="M76" s="48"/>
      <c r="N76" s="48"/>
      <c r="O76" s="48"/>
      <c r="P76" s="48"/>
      <c r="Q76" s="80"/>
    </row>
    <row r="77" spans="1:17" ht="15">
      <c r="A77" s="48"/>
      <c r="B77" s="48"/>
      <c r="C77" s="48"/>
      <c r="D77" s="48"/>
      <c r="E77" s="48"/>
      <c r="F77" s="48"/>
      <c r="G77" s="48"/>
      <c r="H77" s="48"/>
      <c r="I77" s="48"/>
      <c r="J77" s="48"/>
      <c r="K77" s="48"/>
      <c r="L77" s="48"/>
      <c r="M77" s="48"/>
      <c r="N77" s="48"/>
      <c r="O77" s="48"/>
      <c r="P77" s="48"/>
      <c r="Q77" s="80"/>
    </row>
    <row r="78" spans="1:17" ht="15">
      <c r="A78" s="48"/>
      <c r="B78" s="48"/>
      <c r="C78" s="48"/>
      <c r="D78" s="48"/>
      <c r="E78" s="48"/>
      <c r="F78" s="48"/>
      <c r="G78" s="48"/>
      <c r="H78" s="48"/>
      <c r="I78" s="48"/>
      <c r="J78" s="48"/>
      <c r="K78" s="48"/>
      <c r="L78" s="48"/>
      <c r="M78" s="48"/>
      <c r="N78" s="48"/>
      <c r="O78" s="48"/>
      <c r="P78" s="48"/>
      <c r="Q78" s="80"/>
    </row>
    <row r="79" spans="1:17" ht="15">
      <c r="A79" s="48"/>
      <c r="B79" s="48"/>
      <c r="C79" s="48"/>
      <c r="D79" s="48"/>
      <c r="E79" s="48"/>
      <c r="F79" s="48"/>
      <c r="G79" s="48"/>
      <c r="H79" s="48"/>
      <c r="I79" s="48"/>
      <c r="J79" s="48"/>
      <c r="K79" s="48"/>
      <c r="L79" s="48"/>
      <c r="M79" s="48"/>
      <c r="N79" s="48"/>
      <c r="O79" s="48"/>
      <c r="P79" s="48"/>
      <c r="Q79" s="80"/>
    </row>
    <row r="80" spans="1:17" ht="15">
      <c r="A80" s="48"/>
      <c r="B80" s="48"/>
      <c r="C80" s="48"/>
      <c r="D80" s="48"/>
      <c r="E80" s="48"/>
      <c r="F80" s="48"/>
      <c r="G80" s="48"/>
      <c r="H80" s="48"/>
      <c r="I80" s="48"/>
      <c r="J80" s="48"/>
      <c r="K80" s="48"/>
      <c r="L80" s="48"/>
      <c r="M80" s="48"/>
      <c r="N80" s="48"/>
      <c r="O80" s="48"/>
      <c r="P80" s="48"/>
      <c r="Q80" s="80"/>
    </row>
    <row r="81" spans="1:17" ht="15">
      <c r="A81" s="48"/>
      <c r="B81" s="48"/>
      <c r="C81" s="48"/>
      <c r="D81" s="48"/>
      <c r="E81" s="48"/>
      <c r="F81" s="48"/>
      <c r="G81" s="48"/>
      <c r="H81" s="48"/>
      <c r="I81" s="48"/>
      <c r="J81" s="48"/>
      <c r="K81" s="48"/>
      <c r="L81" s="48"/>
      <c r="M81" s="48"/>
      <c r="N81" s="48"/>
      <c r="O81" s="48"/>
      <c r="P81" s="48"/>
      <c r="Q81" s="80"/>
    </row>
    <row r="82" spans="1:17" ht="15">
      <c r="A82" s="48"/>
      <c r="B82" s="48"/>
      <c r="C82" s="48"/>
      <c r="D82" s="48"/>
      <c r="E82" s="48"/>
      <c r="F82" s="48"/>
      <c r="G82" s="48"/>
      <c r="H82" s="48"/>
      <c r="I82" s="48"/>
      <c r="J82" s="48"/>
      <c r="K82" s="48"/>
      <c r="L82" s="48"/>
      <c r="M82" s="48"/>
      <c r="N82" s="48"/>
      <c r="O82" s="48"/>
      <c r="P82" s="48"/>
      <c r="Q82" s="80"/>
    </row>
    <row r="83" spans="1:17" ht="15">
      <c r="A83" s="48"/>
      <c r="B83" s="48"/>
      <c r="C83" s="48"/>
      <c r="D83" s="48"/>
      <c r="E83" s="48"/>
      <c r="F83" s="48"/>
      <c r="G83" s="48"/>
      <c r="H83" s="48"/>
      <c r="I83" s="48"/>
      <c r="J83" s="48"/>
      <c r="K83" s="48"/>
      <c r="L83" s="48"/>
      <c r="M83" s="48"/>
      <c r="N83" s="48"/>
      <c r="O83" s="48"/>
      <c r="P83" s="48"/>
      <c r="Q83" s="80"/>
    </row>
    <row r="84" spans="1:17" ht="15">
      <c r="A84" s="48"/>
      <c r="B84" s="48"/>
      <c r="C84" s="48"/>
      <c r="D84" s="48"/>
      <c r="E84" s="48"/>
      <c r="F84" s="48"/>
      <c r="G84" s="48"/>
      <c r="H84" s="48"/>
      <c r="I84" s="48"/>
      <c r="J84" s="48"/>
      <c r="K84" s="48"/>
      <c r="L84" s="48"/>
      <c r="M84" s="48"/>
      <c r="N84" s="48"/>
      <c r="O84" s="48"/>
      <c r="P84" s="48"/>
      <c r="Q84" s="80"/>
    </row>
    <row r="85" spans="1:17" ht="15">
      <c r="A85" s="48"/>
      <c r="B85" s="48"/>
      <c r="C85" s="48"/>
      <c r="D85" s="48"/>
      <c r="E85" s="48"/>
      <c r="F85" s="48"/>
      <c r="G85" s="48"/>
      <c r="H85" s="48"/>
      <c r="I85" s="48"/>
      <c r="J85" s="48"/>
      <c r="K85" s="48"/>
      <c r="L85" s="48"/>
      <c r="M85" s="48"/>
      <c r="N85" s="48"/>
      <c r="O85" s="48"/>
      <c r="P85" s="48"/>
      <c r="Q85" s="80"/>
    </row>
    <row r="86" spans="1:17" ht="15">
      <c r="A86" s="48"/>
      <c r="B86" s="48"/>
      <c r="C86" s="48"/>
      <c r="D86" s="48"/>
      <c r="E86" s="48"/>
      <c r="F86" s="48"/>
      <c r="G86" s="48"/>
      <c r="H86" s="48"/>
      <c r="I86" s="48"/>
      <c r="J86" s="48"/>
      <c r="K86" s="48"/>
      <c r="L86" s="48"/>
      <c r="M86" s="48"/>
      <c r="N86" s="48"/>
      <c r="O86" s="48"/>
      <c r="P86" s="48"/>
      <c r="Q86" s="80"/>
    </row>
    <row r="87" spans="1:17" ht="15">
      <c r="A87" s="48"/>
      <c r="B87" s="48"/>
      <c r="C87" s="48"/>
      <c r="D87" s="48"/>
      <c r="E87" s="48"/>
      <c r="F87" s="48"/>
      <c r="G87" s="48"/>
      <c r="H87" s="48"/>
      <c r="I87" s="48"/>
      <c r="J87" s="48"/>
      <c r="K87" s="48"/>
      <c r="L87" s="48"/>
      <c r="M87" s="48"/>
      <c r="N87" s="48"/>
      <c r="O87" s="48"/>
      <c r="P87" s="48"/>
      <c r="Q87" s="80"/>
    </row>
    <row r="88" spans="1:17" ht="15">
      <c r="A88" s="48"/>
      <c r="B88" s="48"/>
      <c r="C88" s="48"/>
      <c r="D88" s="48"/>
      <c r="E88" s="48"/>
      <c r="F88" s="48"/>
      <c r="G88" s="48"/>
      <c r="H88" s="48"/>
      <c r="I88" s="48"/>
      <c r="J88" s="48"/>
      <c r="K88" s="48"/>
      <c r="L88" s="48"/>
      <c r="M88" s="48"/>
      <c r="N88" s="48"/>
      <c r="O88" s="48"/>
      <c r="P88" s="48"/>
      <c r="Q88" s="80"/>
    </row>
    <row r="89" spans="1:17" ht="15">
      <c r="A89" s="48"/>
      <c r="B89" s="48"/>
      <c r="C89" s="48"/>
      <c r="D89" s="48"/>
      <c r="E89" s="48"/>
      <c r="F89" s="48"/>
      <c r="G89" s="48"/>
      <c r="H89" s="48"/>
      <c r="I89" s="48"/>
      <c r="J89" s="48"/>
      <c r="K89" s="48"/>
      <c r="L89" s="48"/>
      <c r="M89" s="48"/>
      <c r="N89" s="48"/>
      <c r="O89" s="48"/>
      <c r="P89" s="48"/>
      <c r="Q89" s="80"/>
    </row>
    <row r="90" spans="1:17" ht="15">
      <c r="A90" s="48"/>
      <c r="B90" s="48"/>
      <c r="C90" s="48"/>
      <c r="D90" s="48"/>
      <c r="E90" s="48"/>
      <c r="F90" s="48"/>
      <c r="G90" s="48"/>
      <c r="H90" s="48"/>
      <c r="I90" s="48"/>
      <c r="J90" s="48"/>
      <c r="K90" s="48"/>
      <c r="L90" s="48"/>
      <c r="M90" s="48"/>
      <c r="N90" s="48"/>
      <c r="O90" s="48"/>
      <c r="P90" s="48"/>
      <c r="Q90" s="80"/>
    </row>
    <row r="91" spans="1:17" ht="15">
      <c r="A91" s="48"/>
      <c r="B91" s="48"/>
      <c r="C91" s="48"/>
      <c r="D91" s="48"/>
      <c r="E91" s="48"/>
      <c r="F91" s="48"/>
      <c r="G91" s="48"/>
      <c r="H91" s="48"/>
      <c r="I91" s="48"/>
      <c r="J91" s="48"/>
      <c r="K91" s="48"/>
      <c r="L91" s="48"/>
      <c r="M91" s="48"/>
      <c r="N91" s="48"/>
      <c r="O91" s="48"/>
      <c r="P91" s="48"/>
      <c r="Q91" s="80"/>
    </row>
    <row r="92" spans="1:17" ht="15">
      <c r="A92" s="48"/>
      <c r="B92" s="48"/>
      <c r="C92" s="48"/>
      <c r="D92" s="48"/>
      <c r="E92" s="48"/>
      <c r="F92" s="48"/>
      <c r="G92" s="48"/>
      <c r="H92" s="48"/>
      <c r="I92" s="48"/>
      <c r="J92" s="48"/>
      <c r="K92" s="48"/>
      <c r="L92" s="48"/>
      <c r="M92" s="48"/>
      <c r="N92" s="48"/>
      <c r="O92" s="48"/>
      <c r="P92" s="48"/>
      <c r="Q92" s="80"/>
    </row>
    <row r="93" spans="1:17" ht="15">
      <c r="A93" s="48"/>
      <c r="B93" s="48"/>
      <c r="C93" s="48"/>
      <c r="D93" s="48"/>
      <c r="E93" s="48"/>
      <c r="F93" s="48"/>
      <c r="G93" s="48"/>
      <c r="H93" s="48"/>
      <c r="I93" s="48"/>
      <c r="J93" s="48"/>
      <c r="K93" s="48"/>
      <c r="L93" s="48"/>
      <c r="M93" s="48"/>
      <c r="N93" s="48"/>
      <c r="O93" s="48"/>
      <c r="P93" s="48"/>
      <c r="Q93" s="80"/>
    </row>
    <row r="94" spans="1:17" ht="15">
      <c r="A94" s="48"/>
      <c r="B94" s="48"/>
      <c r="C94" s="48"/>
      <c r="D94" s="48"/>
      <c r="E94" s="48"/>
      <c r="F94" s="48"/>
      <c r="G94" s="48"/>
      <c r="H94" s="48"/>
      <c r="I94" s="48"/>
      <c r="J94" s="48"/>
      <c r="K94" s="48"/>
      <c r="L94" s="48"/>
      <c r="M94" s="48"/>
      <c r="N94" s="48"/>
      <c r="O94" s="48"/>
      <c r="P94" s="48"/>
      <c r="Q94" s="80"/>
    </row>
    <row r="95" spans="1:17" ht="15">
      <c r="A95" s="48"/>
      <c r="B95" s="48"/>
      <c r="C95" s="48"/>
      <c r="D95" s="48"/>
      <c r="E95" s="48"/>
      <c r="F95" s="48"/>
      <c r="G95" s="48"/>
      <c r="H95" s="48"/>
      <c r="I95" s="48"/>
      <c r="J95" s="48"/>
      <c r="K95" s="48"/>
      <c r="L95" s="48"/>
      <c r="M95" s="48"/>
      <c r="N95" s="48"/>
      <c r="O95" s="48"/>
      <c r="P95" s="48"/>
      <c r="Q95" s="80"/>
    </row>
    <row r="96" spans="1:17" ht="15">
      <c r="A96" s="48"/>
      <c r="B96" s="48"/>
      <c r="C96" s="48"/>
      <c r="D96" s="48"/>
      <c r="E96" s="48"/>
      <c r="F96" s="48"/>
      <c r="G96" s="48"/>
      <c r="H96" s="48"/>
      <c r="I96" s="48"/>
      <c r="J96" s="48"/>
      <c r="K96" s="48"/>
      <c r="L96" s="48"/>
      <c r="M96" s="48"/>
      <c r="N96" s="48"/>
      <c r="O96" s="48"/>
      <c r="P96" s="48"/>
      <c r="Q96" s="80"/>
    </row>
    <row r="97" spans="1:17" ht="15">
      <c r="A97" s="48"/>
      <c r="B97" s="48"/>
      <c r="C97" s="48"/>
      <c r="D97" s="48"/>
      <c r="E97" s="48"/>
      <c r="F97" s="48"/>
      <c r="G97" s="48"/>
      <c r="H97" s="48"/>
      <c r="I97" s="48"/>
      <c r="J97" s="48"/>
      <c r="K97" s="48"/>
      <c r="L97" s="48"/>
      <c r="M97" s="48"/>
      <c r="N97" s="48"/>
      <c r="O97" s="48"/>
      <c r="P97" s="48"/>
      <c r="Q97" s="80"/>
    </row>
    <row r="98" spans="1:17" ht="15">
      <c r="A98" s="48"/>
      <c r="B98" s="48"/>
      <c r="C98" s="48"/>
      <c r="D98" s="48"/>
      <c r="E98" s="48"/>
      <c r="F98" s="48"/>
      <c r="G98" s="48"/>
      <c r="H98" s="48"/>
      <c r="I98" s="48"/>
      <c r="J98" s="48"/>
      <c r="K98" s="48"/>
      <c r="L98" s="48"/>
      <c r="M98" s="48"/>
      <c r="N98" s="48"/>
      <c r="O98" s="48"/>
      <c r="P98" s="48"/>
      <c r="Q98" s="80"/>
    </row>
    <row r="99" spans="1:17" ht="15">
      <c r="A99" s="48"/>
      <c r="B99" s="48"/>
      <c r="C99" s="48"/>
      <c r="D99" s="48"/>
      <c r="E99" s="48"/>
      <c r="F99" s="48"/>
      <c r="G99" s="48"/>
      <c r="H99" s="48"/>
      <c r="I99" s="48"/>
      <c r="J99" s="48"/>
      <c r="K99" s="48"/>
      <c r="L99" s="48"/>
      <c r="M99" s="48"/>
      <c r="N99" s="48"/>
      <c r="O99" s="48"/>
      <c r="P99" s="48"/>
      <c r="Q99" s="80"/>
    </row>
    <row r="100" spans="1:17" ht="15">
      <c r="A100" s="48"/>
      <c r="B100" s="48"/>
      <c r="C100" s="48"/>
      <c r="D100" s="48"/>
      <c r="E100" s="48"/>
      <c r="F100" s="48"/>
      <c r="G100" s="48"/>
      <c r="H100" s="48"/>
      <c r="I100" s="48"/>
      <c r="J100" s="48"/>
      <c r="K100" s="48"/>
      <c r="L100" s="48"/>
      <c r="M100" s="48"/>
      <c r="N100" s="48"/>
      <c r="O100" s="48"/>
      <c r="P100" s="48"/>
      <c r="Q100" s="80"/>
    </row>
    <row r="101" spans="1:17" ht="15">
      <c r="A101" s="48"/>
      <c r="B101" s="48"/>
      <c r="C101" s="48"/>
      <c r="D101" s="48"/>
      <c r="E101" s="48"/>
      <c r="F101" s="48"/>
      <c r="G101" s="48"/>
      <c r="H101" s="48"/>
      <c r="I101" s="48"/>
      <c r="J101" s="48"/>
      <c r="K101" s="48"/>
      <c r="L101" s="48"/>
      <c r="M101" s="48"/>
      <c r="N101" s="48"/>
      <c r="O101" s="48"/>
      <c r="P101" s="48"/>
      <c r="Q101" s="80"/>
    </row>
  </sheetData>
  <mergeCells count="16">
    <mergeCell ref="C20:J20"/>
    <mergeCell ref="C22:J22"/>
    <mergeCell ref="C23:J23"/>
    <mergeCell ref="C25:J25"/>
    <mergeCell ref="C12:J12"/>
    <mergeCell ref="C13:J13"/>
    <mergeCell ref="C14:J14"/>
    <mergeCell ref="C16:J16"/>
    <mergeCell ref="C17:J17"/>
    <mergeCell ref="C19:J19"/>
    <mergeCell ref="C10:J10"/>
    <mergeCell ref="C2:J2"/>
    <mergeCell ref="C4:J4"/>
    <mergeCell ref="C6:J6"/>
    <mergeCell ref="C7:J7"/>
    <mergeCell ref="C9:J9"/>
  </mergeCells>
  <pageMargins left="0.74803149606299213" right="0.74803149606299213" top="0.98425196850393704" bottom="0.98425196850393704" header="0.51181102362204722" footer="0.51181102362204722"/>
  <pageSetup paperSize="9" scale="3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7C1D5-CDB0-45C4-9B6E-BE5794ACC056}">
  <sheetPr codeName="Sheet8"/>
  <dimension ref="B2:W122"/>
  <sheetViews>
    <sheetView showGridLines="0" tabSelected="1" zoomScale="85" zoomScaleNormal="85" workbookViewId="0"/>
  </sheetViews>
  <sheetFormatPr defaultColWidth="9" defaultRowHeight="14.25"/>
  <cols>
    <col min="1" max="1" width="9" style="2"/>
    <col min="2" max="2" width="33.125" style="2" bestFit="1" customWidth="1"/>
    <col min="3" max="12" width="15.625" style="2" customWidth="1"/>
    <col min="13" max="16384" width="9" style="2"/>
  </cols>
  <sheetData>
    <row r="2" spans="2:14" ht="30" customHeight="1">
      <c r="B2" s="152" t="s">
        <v>136</v>
      </c>
      <c r="C2" s="153"/>
      <c r="D2" s="153"/>
      <c r="E2" s="153"/>
      <c r="F2" s="153"/>
      <c r="G2" s="153"/>
      <c r="H2" s="153"/>
      <c r="I2" s="153"/>
      <c r="J2" s="153"/>
      <c r="K2" s="153"/>
      <c r="L2" s="153"/>
      <c r="M2" s="153"/>
      <c r="N2" s="153"/>
    </row>
    <row r="3" spans="2:14" ht="15">
      <c r="B3" s="37"/>
      <c r="C3" s="37"/>
      <c r="D3" s="37"/>
      <c r="E3" s="37"/>
      <c r="F3" s="37"/>
      <c r="G3" s="37"/>
      <c r="H3" s="37"/>
      <c r="I3" s="37"/>
    </row>
    <row r="4" spans="2:14">
      <c r="B4" s="4" t="s">
        <v>64</v>
      </c>
      <c r="C4" s="111" t="s">
        <v>63</v>
      </c>
      <c r="D4" s="1"/>
      <c r="E4" s="1"/>
      <c r="F4" s="1"/>
      <c r="G4" s="1"/>
      <c r="H4" s="1"/>
      <c r="I4" s="1"/>
      <c r="J4" s="1"/>
    </row>
    <row r="5" spans="2:14">
      <c r="B5" s="4"/>
      <c r="C5" s="1"/>
      <c r="D5" s="1"/>
      <c r="E5" s="1"/>
      <c r="F5" s="1"/>
      <c r="G5" s="1"/>
      <c r="H5" s="1"/>
      <c r="I5" s="1"/>
      <c r="J5" s="1"/>
    </row>
    <row r="6" spans="2:14" ht="30" customHeight="1">
      <c r="B6" s="152" t="s">
        <v>99</v>
      </c>
      <c r="C6" s="153"/>
      <c r="D6" s="153"/>
      <c r="E6" s="153"/>
      <c r="F6" s="153"/>
      <c r="G6" s="153"/>
      <c r="H6" s="153"/>
      <c r="I6" s="153"/>
      <c r="J6" s="153"/>
      <c r="K6" s="153"/>
      <c r="L6" s="153"/>
      <c r="M6" s="153"/>
      <c r="N6" s="153"/>
    </row>
    <row r="7" spans="2:14">
      <c r="B7" s="35"/>
      <c r="C7" s="35"/>
      <c r="D7" s="35"/>
      <c r="E7" s="35"/>
      <c r="F7" s="35"/>
      <c r="G7" s="35"/>
      <c r="H7" s="35"/>
      <c r="I7" s="35"/>
      <c r="J7" s="1"/>
      <c r="K7" s="1"/>
    </row>
    <row r="8" spans="2:14" ht="15" thickBot="1">
      <c r="B8" s="112" t="str">
        <f>IF($C$4="Inclusive",Inputs!G7,Inputs!G8)</f>
        <v>Real return on assets</v>
      </c>
      <c r="C8" s="113">
        <v>2014</v>
      </c>
      <c r="D8" s="113">
        <v>2015</v>
      </c>
      <c r="E8" s="113">
        <v>2016</v>
      </c>
      <c r="F8" s="113">
        <v>2017</v>
      </c>
      <c r="G8" s="113">
        <v>2018</v>
      </c>
      <c r="H8" s="113">
        <v>2019</v>
      </c>
      <c r="I8" s="113">
        <v>2020</v>
      </c>
      <c r="J8" s="113">
        <v>2021</v>
      </c>
      <c r="K8" s="113">
        <v>2022</v>
      </c>
      <c r="L8" s="113">
        <v>2023</v>
      </c>
      <c r="M8" s="113">
        <v>2024</v>
      </c>
      <c r="N8" s="113">
        <v>2025</v>
      </c>
    </row>
    <row r="9" spans="2:14">
      <c r="B9" s="1" t="s">
        <v>107</v>
      </c>
      <c r="C9" s="5">
        <f>SUMIFS(Data!$D:$D,Data!$A:$A,$B9,Data!$C:$C,C$8,Data!$B:$B,$B$8)</f>
        <v>8.3918556139177716E-2</v>
      </c>
      <c r="D9" s="5">
        <f>SUMIFS(Data!$D:$D,Data!$A:$A,$B9,Data!$C:$C,D$8,Data!$B:$B,$B$8)</f>
        <v>6.9442245073686418E-2</v>
      </c>
      <c r="E9" s="5">
        <f>SUMIFS(Data!$D:$D,Data!$A:$A,$B9,Data!$C:$C,E$8,Data!$B:$B,$B$8)</f>
        <v>7.3967655569539839E-2</v>
      </c>
      <c r="F9" s="5">
        <f>SUMIFS(Data!$D:$D,Data!$A:$A,$B9,Data!$C:$C,F$8,Data!$B:$B,$B$8)</f>
        <v>7.9107584727850511E-2</v>
      </c>
      <c r="G9" s="5">
        <f>SUMIFS(Data!$D:$D,Data!$A:$A,$B9,Data!$C:$C,G$8,Data!$B:$B,$B$8)</f>
        <v>0.102281114027585</v>
      </c>
      <c r="H9" s="5">
        <f>SUMIFS(Data!$D:$D,Data!$A:$A,$B9,Data!$C:$C,H$8,Data!$B:$B,$B$8)</f>
        <v>0.10861201107323119</v>
      </c>
      <c r="I9" s="5">
        <f>SUMIFS(Data!$D:$D,Data!$A:$A,$B9,Data!$C:$C,I$8,Data!$B:$B,$B$8)</f>
        <v>4.1325584434540097E-2</v>
      </c>
      <c r="J9" s="5">
        <f>SUMIFS(Data!$D:$D,Data!$A:$A,$B9,Data!$C:$C,J$8,Data!$B:$B,$B$8)</f>
        <v>-1.8403794228366511E-2</v>
      </c>
      <c r="K9" s="5">
        <f>SUMIFS(Data!$D:$D,Data!$A:$A,$B9,Data!$C:$C,K$8,Data!$B:$B,$B$8)</f>
        <v>0.1584512173222489</v>
      </c>
      <c r="L9" s="5">
        <f>SUMIFS(Data!$D:$D,Data!$A:$A,$B9,Data!$C:$C,L$8,Data!$B:$B,$B$8)</f>
        <v>0.12325452780124464</v>
      </c>
      <c r="M9" s="5">
        <f>SUMIFS(Data!$D:$D,Data!$A:$A,$B9,Data!$C:$C,M$8,Data!$B:$B,$B$8)</f>
        <v>-8.7967445918177692E-2</v>
      </c>
      <c r="N9" s="5">
        <f>SUMIFS(Data!$D:$D,Data!$A:$A,$B9,Data!$C:$C,N$8,Data!$B:$B,$B$8)</f>
        <v>-2.4256106159888467E-2</v>
      </c>
    </row>
    <row r="10" spans="2:14">
      <c r="B10" s="1" t="s">
        <v>5</v>
      </c>
      <c r="C10" s="5">
        <f>SUMIFS(Data!$D:$D,Data!$A:$A,$B10,Data!$C:$C,C$8,Data!$B:$B,$B$8)</f>
        <v>0.10226096208440839</v>
      </c>
      <c r="D10" s="5">
        <f>SUMIFS(Data!$D:$D,Data!$A:$A,$B10,Data!$C:$C,D$8,Data!$B:$B,$B$8)</f>
        <v>6.1891814787719157E-2</v>
      </c>
      <c r="E10" s="5">
        <f>SUMIFS(Data!$D:$D,Data!$A:$A,$B10,Data!$C:$C,E$8,Data!$B:$B,$B$8)</f>
        <v>2.8473211468570549E-2</v>
      </c>
      <c r="F10" s="5">
        <f>SUMIFS(Data!$D:$D,Data!$A:$A,$B10,Data!$C:$C,F$8,Data!$B:$B,$B$8)</f>
        <v>3.6123753374939407E-2</v>
      </c>
      <c r="G10" s="5">
        <f>SUMIFS(Data!$D:$D,Data!$A:$A,$B10,Data!$C:$C,G$8,Data!$B:$B,$B$8)</f>
        <v>3.8829059755870893E-2</v>
      </c>
      <c r="H10" s="5">
        <f>SUMIFS(Data!$D:$D,Data!$A:$A,$B10,Data!$C:$C,H$8,Data!$B:$B,$B$8)</f>
        <v>4.0066967340703231E-2</v>
      </c>
      <c r="I10" s="5">
        <f>SUMIFS(Data!$D:$D,Data!$A:$A,$B10,Data!$C:$C,I$8,Data!$B:$B,$B$8)</f>
        <v>3.463507330716712E-2</v>
      </c>
      <c r="J10" s="5">
        <f>SUMIFS(Data!$D:$D,Data!$A:$A,$B10,Data!$C:$C,J$8,Data!$B:$B,$B$8)</f>
        <v>3.3926526971976338E-2</v>
      </c>
      <c r="K10" s="5">
        <f>SUMIFS(Data!$D:$D,Data!$A:$A,$B10,Data!$C:$C,K$8,Data!$B:$B,$B$8)</f>
        <v>3.3817596395142577E-2</v>
      </c>
      <c r="L10" s="5">
        <f>SUMIFS(Data!$D:$D,Data!$A:$A,$B10,Data!$C:$C,L$8,Data!$B:$B,$B$8)</f>
        <v>2.2859553293268078E-2</v>
      </c>
      <c r="M10" s="5">
        <f>SUMIFS(Data!$D:$D,Data!$A:$A,$B10,Data!$C:$C,M$8,Data!$B:$B,$B$8)</f>
        <v>2.2460422593559758E-2</v>
      </c>
      <c r="N10" s="5">
        <f>SUMIFS(Data!$D:$D,Data!$A:$A,$B10,Data!$C:$C,N$8,Data!$B:$B,$B$8)</f>
        <v>2.6419568342121193E-2</v>
      </c>
    </row>
    <row r="11" spans="2:14">
      <c r="B11" s="1" t="s">
        <v>6</v>
      </c>
      <c r="C11" s="5">
        <f>SUMIFS(Data!$D:$D,Data!$A:$A,$B11,Data!$C:$C,C$8,Data!$B:$B,$B$8)</f>
        <v>8.4061243690960616E-2</v>
      </c>
      <c r="D11" s="5">
        <f>SUMIFS(Data!$D:$D,Data!$A:$A,$B11,Data!$C:$C,D$8,Data!$B:$B,$B$8)</f>
        <v>9.0588920726273323E-2</v>
      </c>
      <c r="E11" s="5">
        <f>SUMIFS(Data!$D:$D,Data!$A:$A,$B11,Data!$C:$C,E$8,Data!$B:$B,$B$8)</f>
        <v>5.1950848043692439E-2</v>
      </c>
      <c r="F11" s="5">
        <f>SUMIFS(Data!$D:$D,Data!$A:$A,$B11,Data!$C:$C,F$8,Data!$B:$B,$B$8)</f>
        <v>5.4979504754608513E-2</v>
      </c>
      <c r="G11" s="5">
        <f>SUMIFS(Data!$D:$D,Data!$A:$A,$B11,Data!$C:$C,G$8,Data!$B:$B,$B$8)</f>
        <v>5.6481790097421283E-2</v>
      </c>
      <c r="H11" s="5">
        <f>SUMIFS(Data!$D:$D,Data!$A:$A,$B11,Data!$C:$C,H$8,Data!$B:$B,$B$8)</f>
        <v>5.6650188496357522E-2</v>
      </c>
      <c r="I11" s="5">
        <f>SUMIFS(Data!$D:$D,Data!$A:$A,$B11,Data!$C:$C,I$8,Data!$B:$B,$B$8)</f>
        <v>4.9607318672418382E-2</v>
      </c>
      <c r="J11" s="5">
        <f>SUMIFS(Data!$D:$D,Data!$A:$A,$B11,Data!$C:$C,J$8,Data!$B:$B,$B$8)</f>
        <v>4.8945018678962629E-2</v>
      </c>
      <c r="K11" s="5">
        <f>SUMIFS(Data!$D:$D,Data!$A:$A,$B11,Data!$C:$C,K$8,Data!$B:$B,$B$8)</f>
        <v>3.9120766788383991E-2</v>
      </c>
      <c r="L11" s="5">
        <f>SUMIFS(Data!$D:$D,Data!$A:$A,$B11,Data!$C:$C,L$8,Data!$B:$B,$B$8)</f>
        <v>4.3284910122903072E-2</v>
      </c>
      <c r="M11" s="5">
        <f>SUMIFS(Data!$D:$D,Data!$A:$A,$B11,Data!$C:$C,M$8,Data!$B:$B,$B$8)</f>
        <v>4.5944753491696959E-2</v>
      </c>
      <c r="N11" s="5">
        <f>SUMIFS(Data!$D:$D,Data!$A:$A,$B11,Data!$C:$C,N$8,Data!$B:$B,$B$8)</f>
        <v>2.7063157188394193E-2</v>
      </c>
    </row>
    <row r="12" spans="2:14">
      <c r="B12" s="1" t="s">
        <v>7</v>
      </c>
      <c r="C12" s="5">
        <f>SUMIFS(Data!$D:$D,Data!$A:$A,$B12,Data!$C:$C,C$8,Data!$B:$B,$B$8)</f>
        <v>9.1791673728618531E-2</v>
      </c>
      <c r="D12" s="5">
        <f>SUMIFS(Data!$D:$D,Data!$A:$A,$B12,Data!$C:$C,D$8,Data!$B:$B,$B$8)</f>
        <v>0.10095348365726051</v>
      </c>
      <c r="E12" s="5">
        <f>SUMIFS(Data!$D:$D,Data!$A:$A,$B12,Data!$C:$C,E$8,Data!$B:$B,$B$8)</f>
        <v>3.6713247200311147E-2</v>
      </c>
      <c r="F12" s="5">
        <f>SUMIFS(Data!$D:$D,Data!$A:$A,$B12,Data!$C:$C,F$8,Data!$B:$B,$B$8)</f>
        <v>4.3907887920123852E-2</v>
      </c>
      <c r="G12" s="5">
        <f>SUMIFS(Data!$D:$D,Data!$A:$A,$B12,Data!$C:$C,G$8,Data!$B:$B,$B$8)</f>
        <v>3.8890356731889661E-2</v>
      </c>
      <c r="H12" s="5">
        <f>SUMIFS(Data!$D:$D,Data!$A:$A,$B12,Data!$C:$C,H$8,Data!$B:$B,$B$8)</f>
        <v>3.2397166086795742E-2</v>
      </c>
      <c r="I12" s="5">
        <f>SUMIFS(Data!$D:$D,Data!$A:$A,$B12,Data!$C:$C,I$8,Data!$B:$B,$B$8)</f>
        <v>3.5666606772333943E-2</v>
      </c>
      <c r="J12" s="5">
        <f>SUMIFS(Data!$D:$D,Data!$A:$A,$B12,Data!$C:$C,J$8,Data!$B:$B,$B$8)</f>
        <v>3.3424441383710778E-2</v>
      </c>
      <c r="K12" s="5">
        <f>SUMIFS(Data!$D:$D,Data!$A:$A,$B12,Data!$C:$C,K$8,Data!$B:$B,$B$8)</f>
        <v>3.4808300684613915E-2</v>
      </c>
      <c r="L12" s="5">
        <f>SUMIFS(Data!$D:$D,Data!$A:$A,$B12,Data!$C:$C,L$8,Data!$B:$B,$B$8)</f>
        <v>2.720345757668843E-2</v>
      </c>
      <c r="M12" s="5">
        <f>SUMIFS(Data!$D:$D,Data!$A:$A,$B12,Data!$C:$C,M$8,Data!$B:$B,$B$8)</f>
        <v>2.6310993493711923E-2</v>
      </c>
      <c r="N12" s="5">
        <f>SUMIFS(Data!$D:$D,Data!$A:$A,$B12,Data!$C:$C,N$8,Data!$B:$B,$B$8)</f>
        <v>2.1960806013496655E-2</v>
      </c>
    </row>
    <row r="13" spans="2:14">
      <c r="B13" s="1" t="s">
        <v>8</v>
      </c>
      <c r="C13" s="5">
        <f>SUMIFS(Data!$D:$D,Data!$A:$A,$B13,Data!$C:$C,C$8,Data!$B:$B,$B$8)</f>
        <v>5.8161497493524873E-2</v>
      </c>
      <c r="D13" s="5">
        <f>SUMIFS(Data!$D:$D,Data!$A:$A,$B13,Data!$C:$C,D$8,Data!$B:$B,$B$8)</f>
        <v>8.1501777371230891E-2</v>
      </c>
      <c r="E13" s="5">
        <f>SUMIFS(Data!$D:$D,Data!$A:$A,$B13,Data!$C:$C,E$8,Data!$B:$B,$B$8)</f>
        <v>7.9268628354430465E-2</v>
      </c>
      <c r="F13" s="5">
        <f>SUMIFS(Data!$D:$D,Data!$A:$A,$B13,Data!$C:$C,F$8,Data!$B:$B,$B$8)</f>
        <v>7.2735983161841433E-2</v>
      </c>
      <c r="G13" s="5">
        <f>SUMIFS(Data!$D:$D,Data!$A:$A,$B13,Data!$C:$C,G$8,Data!$B:$B,$B$8)</f>
        <v>5.8555959557184151E-2</v>
      </c>
      <c r="H13" s="5">
        <f>SUMIFS(Data!$D:$D,Data!$A:$A,$B13,Data!$C:$C,H$8,Data!$B:$B,$B$8)</f>
        <v>4.9277212902261357E-2</v>
      </c>
      <c r="I13" s="5">
        <f>SUMIFS(Data!$D:$D,Data!$A:$A,$B13,Data!$C:$C,I$8,Data!$B:$B,$B$8)</f>
        <v>4.6629129954636458E-2</v>
      </c>
      <c r="J13" s="5">
        <f>SUMIFS(Data!$D:$D,Data!$A:$A,$B13,Data!$C:$C,J$8,Data!$B:$B,$B$8)</f>
        <v>2.995056705895182E-2</v>
      </c>
      <c r="K13" s="5">
        <f>SUMIFS(Data!$D:$D,Data!$A:$A,$B13,Data!$C:$C,K$8,Data!$B:$B,$B$8)</f>
        <v>3.087987268903403E-2</v>
      </c>
      <c r="L13" s="5">
        <f>SUMIFS(Data!$D:$D,Data!$A:$A,$B13,Data!$C:$C,L$8,Data!$B:$B,$B$8)</f>
        <v>1.6560300558314665E-2</v>
      </c>
      <c r="M13" s="5">
        <f>SUMIFS(Data!$D:$D,Data!$A:$A,$B13,Data!$C:$C,M$8,Data!$B:$B,$B$8)</f>
        <v>1.3776691356926855E-2</v>
      </c>
      <c r="N13" s="5">
        <f>SUMIFS(Data!$D:$D,Data!$A:$A,$B13,Data!$C:$C,N$8,Data!$B:$B,$B$8)</f>
        <v>1.4777482776644875E-2</v>
      </c>
    </row>
    <row r="14" spans="2:14">
      <c r="B14" s="1" t="s">
        <v>9</v>
      </c>
      <c r="C14" s="5">
        <f>SUMIFS(Data!$D:$D,Data!$A:$A,$B14,Data!$C:$C,C$8,Data!$B:$B,$B$8)</f>
        <v>7.2067891836053138E-2</v>
      </c>
      <c r="D14" s="5">
        <f>SUMIFS(Data!$D:$D,Data!$A:$A,$B14,Data!$C:$C,D$8,Data!$B:$B,$B$8)</f>
        <v>8.7936576721726847E-2</v>
      </c>
      <c r="E14" s="5">
        <f>SUMIFS(Data!$D:$D,Data!$A:$A,$B14,Data!$C:$C,E$8,Data!$B:$B,$B$8)</f>
        <v>6.4157951016591996E-2</v>
      </c>
      <c r="F14" s="5">
        <f>SUMIFS(Data!$D:$D,Data!$A:$A,$B14,Data!$C:$C,F$8,Data!$B:$B,$B$8)</f>
        <v>7.4577353367960203E-2</v>
      </c>
      <c r="G14" s="5">
        <f>SUMIFS(Data!$D:$D,Data!$A:$A,$B14,Data!$C:$C,G$8,Data!$B:$B,$B$8)</f>
        <v>5.2427570011488248E-2</v>
      </c>
      <c r="H14" s="5">
        <f>SUMIFS(Data!$D:$D,Data!$A:$A,$B14,Data!$C:$C,H$8,Data!$B:$B,$B$8)</f>
        <v>4.590143893429087E-2</v>
      </c>
      <c r="I14" s="5">
        <f>SUMIFS(Data!$D:$D,Data!$A:$A,$B14,Data!$C:$C,I$8,Data!$B:$B,$B$8)</f>
        <v>4.3120940546085257E-2</v>
      </c>
      <c r="J14" s="5">
        <f>SUMIFS(Data!$D:$D,Data!$A:$A,$B14,Data!$C:$C,J$8,Data!$B:$B,$B$8)</f>
        <v>2.7926496550490901E-2</v>
      </c>
      <c r="K14" s="5">
        <f>SUMIFS(Data!$D:$D,Data!$A:$A,$B14,Data!$C:$C,K$8,Data!$B:$B,$B$8)</f>
        <v>2.3685752324829008E-2</v>
      </c>
      <c r="L14" s="5">
        <f>SUMIFS(Data!$D:$D,Data!$A:$A,$B14,Data!$C:$C,L$8,Data!$B:$B,$B$8)</f>
        <v>2.4643354067740257E-2</v>
      </c>
      <c r="M14" s="5">
        <f>SUMIFS(Data!$D:$D,Data!$A:$A,$B14,Data!$C:$C,M$8,Data!$B:$B,$B$8)</f>
        <v>1.0035348129225003E-2</v>
      </c>
      <c r="N14" s="5">
        <f>SUMIFS(Data!$D:$D,Data!$A:$A,$B14,Data!$C:$C,N$8,Data!$B:$B,$B$8)</f>
        <v>1.1578214874086673E-2</v>
      </c>
    </row>
    <row r="15" spans="2:14">
      <c r="B15" s="1" t="s">
        <v>10</v>
      </c>
      <c r="C15" s="5">
        <f>SUMIFS(Data!$D:$D,Data!$A:$A,$B15,Data!$C:$C,C$8,Data!$B:$B,$B$8)</f>
        <v>0.10863949856859299</v>
      </c>
      <c r="D15" s="5">
        <f>SUMIFS(Data!$D:$D,Data!$A:$A,$B15,Data!$C:$C,D$8,Data!$B:$B,$B$8)</f>
        <v>0.1169069627430559</v>
      </c>
      <c r="E15" s="5">
        <f>SUMIFS(Data!$D:$D,Data!$A:$A,$B15,Data!$C:$C,E$8,Data!$B:$B,$B$8)</f>
        <v>6.5594730072296381E-2</v>
      </c>
      <c r="F15" s="5">
        <f>SUMIFS(Data!$D:$D,Data!$A:$A,$B15,Data!$C:$C,F$8,Data!$B:$B,$B$8)</f>
        <v>5.5215983771659947E-2</v>
      </c>
      <c r="G15" s="5">
        <f>SUMIFS(Data!$D:$D,Data!$A:$A,$B15,Data!$C:$C,G$8,Data!$B:$B,$B$8)</f>
        <v>6.0413121890301527E-2</v>
      </c>
      <c r="H15" s="5">
        <f>SUMIFS(Data!$D:$D,Data!$A:$A,$B15,Data!$C:$C,H$8,Data!$B:$B,$B$8)</f>
        <v>5.6428914070790002E-2</v>
      </c>
      <c r="I15" s="5">
        <f>SUMIFS(Data!$D:$D,Data!$A:$A,$B15,Data!$C:$C,I$8,Data!$B:$B,$B$8)</f>
        <v>6.390190069180697E-2</v>
      </c>
      <c r="J15" s="5">
        <f>SUMIFS(Data!$D:$D,Data!$A:$A,$B15,Data!$C:$C,J$8,Data!$B:$B,$B$8)</f>
        <v>5.4184675642528518E-2</v>
      </c>
      <c r="K15" s="5">
        <f>SUMIFS(Data!$D:$D,Data!$A:$A,$B15,Data!$C:$C,K$8,Data!$B:$B,$B$8)</f>
        <v>4.4411813028362529E-2</v>
      </c>
      <c r="L15" s="5">
        <f>SUMIFS(Data!$D:$D,Data!$A:$A,$B15,Data!$C:$C,L$8,Data!$B:$B,$B$8)</f>
        <v>2.3816011963390799E-2</v>
      </c>
      <c r="M15" s="5">
        <f>SUMIFS(Data!$D:$D,Data!$A:$A,$B15,Data!$C:$C,M$8,Data!$B:$B,$B$8)</f>
        <v>5.7189963696159946E-3</v>
      </c>
      <c r="N15" s="5">
        <f>SUMIFS(Data!$D:$D,Data!$A:$A,$B15,Data!$C:$C,N$8,Data!$B:$B,$B$8)</f>
        <v>3.2613025399024248E-2</v>
      </c>
    </row>
    <row r="16" spans="2:14">
      <c r="B16" s="1" t="s">
        <v>105</v>
      </c>
      <c r="C16" s="5">
        <f>SUMIFS(Data!$D:$D,Data!$A:$A,$B16,Data!$C:$C,C$8,Data!$B:$B,$B$8)</f>
        <v>6.8874704652911872E-2</v>
      </c>
      <c r="D16" s="5">
        <f>SUMIFS(Data!$D:$D,Data!$A:$A,$B16,Data!$C:$C,D$8,Data!$B:$B,$B$8)</f>
        <v>9.3317331193333575E-2</v>
      </c>
      <c r="E16" s="5">
        <f>SUMIFS(Data!$D:$D,Data!$A:$A,$B16,Data!$C:$C,E$8,Data!$B:$B,$B$8)</f>
        <v>9.9373581510643336E-2</v>
      </c>
      <c r="F16" s="5">
        <f>SUMIFS(Data!$D:$D,Data!$A:$A,$B16,Data!$C:$C,F$8,Data!$B:$B,$B$8)</f>
        <v>7.4909841808725466E-2</v>
      </c>
      <c r="G16" s="5">
        <f>SUMIFS(Data!$D:$D,Data!$A:$A,$B16,Data!$C:$C,G$8,Data!$B:$B,$B$8)</f>
        <v>4.82714008212572E-2</v>
      </c>
      <c r="H16" s="5">
        <f>SUMIFS(Data!$D:$D,Data!$A:$A,$B16,Data!$C:$C,H$8,Data!$B:$B,$B$8)</f>
        <v>3.2269336653473348E-2</v>
      </c>
      <c r="I16" s="5">
        <f>SUMIFS(Data!$D:$D,Data!$A:$A,$B16,Data!$C:$C,I$8,Data!$B:$B,$B$8)</f>
        <v>3.3268152899352928E-2</v>
      </c>
      <c r="J16" s="5">
        <f>SUMIFS(Data!$D:$D,Data!$A:$A,$B16,Data!$C:$C,J$8,Data!$B:$B,$B$8)</f>
        <v>2.1949000032578419E-2</v>
      </c>
      <c r="K16" s="5">
        <f>SUMIFS(Data!$D:$D,Data!$A:$A,$B16,Data!$C:$C,K$8,Data!$B:$B,$B$8)</f>
        <v>2.6607092477966617E-2</v>
      </c>
      <c r="L16" s="5">
        <f>SUMIFS(Data!$D:$D,Data!$A:$A,$B16,Data!$C:$C,L$8,Data!$B:$B,$B$8)</f>
        <v>2.412143728952873E-2</v>
      </c>
      <c r="M16" s="5">
        <f>SUMIFS(Data!$D:$D,Data!$A:$A,$B16,Data!$C:$C,M$8,Data!$B:$B,$B$8)</f>
        <v>1.5252342340037365E-2</v>
      </c>
      <c r="N16" s="5">
        <f>SUMIFS(Data!$D:$D,Data!$A:$A,$B16,Data!$C:$C,N$8,Data!$B:$B,$B$8)</f>
        <v>1.8422313353637965E-2</v>
      </c>
    </row>
    <row r="17" spans="2:14">
      <c r="B17" s="1" t="s">
        <v>102</v>
      </c>
      <c r="C17" s="5">
        <f>SUMIFS(Data!$D:$D,Data!$A:$A,$B17,Data!$C:$C,C$8,Data!$B:$B,$B$8)</f>
        <v>8.1129087565551414E-2</v>
      </c>
      <c r="D17" s="5">
        <f>SUMIFS(Data!$D:$D,Data!$A:$A,$B17,Data!$C:$C,D$8,Data!$B:$B,$B$8)</f>
        <v>9.9955708867033144E-2</v>
      </c>
      <c r="E17" s="5">
        <f>SUMIFS(Data!$D:$D,Data!$A:$A,$B17,Data!$C:$C,E$8,Data!$B:$B,$B$8)</f>
        <v>4.7134666524714167E-2</v>
      </c>
      <c r="F17" s="5">
        <f>SUMIFS(Data!$D:$D,Data!$A:$A,$B17,Data!$C:$C,F$8,Data!$B:$B,$B$8)</f>
        <v>7.1174550741049503E-2</v>
      </c>
      <c r="G17" s="5">
        <f>SUMIFS(Data!$D:$D,Data!$A:$A,$B17,Data!$C:$C,G$8,Data!$B:$B,$B$8)</f>
        <v>5.7710449248512201E-2</v>
      </c>
      <c r="H17" s="5">
        <f>SUMIFS(Data!$D:$D,Data!$A:$A,$B17,Data!$C:$C,H$8,Data!$B:$B,$B$8)</f>
        <v>5.9726060636228581E-2</v>
      </c>
      <c r="I17" s="5">
        <f>SUMIFS(Data!$D:$D,Data!$A:$A,$B17,Data!$C:$C,I$8,Data!$B:$B,$B$8)</f>
        <v>6.005397315153449E-2</v>
      </c>
      <c r="J17" s="5">
        <f>SUMIFS(Data!$D:$D,Data!$A:$A,$B17,Data!$C:$C,J$8,Data!$B:$B,$B$8)</f>
        <v>5.1626334085331703E-2</v>
      </c>
      <c r="K17" s="5">
        <f>SUMIFS(Data!$D:$D,Data!$A:$A,$B17,Data!$C:$C,K$8,Data!$B:$B,$B$8)</f>
        <v>2.9119654308594419E-2</v>
      </c>
      <c r="L17" s="5">
        <f>SUMIFS(Data!$D:$D,Data!$A:$A,$B17,Data!$C:$C,L$8,Data!$B:$B,$B$8)</f>
        <v>5.3353318349442222E-2</v>
      </c>
      <c r="M17" s="5">
        <f>SUMIFS(Data!$D:$D,Data!$A:$A,$B17,Data!$C:$C,M$8,Data!$B:$B,$B$8)</f>
        <v>3.8464399242347506E-2</v>
      </c>
      <c r="N17" s="5">
        <f>SUMIFS(Data!$D:$D,Data!$A:$A,$B17,Data!$C:$C,N$8,Data!$B:$B,$B$8)</f>
        <v>4.1347381140196329E-2</v>
      </c>
    </row>
    <row r="18" spans="2:14">
      <c r="B18" s="1" t="s">
        <v>11</v>
      </c>
      <c r="C18" s="5">
        <f>SUMIFS(Data!$D:$D,Data!$A:$A,$B18,Data!$C:$C,C$8,Data!$B:$B,$B$8)</f>
        <v>7.0553562019717769E-2</v>
      </c>
      <c r="D18" s="5">
        <f>SUMIFS(Data!$D:$D,Data!$A:$A,$B18,Data!$C:$C,D$8,Data!$B:$B,$B$8)</f>
        <v>8.1334571381613555E-2</v>
      </c>
      <c r="E18" s="5">
        <f>SUMIFS(Data!$D:$D,Data!$A:$A,$B18,Data!$C:$C,E$8,Data!$B:$B,$B$8)</f>
        <v>5.7230072598339343E-2</v>
      </c>
      <c r="F18" s="5">
        <f>SUMIFS(Data!$D:$D,Data!$A:$A,$B18,Data!$C:$C,F$8,Data!$B:$B,$B$8)</f>
        <v>5.6519642589171019E-2</v>
      </c>
      <c r="G18" s="5">
        <f>SUMIFS(Data!$D:$D,Data!$A:$A,$B18,Data!$C:$C,G$8,Data!$B:$B,$B$8)</f>
        <v>6.3456140839573488E-2</v>
      </c>
      <c r="H18" s="5">
        <f>SUMIFS(Data!$D:$D,Data!$A:$A,$B18,Data!$C:$C,H$8,Data!$B:$B,$B$8)</f>
        <v>5.4772184999412402E-2</v>
      </c>
      <c r="I18" s="5">
        <f>SUMIFS(Data!$D:$D,Data!$A:$A,$B18,Data!$C:$C,I$8,Data!$B:$B,$B$8)</f>
        <v>4.5848327580560337E-2</v>
      </c>
      <c r="J18" s="5">
        <f>SUMIFS(Data!$D:$D,Data!$A:$A,$B18,Data!$C:$C,J$8,Data!$B:$B,$B$8)</f>
        <v>4.4214353703242483E-2</v>
      </c>
      <c r="K18" s="5">
        <f>SUMIFS(Data!$D:$D,Data!$A:$A,$B18,Data!$C:$C,K$8,Data!$B:$B,$B$8)</f>
        <v>6.0040182625631808E-2</v>
      </c>
      <c r="L18" s="5">
        <f>SUMIFS(Data!$D:$D,Data!$A:$A,$B18,Data!$C:$C,L$8,Data!$B:$B,$B$8)</f>
        <v>6.0254824576232276E-2</v>
      </c>
      <c r="M18" s="5">
        <f>SUMIFS(Data!$D:$D,Data!$A:$A,$B18,Data!$C:$C,M$8,Data!$B:$B,$B$8)</f>
        <v>4.6809560822474387E-2</v>
      </c>
      <c r="N18" s="5">
        <f>SUMIFS(Data!$D:$D,Data!$A:$A,$B18,Data!$C:$C,N$8,Data!$B:$B,$B$8)</f>
        <v>5.0874777505813568E-2</v>
      </c>
    </row>
    <row r="19" spans="2:14">
      <c r="B19" s="1" t="s">
        <v>104</v>
      </c>
      <c r="C19" s="5">
        <f>SUMIFS(Data!$D:$D,Data!$A:$A,$B19,Data!$C:$C,C$8,Data!$B:$B,$B$8)</f>
        <v>9.3158599505647879E-2</v>
      </c>
      <c r="D19" s="5">
        <f>SUMIFS(Data!$D:$D,Data!$A:$A,$B19,Data!$C:$C,D$8,Data!$B:$B,$B$8)</f>
        <v>0.1037355188610089</v>
      </c>
      <c r="E19" s="5">
        <f>SUMIFS(Data!$D:$D,Data!$A:$A,$B19,Data!$C:$C,E$8,Data!$B:$B,$B$8)</f>
        <v>7.9035505369637465E-2</v>
      </c>
      <c r="F19" s="5">
        <f>SUMIFS(Data!$D:$D,Data!$A:$A,$B19,Data!$C:$C,F$8,Data!$B:$B,$B$8)</f>
        <v>9.0362469337828474E-2</v>
      </c>
      <c r="G19" s="5">
        <f>SUMIFS(Data!$D:$D,Data!$A:$A,$B19,Data!$C:$C,G$8,Data!$B:$B,$B$8)</f>
        <v>6.809310478239726E-2</v>
      </c>
      <c r="H19" s="5">
        <f>SUMIFS(Data!$D:$D,Data!$A:$A,$B19,Data!$C:$C,H$8,Data!$B:$B,$B$8)</f>
        <v>5.1071305704810381E-2</v>
      </c>
      <c r="I19" s="5">
        <f>SUMIFS(Data!$D:$D,Data!$A:$A,$B19,Data!$C:$C,I$8,Data!$B:$B,$B$8)</f>
        <v>6.5676959618540906E-2</v>
      </c>
      <c r="J19" s="5">
        <f>SUMIFS(Data!$D:$D,Data!$A:$A,$B19,Data!$C:$C,J$8,Data!$B:$B,$B$8)</f>
        <v>6.702301646154625E-2</v>
      </c>
      <c r="K19" s="5">
        <f>SUMIFS(Data!$D:$D,Data!$A:$A,$B19,Data!$C:$C,K$8,Data!$B:$B,$B$8)</f>
        <v>6.1913417683983611E-2</v>
      </c>
      <c r="L19" s="5">
        <f>SUMIFS(Data!$D:$D,Data!$A:$A,$B19,Data!$C:$C,L$8,Data!$B:$B,$B$8)</f>
        <v>5.0628885666429292E-2</v>
      </c>
      <c r="M19" s="5">
        <f>SUMIFS(Data!$D:$D,Data!$A:$A,$B19,Data!$C:$C,M$8,Data!$B:$B,$B$8)</f>
        <v>5.4937511234402742E-2</v>
      </c>
      <c r="N19" s="5">
        <f>SUMIFS(Data!$D:$D,Data!$A:$A,$B19,Data!$C:$C,N$8,Data!$B:$B,$B$8)</f>
        <v>7.753748712573566E-2</v>
      </c>
    </row>
    <row r="20" spans="2:14">
      <c r="B20" s="1" t="s">
        <v>101</v>
      </c>
      <c r="C20" s="5">
        <f>SUMIFS(Data!$D:$D,Data!$A:$A,$B20,Data!$C:$C,C$8,Data!$B:$B,$B$8)</f>
        <v>9.0495837544451618E-2</v>
      </c>
      <c r="D20" s="5">
        <f>SUMIFS(Data!$D:$D,Data!$A:$A,$B20,Data!$C:$C,D$8,Data!$B:$B,$B$8)</f>
        <v>9.4039226740517609E-2</v>
      </c>
      <c r="E20" s="5">
        <f>SUMIFS(Data!$D:$D,Data!$A:$A,$B20,Data!$C:$C,E$8,Data!$B:$B,$B$8)</f>
        <v>7.1151990029194812E-2</v>
      </c>
      <c r="F20" s="5">
        <f>SUMIFS(Data!$D:$D,Data!$A:$A,$B20,Data!$C:$C,F$8,Data!$B:$B,$B$8)</f>
        <v>6.9173853103496802E-2</v>
      </c>
      <c r="G20" s="5">
        <f>SUMIFS(Data!$D:$D,Data!$A:$A,$B20,Data!$C:$C,G$8,Data!$B:$B,$B$8)</f>
        <v>5.8942914892202422E-2</v>
      </c>
      <c r="H20" s="5">
        <f>SUMIFS(Data!$D:$D,Data!$A:$A,$B20,Data!$C:$C,H$8,Data!$B:$B,$B$8)</f>
        <v>5.2710676703585757E-2</v>
      </c>
      <c r="I20" s="5">
        <f>SUMIFS(Data!$D:$D,Data!$A:$A,$B20,Data!$C:$C,I$8,Data!$B:$B,$B$8)</f>
        <v>5.8851286903451622E-2</v>
      </c>
      <c r="J20" s="5">
        <f>SUMIFS(Data!$D:$D,Data!$A:$A,$B20,Data!$C:$C,J$8,Data!$B:$B,$B$8)</f>
        <v>5.0347441368994932E-2</v>
      </c>
      <c r="K20" s="5">
        <f>SUMIFS(Data!$D:$D,Data!$A:$A,$B20,Data!$C:$C,K$8,Data!$B:$B,$B$8)</f>
        <v>5.180235295692287E-2</v>
      </c>
      <c r="L20" s="5">
        <f>SUMIFS(Data!$D:$D,Data!$A:$A,$B20,Data!$C:$C,L$8,Data!$B:$B,$B$8)</f>
        <v>3.7474562600819494E-2</v>
      </c>
      <c r="M20" s="5">
        <f>SUMIFS(Data!$D:$D,Data!$A:$A,$B20,Data!$C:$C,M$8,Data!$B:$B,$B$8)</f>
        <v>3.439763347072522E-2</v>
      </c>
      <c r="N20" s="5">
        <f>SUMIFS(Data!$D:$D,Data!$A:$A,$B20,Data!$C:$C,N$8,Data!$B:$B,$B$8)</f>
        <v>3.8655102523739909E-2</v>
      </c>
    </row>
    <row r="21" spans="2:14">
      <c r="B21" s="1" t="s">
        <v>12</v>
      </c>
      <c r="C21" s="5">
        <f>SUMIFS(Data!$D:$D,Data!$A:$A,$B21,Data!$C:$C,C$8,Data!$B:$B,$B$8)</f>
        <v>7.3145915667047284E-2</v>
      </c>
      <c r="D21" s="5">
        <f>SUMIFS(Data!$D:$D,Data!$A:$A,$B21,Data!$C:$C,D$8,Data!$B:$B,$B$8)</f>
        <v>7.8463364124108259E-2</v>
      </c>
      <c r="E21" s="5">
        <f>SUMIFS(Data!$D:$D,Data!$A:$A,$B21,Data!$C:$C,E$8,Data!$B:$B,$B$8)</f>
        <v>4.6760535947625352E-2</v>
      </c>
      <c r="F21" s="5">
        <f>SUMIFS(Data!$D:$D,Data!$A:$A,$B21,Data!$C:$C,F$8,Data!$B:$B,$B$8)</f>
        <v>6.93782026900015E-2</v>
      </c>
      <c r="G21" s="5">
        <f>SUMIFS(Data!$D:$D,Data!$A:$A,$B21,Data!$C:$C,G$8,Data!$B:$B,$B$8)</f>
        <v>7.2474380346906536E-2</v>
      </c>
      <c r="H21" s="5">
        <f>SUMIFS(Data!$D:$D,Data!$A:$A,$B21,Data!$C:$C,H$8,Data!$B:$B,$B$8)</f>
        <v>7.2083985031326153E-2</v>
      </c>
      <c r="I21" s="5">
        <f>SUMIFS(Data!$D:$D,Data!$A:$A,$B21,Data!$C:$C,I$8,Data!$B:$B,$B$8)</f>
        <v>8.5900210586571074E-2</v>
      </c>
      <c r="J21" s="5">
        <f>SUMIFS(Data!$D:$D,Data!$A:$A,$B21,Data!$C:$C,J$8,Data!$B:$B,$B$8)</f>
        <v>6.344991554176653E-2</v>
      </c>
      <c r="K21" s="5">
        <f>SUMIFS(Data!$D:$D,Data!$A:$A,$B21,Data!$C:$C,K$8,Data!$B:$B,$B$8)</f>
        <v>6.6190270557614478E-2</v>
      </c>
      <c r="L21" s="5">
        <f>SUMIFS(Data!$D:$D,Data!$A:$A,$B21,Data!$C:$C,L$8,Data!$B:$B,$B$8)</f>
        <v>6.923089446254875E-2</v>
      </c>
      <c r="M21" s="5">
        <f>SUMIFS(Data!$D:$D,Data!$A:$A,$B21,Data!$C:$C,M$8,Data!$B:$B,$B$8)</f>
        <v>5.0432029861603347E-2</v>
      </c>
      <c r="N21" s="5">
        <f>SUMIFS(Data!$D:$D,Data!$A:$A,$B21,Data!$C:$C,N$8,Data!$B:$B,$B$8)</f>
        <v>0.11115576213237818</v>
      </c>
    </row>
    <row r="22" spans="2:14">
      <c r="B22" s="1" t="s">
        <v>145</v>
      </c>
      <c r="C22" s="115"/>
      <c r="D22" s="115"/>
      <c r="E22" s="115"/>
      <c r="F22" s="115"/>
      <c r="G22" s="115"/>
      <c r="H22" s="115"/>
      <c r="I22" s="5">
        <f>SUMIFS(Data!$D:$D,Data!$A:$A,$B22,Data!$C:$C,I$8,Data!$B:$B,$B$8)</f>
        <v>2.8181701025337211E-2</v>
      </c>
      <c r="J22" s="5">
        <f>SUMIFS(Data!$D:$D,Data!$A:$A,$B22,Data!$C:$C,J$8,Data!$B:$B,$B$8)</f>
        <v>2.8234141828093591E-2</v>
      </c>
      <c r="K22" s="5">
        <f>SUMIFS(Data!$D:$D,Data!$A:$A,$B22,Data!$C:$C,K$8,Data!$B:$B,$B$8)</f>
        <v>3.4376018358270442E-2</v>
      </c>
      <c r="L22" s="5">
        <f>SUMIFS(Data!$D:$D,Data!$A:$A,$B22,Data!$C:$C,L$8,Data!$B:$B,$B$8)</f>
        <v>1.2286497897845276E-2</v>
      </c>
      <c r="M22" s="5">
        <f>SUMIFS(Data!$D:$D,Data!$A:$A,$B22,Data!$C:$C,M$8,Data!$B:$B,$B$8)</f>
        <v>2.5454284683438508E-2</v>
      </c>
      <c r="N22" s="5">
        <f>SUMIFS(Data!$D:$D,Data!$A:$A,$B22,Data!$C:$C,N$8,Data!$B:$B,$B$8)</f>
        <v>2.4278360493975904E-2</v>
      </c>
    </row>
    <row r="23" spans="2:14">
      <c r="B23" s="1"/>
      <c r="C23" s="1"/>
      <c r="D23" s="1"/>
      <c r="E23" s="1"/>
      <c r="F23" s="1"/>
      <c r="G23" s="1"/>
      <c r="H23" s="1"/>
      <c r="I23" s="1"/>
      <c r="J23" s="1"/>
      <c r="K23" s="1"/>
    </row>
    <row r="24" spans="2:14" ht="15" thickBot="1">
      <c r="B24" s="112" t="str">
        <f>IF(C4 = "Inclusive", Inputs!G3,Inputs!G4)</f>
        <v>Allowed real rate of return</v>
      </c>
      <c r="C24" s="113">
        <v>2014</v>
      </c>
      <c r="D24" s="113">
        <v>2015</v>
      </c>
      <c r="E24" s="113">
        <v>2016</v>
      </c>
      <c r="F24" s="113">
        <v>2017</v>
      </c>
      <c r="G24" s="113">
        <v>2018</v>
      </c>
      <c r="H24" s="113">
        <v>2019</v>
      </c>
      <c r="I24" s="113">
        <v>2020</v>
      </c>
      <c r="J24" s="113">
        <v>2021</v>
      </c>
      <c r="K24" s="113">
        <v>2022</v>
      </c>
      <c r="L24" s="113">
        <v>2023</v>
      </c>
      <c r="M24" s="113">
        <v>2024</v>
      </c>
      <c r="N24" s="113">
        <v>2025</v>
      </c>
    </row>
    <row r="25" spans="2:14">
      <c r="B25" s="1" t="s">
        <v>107</v>
      </c>
      <c r="C25" s="5">
        <f>SUMIFS(Data!$D:$D,Data!$A:$A,$B25,Data!$C:$C,C$24,Data!$B:$B,$B$24)</f>
        <v>6.9104413904183995E-2</v>
      </c>
      <c r="D25" s="5">
        <f>SUMIFS(Data!$D:$D,Data!$A:$A,$B25,Data!$C:$C,D$24,Data!$B:$B,$B$24)</f>
        <v>4.6123466378985997E-2</v>
      </c>
      <c r="E25" s="5">
        <f>SUMIFS(Data!$D:$D,Data!$A:$A,$B25,Data!$C:$C,E$24,Data!$B:$B,$B$24)</f>
        <v>4.5140152236492002E-2</v>
      </c>
      <c r="F25" s="5">
        <f>SUMIFS(Data!$D:$D,Data!$A:$A,$B25,Data!$C:$C,F$24,Data!$B:$B,$B$24)</f>
        <v>4.4780364263113E-2</v>
      </c>
      <c r="G25" s="5">
        <f>SUMIFS(Data!$D:$D,Data!$A:$A,$B25,Data!$C:$C,G$24,Data!$B:$B,$B$24)</f>
        <v>4.4151741809216001E-2</v>
      </c>
      <c r="H25" s="5">
        <f>SUMIFS(Data!$D:$D,Data!$A:$A,$B25,Data!$C:$C,H$24,Data!$B:$B,$B$24)</f>
        <v>4.3238863585089E-2</v>
      </c>
      <c r="I25" s="5">
        <f>SUMIFS(Data!$D:$D,Data!$A:$A,$B25,Data!$C:$C,I$24,Data!$B:$B,$B$24)</f>
        <v>3.2347114764088997E-2</v>
      </c>
      <c r="J25" s="5">
        <f>SUMIFS(Data!$D:$D,Data!$A:$A,$B25,Data!$C:$C,J$24,Data!$B:$B,$B$24)</f>
        <v>3.0450290101883999E-2</v>
      </c>
      <c r="K25" s="5">
        <f>SUMIFS(Data!$D:$D,Data!$A:$A,$B25,Data!$C:$C,K$24,Data!$B:$B,$B$24)</f>
        <v>2.8088563494713E-2</v>
      </c>
      <c r="L25" s="5">
        <f>SUMIFS(Data!$D:$D,Data!$A:$A,$B25,Data!$C:$C,L$24,Data!$B:$B,$B$24)</f>
        <v>2.6510886972422001E-2</v>
      </c>
      <c r="M25" s="5">
        <f>SUMIFS(Data!$D:$D,Data!$A:$A,$B25,Data!$C:$C,M$24,Data!$B:$B,$B$24)</f>
        <v>2.6833021712481E-2</v>
      </c>
      <c r="N25" s="5">
        <f>SUMIFS(Data!$D:$D,Data!$A:$A,$B25,Data!$C:$C,N$24,Data!$B:$B,$B$24)</f>
        <v>3.2949032612093587E-2</v>
      </c>
    </row>
    <row r="26" spans="2:14">
      <c r="B26" s="1" t="s">
        <v>5</v>
      </c>
      <c r="C26" s="5">
        <f>SUMIFS(Data!$D:$D,Data!$A:$A,$B26,Data!$C:$C,C$24,Data!$B:$B,$B$24)</f>
        <v>8.1323559089633998E-2</v>
      </c>
      <c r="D26" s="5">
        <f>SUMIFS(Data!$D:$D,Data!$A:$A,$B26,Data!$C:$C,D$24,Data!$B:$B,$B$24)</f>
        <v>4.6833121443930002E-2</v>
      </c>
      <c r="E26" s="5">
        <f>SUMIFS(Data!$D:$D,Data!$A:$A,$B26,Data!$C:$C,E$24,Data!$B:$B,$B$24)</f>
        <v>4.6214579624192002E-2</v>
      </c>
      <c r="F26" s="5">
        <f>SUMIFS(Data!$D:$D,Data!$A:$A,$B26,Data!$C:$C,F$24,Data!$B:$B,$B$24)</f>
        <v>4.5340135962489002E-2</v>
      </c>
      <c r="G26" s="5">
        <f>SUMIFS(Data!$D:$D,Data!$A:$A,$B26,Data!$C:$C,G$24,Data!$B:$B,$B$24)</f>
        <v>4.4439336152588001E-2</v>
      </c>
      <c r="H26" s="5">
        <f>SUMIFS(Data!$D:$D,Data!$A:$A,$B26,Data!$C:$C,H$24,Data!$B:$B,$B$24)</f>
        <v>4.3407068721402001E-2</v>
      </c>
      <c r="I26" s="5">
        <f>SUMIFS(Data!$D:$D,Data!$A:$A,$B26,Data!$C:$C,I$24,Data!$B:$B,$B$24)</f>
        <v>3.4582023792731002E-2</v>
      </c>
      <c r="J26" s="5">
        <f>SUMIFS(Data!$D:$D,Data!$A:$A,$B26,Data!$C:$C,J$24,Data!$B:$B,$B$24)</f>
        <v>3.2452389616336001E-2</v>
      </c>
      <c r="K26" s="5">
        <f>SUMIFS(Data!$D:$D,Data!$A:$A,$B26,Data!$C:$C,K$24,Data!$B:$B,$B$24)</f>
        <v>2.9881714849042E-2</v>
      </c>
      <c r="L26" s="5">
        <f>SUMIFS(Data!$D:$D,Data!$A:$A,$B26,Data!$C:$C,L$24,Data!$B:$B,$B$24)</f>
        <v>2.8059147715554001E-2</v>
      </c>
      <c r="M26" s="5">
        <f>SUMIFS(Data!$D:$D,Data!$A:$A,$B26,Data!$C:$C,M$24,Data!$B:$B,$B$24)</f>
        <v>2.8196668362525001E-2</v>
      </c>
      <c r="N26" s="5">
        <f>SUMIFS(Data!$D:$D,Data!$A:$A,$B26,Data!$C:$C,N$24,Data!$B:$B,$B$24)</f>
        <v>3.5395113062500982E-2</v>
      </c>
    </row>
    <row r="27" spans="2:14">
      <c r="B27" s="1" t="s">
        <v>6</v>
      </c>
      <c r="C27" s="5">
        <f>SUMIFS(Data!$D:$D,Data!$A:$A,$B27,Data!$C:$C,C$24,Data!$B:$B,$B$24)</f>
        <v>8.1497319087046993E-2</v>
      </c>
      <c r="D27" s="5">
        <f>SUMIFS(Data!$D:$D,Data!$A:$A,$B27,Data!$C:$C,D$24,Data!$B:$B,$B$24)</f>
        <v>4.7834098999999998E-2</v>
      </c>
      <c r="E27" s="5">
        <f>SUMIFS(Data!$D:$D,Data!$A:$A,$B27,Data!$C:$C,E$24,Data!$B:$B,$B$24)</f>
        <v>4.7215556999999998E-2</v>
      </c>
      <c r="F27" s="5">
        <f>SUMIFS(Data!$D:$D,Data!$A:$A,$B27,Data!$C:$C,F$24,Data!$B:$B,$B$24)</f>
        <v>4.6341114000000003E-2</v>
      </c>
      <c r="G27" s="5">
        <f>SUMIFS(Data!$D:$D,Data!$A:$A,$B27,Data!$C:$C,G$24,Data!$B:$B,$B$24)</f>
        <v>4.5440314000000002E-2</v>
      </c>
      <c r="H27" s="5">
        <f>SUMIFS(Data!$D:$D,Data!$A:$A,$B27,Data!$C:$C,H$24,Data!$B:$B,$B$24)</f>
        <v>4.4408046E-2</v>
      </c>
      <c r="I27" s="5">
        <f>SUMIFS(Data!$D:$D,Data!$A:$A,$B27,Data!$C:$C,I$24,Data!$B:$B,$B$24)</f>
        <v>3.4995363021419E-2</v>
      </c>
      <c r="J27" s="5">
        <f>SUMIFS(Data!$D:$D,Data!$A:$A,$B27,Data!$C:$C,J$24,Data!$B:$B,$B$24)</f>
        <v>3.2624880698127003E-2</v>
      </c>
      <c r="K27" s="5">
        <f>SUMIFS(Data!$D:$D,Data!$A:$A,$B27,Data!$C:$C,K$24,Data!$B:$B,$B$24)</f>
        <v>3.0304392081721001E-2</v>
      </c>
      <c r="L27" s="5">
        <f>SUMIFS(Data!$D:$D,Data!$A:$A,$B27,Data!$C:$C,L$24,Data!$B:$B,$B$24)</f>
        <v>2.8906464472015E-2</v>
      </c>
      <c r="M27" s="5">
        <f>SUMIFS(Data!$D:$D,Data!$A:$A,$B27,Data!$C:$C,M$24,Data!$B:$B,$B$24)</f>
        <v>2.8851965931823001E-2</v>
      </c>
      <c r="N27" s="5">
        <f>SUMIFS(Data!$D:$D,Data!$A:$A,$B27,Data!$C:$C,N$24,Data!$B:$B,$B$24)</f>
        <v>3.5259154545423277E-2</v>
      </c>
    </row>
    <row r="28" spans="2:14">
      <c r="B28" s="1" t="s">
        <v>7</v>
      </c>
      <c r="C28" s="5">
        <f>SUMIFS(Data!$D:$D,Data!$A:$A,$B28,Data!$C:$C,C$24,Data!$B:$B,$B$24)</f>
        <v>8.0747074032921001E-2</v>
      </c>
      <c r="D28" s="5">
        <f>SUMIFS(Data!$D:$D,Data!$A:$A,$B28,Data!$C:$C,D$24,Data!$B:$B,$B$24)</f>
        <v>4.7375622746633997E-2</v>
      </c>
      <c r="E28" s="5">
        <f>SUMIFS(Data!$D:$D,Data!$A:$A,$B28,Data!$C:$C,E$24,Data!$B:$B,$B$24)</f>
        <v>4.6756839261797002E-2</v>
      </c>
      <c r="F28" s="5">
        <f>SUMIFS(Data!$D:$D,Data!$A:$A,$B28,Data!$C:$C,F$24,Data!$B:$B,$B$24)</f>
        <v>4.5882053953811001E-2</v>
      </c>
      <c r="G28" s="5">
        <f>SUMIFS(Data!$D:$D,Data!$A:$A,$B28,Data!$C:$C,G$24,Data!$B:$B,$B$24)</f>
        <v>4.4980902200244997E-2</v>
      </c>
      <c r="H28" s="5">
        <f>SUMIFS(Data!$D:$D,Data!$A:$A,$B28,Data!$C:$C,H$24,Data!$B:$B,$B$24)</f>
        <v>4.3948231460822003E-2</v>
      </c>
      <c r="I28" s="5">
        <f>SUMIFS(Data!$D:$D,Data!$A:$A,$B28,Data!$C:$C,I$24,Data!$B:$B,$B$24)</f>
        <v>3.4712204975608001E-2</v>
      </c>
      <c r="J28" s="5">
        <f>SUMIFS(Data!$D:$D,Data!$A:$A,$B28,Data!$C:$C,J$24,Data!$B:$B,$B$24)</f>
        <v>3.2710204735195002E-2</v>
      </c>
      <c r="K28" s="5">
        <f>SUMIFS(Data!$D:$D,Data!$A:$A,$B28,Data!$C:$C,K$24,Data!$B:$B,$B$24)</f>
        <v>3.0389544395211E-2</v>
      </c>
      <c r="L28" s="5">
        <f>SUMIFS(Data!$D:$D,Data!$A:$A,$B28,Data!$C:$C,L$24,Data!$B:$B,$B$24)</f>
        <v>2.8381490756890001E-2</v>
      </c>
      <c r="M28" s="5">
        <f>SUMIFS(Data!$D:$D,Data!$A:$A,$B28,Data!$C:$C,M$24,Data!$B:$B,$B$24)</f>
        <v>2.8169563183461001E-2</v>
      </c>
      <c r="N28" s="5">
        <f>SUMIFS(Data!$D:$D,Data!$A:$A,$B28,Data!$C:$C,N$24,Data!$B:$B,$B$24)</f>
        <v>3.4219496413840034E-2</v>
      </c>
    </row>
    <row r="29" spans="2:14">
      <c r="B29" s="1" t="s">
        <v>8</v>
      </c>
      <c r="C29" s="5">
        <f>SUMIFS(Data!$D:$D,Data!$A:$A,$B29,Data!$C:$C,C$24,Data!$B:$B,$B$24)</f>
        <v>8.0174020483052999E-2</v>
      </c>
      <c r="D29" s="5">
        <f>SUMIFS(Data!$D:$D,Data!$A:$A,$B29,Data!$C:$C,D$24,Data!$B:$B,$B$24)</f>
        <v>8.0174020483052999E-2</v>
      </c>
      <c r="E29" s="5">
        <f>SUMIFS(Data!$D:$D,Data!$A:$A,$B29,Data!$C:$C,E$24,Data!$B:$B,$B$24)</f>
        <v>3.9685129524839997E-2</v>
      </c>
      <c r="F29" s="5">
        <f>SUMIFS(Data!$D:$D,Data!$A:$A,$B29,Data!$C:$C,F$24,Data!$B:$B,$B$24)</f>
        <v>3.998734412978E-2</v>
      </c>
      <c r="G29" s="5">
        <f>SUMIFS(Data!$D:$D,Data!$A:$A,$B29,Data!$C:$C,G$24,Data!$B:$B,$B$24)</f>
        <v>4.0044886175869002E-2</v>
      </c>
      <c r="H29" s="5">
        <f>SUMIFS(Data!$D:$D,Data!$A:$A,$B29,Data!$C:$C,H$24,Data!$B:$B,$B$24)</f>
        <v>3.9752223507670999E-2</v>
      </c>
      <c r="I29" s="5">
        <f>SUMIFS(Data!$D:$D,Data!$A:$A,$B29,Data!$C:$C,I$24,Data!$B:$B,$B$24)</f>
        <v>3.9436828479525003E-2</v>
      </c>
      <c r="J29" s="5">
        <f>SUMIFS(Data!$D:$D,Data!$A:$A,$B29,Data!$C:$C,J$24,Data!$B:$B,$B$24)</f>
        <v>2.6561891947096999E-2</v>
      </c>
      <c r="K29" s="5">
        <f>SUMIFS(Data!$D:$D,Data!$A:$A,$B29,Data!$C:$C,K$24,Data!$B:$B,$B$24)</f>
        <v>2.4992961944839999E-2</v>
      </c>
      <c r="L29" s="5">
        <f>SUMIFS(Data!$D:$D,Data!$A:$A,$B29,Data!$C:$C,L$24,Data!$B:$B,$B$24)</f>
        <v>2.4367166231507E-2</v>
      </c>
      <c r="M29" s="5">
        <f>SUMIFS(Data!$D:$D,Data!$A:$A,$B29,Data!$C:$C,M$24,Data!$B:$B,$B$24)</f>
        <v>2.5136771630385E-2</v>
      </c>
      <c r="N29" s="5">
        <f>SUMIFS(Data!$D:$D,Data!$A:$A,$B29,Data!$C:$C,N$24,Data!$B:$B,$B$24)</f>
        <v>2.5620318573013723E-2</v>
      </c>
    </row>
    <row r="30" spans="2:14">
      <c r="B30" s="1" t="s">
        <v>9</v>
      </c>
      <c r="C30" s="5">
        <f>SUMIFS(Data!$D:$D,Data!$A:$A,$B30,Data!$C:$C,C$24,Data!$B:$B,$B$24)</f>
        <v>7.8887446580922005E-2</v>
      </c>
      <c r="D30" s="5">
        <f>SUMIFS(Data!$D:$D,Data!$A:$A,$B30,Data!$C:$C,D$24,Data!$B:$B,$B$24)</f>
        <v>7.8887446580922005E-2</v>
      </c>
      <c r="E30" s="5">
        <f>SUMIFS(Data!$D:$D,Data!$A:$A,$B30,Data!$C:$C,E$24,Data!$B:$B,$B$24)</f>
        <v>3.9444830159523998E-2</v>
      </c>
      <c r="F30" s="5">
        <f>SUMIFS(Data!$D:$D,Data!$A:$A,$B30,Data!$C:$C,F$24,Data!$B:$B,$B$24)</f>
        <v>3.9747044764464001E-2</v>
      </c>
      <c r="G30" s="5">
        <f>SUMIFS(Data!$D:$D,Data!$A:$A,$B30,Data!$C:$C,G$24,Data!$B:$B,$B$24)</f>
        <v>3.9804586810553003E-2</v>
      </c>
      <c r="H30" s="5">
        <f>SUMIFS(Data!$D:$D,Data!$A:$A,$B30,Data!$C:$C,H$24,Data!$B:$B,$B$24)</f>
        <v>3.9511924142355E-2</v>
      </c>
      <c r="I30" s="5">
        <f>SUMIFS(Data!$D:$D,Data!$A:$A,$B30,Data!$C:$C,I$24,Data!$B:$B,$B$24)</f>
        <v>3.9196529114210003E-2</v>
      </c>
      <c r="J30" s="5">
        <f>SUMIFS(Data!$D:$D,Data!$A:$A,$B30,Data!$C:$C,J$24,Data!$B:$B,$B$24)</f>
        <v>2.6509333840555999E-2</v>
      </c>
      <c r="K30" s="5">
        <f>SUMIFS(Data!$D:$D,Data!$A:$A,$B30,Data!$C:$C,K$24,Data!$B:$B,$B$24)</f>
        <v>2.4940403838299E-2</v>
      </c>
      <c r="L30" s="5">
        <f>SUMIFS(Data!$D:$D,Data!$A:$A,$B30,Data!$C:$C,L$24,Data!$B:$B,$B$24)</f>
        <v>2.4314608124966001E-2</v>
      </c>
      <c r="M30" s="5">
        <f>SUMIFS(Data!$D:$D,Data!$A:$A,$B30,Data!$C:$C,M$24,Data!$B:$B,$B$24)</f>
        <v>2.5084213523844E-2</v>
      </c>
      <c r="N30" s="5">
        <f>SUMIFS(Data!$D:$D,Data!$A:$A,$B30,Data!$C:$C,N$24,Data!$B:$B,$B$24)</f>
        <v>2.5567760466473022E-2</v>
      </c>
    </row>
    <row r="31" spans="2:14">
      <c r="B31" s="1" t="s">
        <v>10</v>
      </c>
      <c r="C31" s="5">
        <f>SUMIFS(Data!$D:$D,Data!$A:$A,$B31,Data!$C:$C,C$24,Data!$B:$B,$B$24)</f>
        <v>8.9765134546147998E-2</v>
      </c>
      <c r="D31" s="5">
        <f>SUMIFS(Data!$D:$D,Data!$A:$A,$B31,Data!$C:$C,D$24,Data!$B:$B,$B$24)</f>
        <v>8.9765134546147998E-2</v>
      </c>
      <c r="E31" s="5">
        <f>SUMIFS(Data!$D:$D,Data!$A:$A,$B31,Data!$C:$C,E$24,Data!$B:$B,$B$24)</f>
        <v>4.3476323935440001E-2</v>
      </c>
      <c r="F31" s="5">
        <f>SUMIFS(Data!$D:$D,Data!$A:$A,$B31,Data!$C:$C,F$24,Data!$B:$B,$B$24)</f>
        <v>4.3648423211365001E-2</v>
      </c>
      <c r="G31" s="5">
        <f>SUMIFS(Data!$D:$D,Data!$A:$A,$B31,Data!$C:$C,G$24,Data!$B:$B,$B$24)</f>
        <v>4.3548500123275997E-2</v>
      </c>
      <c r="H31" s="5">
        <f>SUMIFS(Data!$D:$D,Data!$A:$A,$B31,Data!$C:$C,H$24,Data!$B:$B,$B$24)</f>
        <v>4.3096058651588998E-2</v>
      </c>
      <c r="I31" s="5">
        <f>SUMIFS(Data!$D:$D,Data!$A:$A,$B31,Data!$C:$C,I$24,Data!$B:$B,$B$24)</f>
        <v>4.2673185169084998E-2</v>
      </c>
      <c r="J31" s="5">
        <f>SUMIFS(Data!$D:$D,Data!$A:$A,$B31,Data!$C:$C,J$24,Data!$B:$B,$B$24)</f>
        <v>2.5797704523432999E-2</v>
      </c>
      <c r="K31" s="5">
        <f>SUMIFS(Data!$D:$D,Data!$A:$A,$B31,Data!$C:$C,K$24,Data!$B:$B,$B$24)</f>
        <v>2.4036730208684999E-2</v>
      </c>
      <c r="L31" s="5">
        <f>SUMIFS(Data!$D:$D,Data!$A:$A,$B31,Data!$C:$C,L$24,Data!$B:$B,$B$24)</f>
        <v>2.3254057387421E-2</v>
      </c>
      <c r="M31" s="5">
        <f>SUMIFS(Data!$D:$D,Data!$A:$A,$B31,Data!$C:$C,M$24,Data!$B:$B,$B$24)</f>
        <v>2.3851894533967001E-2</v>
      </c>
      <c r="N31" s="5">
        <f>SUMIFS(Data!$D:$D,Data!$A:$A,$B31,Data!$C:$C,N$24,Data!$B:$B,$B$24)</f>
        <v>2.4178588495539222E-2</v>
      </c>
    </row>
    <row r="32" spans="2:14">
      <c r="B32" s="1" t="s">
        <v>105</v>
      </c>
      <c r="C32" s="5">
        <f>SUMIFS(Data!$D:$D,Data!$A:$A,$B32,Data!$C:$C,C$24,Data!$B:$B,$B$24)</f>
        <v>6.5541593370026005E-2</v>
      </c>
      <c r="D32" s="5">
        <f>SUMIFS(Data!$D:$D,Data!$A:$A,$B32,Data!$C:$C,D$24,Data!$B:$B,$B$24)</f>
        <v>6.5541593370026005E-2</v>
      </c>
      <c r="E32" s="5">
        <f>SUMIFS(Data!$D:$D,Data!$A:$A,$B32,Data!$C:$C,E$24,Data!$B:$B,$B$24)</f>
        <v>6.5541593370026005E-2</v>
      </c>
      <c r="F32" s="5">
        <f>SUMIFS(Data!$D:$D,Data!$A:$A,$B32,Data!$C:$C,F$24,Data!$B:$B,$B$24)</f>
        <v>6.5541593370026005E-2</v>
      </c>
      <c r="G32" s="5">
        <f>SUMIFS(Data!$D:$D,Data!$A:$A,$B32,Data!$C:$C,G$24,Data!$B:$B,$B$24)</f>
        <v>4.1857690545670997E-2</v>
      </c>
      <c r="H32" s="5">
        <f>SUMIFS(Data!$D:$D,Data!$A:$A,$B32,Data!$C:$C,H$24,Data!$B:$B,$B$24)</f>
        <v>4.1538390439952E-2</v>
      </c>
      <c r="I32" s="5">
        <f>SUMIFS(Data!$D:$D,Data!$A:$A,$B32,Data!$C:$C,I$24,Data!$B:$B,$B$24)</f>
        <v>3.097898670118E-2</v>
      </c>
      <c r="J32" s="5">
        <f>SUMIFS(Data!$D:$D,Data!$A:$A,$B32,Data!$C:$C,J$24,Data!$B:$B,$B$24)</f>
        <v>2.9466137522815999E-2</v>
      </c>
      <c r="K32" s="5">
        <f>SUMIFS(Data!$D:$D,Data!$A:$A,$B32,Data!$C:$C,K$24,Data!$B:$B,$B$24)</f>
        <v>2.7880840083494E-2</v>
      </c>
      <c r="L32" s="5">
        <f>SUMIFS(Data!$D:$D,Data!$A:$A,$B32,Data!$C:$C,L$24,Data!$B:$B,$B$24)</f>
        <v>2.7238629265578001E-2</v>
      </c>
      <c r="M32" s="5">
        <f>SUMIFS(Data!$D:$D,Data!$A:$A,$B32,Data!$C:$C,M$24,Data!$B:$B,$B$24)</f>
        <v>2.7969656525229002E-2</v>
      </c>
      <c r="N32" s="5">
        <f>SUMIFS(Data!$D:$D,Data!$A:$A,$B32,Data!$C:$C,N$24,Data!$B:$B,$B$24)</f>
        <v>3.5307256709775636E-2</v>
      </c>
    </row>
    <row r="33" spans="2:23">
      <c r="B33" s="1" t="s">
        <v>102</v>
      </c>
      <c r="C33" s="5">
        <f>SUMIFS(Data!$D:$D,Data!$A:$A,$B33,Data!$C:$C,C$24,Data!$B:$B,$B$24)</f>
        <v>7.8036892437436001E-2</v>
      </c>
      <c r="D33" s="5">
        <f>SUMIFS(Data!$D:$D,Data!$A:$A,$B33,Data!$C:$C,D$24,Data!$B:$B,$B$24)</f>
        <v>7.8036892437436001E-2</v>
      </c>
      <c r="E33" s="5">
        <f>SUMIFS(Data!$D:$D,Data!$A:$A,$B33,Data!$C:$C,E$24,Data!$B:$B,$B$24)</f>
        <v>4.5068958056889999E-2</v>
      </c>
      <c r="F33" s="5">
        <f>SUMIFS(Data!$D:$D,Data!$A:$A,$B33,Data!$C:$C,F$24,Data!$B:$B,$B$24)</f>
        <v>4.4614499361967999E-2</v>
      </c>
      <c r="G33" s="5">
        <f>SUMIFS(Data!$D:$D,Data!$A:$A,$B33,Data!$C:$C,G$24,Data!$B:$B,$B$24)</f>
        <v>4.4365447858477999E-2</v>
      </c>
      <c r="H33" s="5">
        <f>SUMIFS(Data!$D:$D,Data!$A:$A,$B33,Data!$C:$C,H$24,Data!$B:$B,$B$24)</f>
        <v>4.3801461583590003E-2</v>
      </c>
      <c r="I33" s="5">
        <f>SUMIFS(Data!$D:$D,Data!$A:$A,$B33,Data!$C:$C,I$24,Data!$B:$B,$B$24)</f>
        <v>4.2610758899999997E-2</v>
      </c>
      <c r="J33" s="5">
        <f>SUMIFS(Data!$D:$D,Data!$A:$A,$B33,Data!$C:$C,J$24,Data!$B:$B,$B$24)</f>
        <v>2.3945112634412E-2</v>
      </c>
      <c r="K33" s="5">
        <f>SUMIFS(Data!$D:$D,Data!$A:$A,$B33,Data!$C:$C,K$24,Data!$B:$B,$B$24)</f>
        <v>2.9892389027807002E-2</v>
      </c>
      <c r="L33" s="5">
        <f>SUMIFS(Data!$D:$D,Data!$A:$A,$B33,Data!$C:$C,L$24,Data!$B:$B,$B$24)</f>
        <v>3.0574408215062E-2</v>
      </c>
      <c r="M33" s="5">
        <f>SUMIFS(Data!$D:$D,Data!$A:$A,$B33,Data!$C:$C,M$24,Data!$B:$B,$B$24)</f>
        <v>2.9594161296080002E-2</v>
      </c>
      <c r="N33" s="5">
        <f>SUMIFS(Data!$D:$D,Data!$A:$A,$B33,Data!$C:$C,N$24,Data!$B:$B,$B$24)</f>
        <v>3.0143509551080916E-2</v>
      </c>
    </row>
    <row r="34" spans="2:23">
      <c r="B34" s="1" t="s">
        <v>11</v>
      </c>
      <c r="C34" s="5">
        <f>SUMIFS(Data!$D:$D,Data!$A:$A,$B34,Data!$C:$C,C$24,Data!$B:$B,$B$24)</f>
        <v>7.8647587590210996E-2</v>
      </c>
      <c r="D34" s="5">
        <f>SUMIFS(Data!$D:$D,Data!$A:$A,$B34,Data!$C:$C,D$24,Data!$B:$B,$B$24)</f>
        <v>7.8647587590210996E-2</v>
      </c>
      <c r="E34" s="5">
        <f>SUMIFS(Data!$D:$D,Data!$A:$A,$B34,Data!$C:$C,E$24,Data!$B:$B,$B$24)</f>
        <v>4.4198978985960001E-2</v>
      </c>
      <c r="F34" s="5">
        <f>SUMIFS(Data!$D:$D,Data!$A:$A,$B34,Data!$C:$C,F$24,Data!$B:$B,$B$24)</f>
        <v>4.3626523697706997E-2</v>
      </c>
      <c r="G34" s="5">
        <f>SUMIFS(Data!$D:$D,Data!$A:$A,$B34,Data!$C:$C,G$24,Data!$B:$B,$B$24)</f>
        <v>4.3129433734382001E-2</v>
      </c>
      <c r="H34" s="5">
        <f>SUMIFS(Data!$D:$D,Data!$A:$A,$B34,Data!$C:$C,H$24,Data!$B:$B,$B$24)</f>
        <v>4.2579429629849001E-2</v>
      </c>
      <c r="I34" s="5">
        <f>SUMIFS(Data!$D:$D,Data!$A:$A,$B34,Data!$C:$C,I$24,Data!$B:$B,$B$24)</f>
        <v>4.1119998999999997E-2</v>
      </c>
      <c r="J34" s="5">
        <f>SUMIFS(Data!$D:$D,Data!$A:$A,$B34,Data!$C:$C,J$24,Data!$B:$B,$B$24)</f>
        <v>2.3253414960351999E-2</v>
      </c>
      <c r="K34" s="5">
        <f>SUMIFS(Data!$D:$D,Data!$A:$A,$B34,Data!$C:$C,K$24,Data!$B:$B,$B$24)</f>
        <v>2.9470565092910999E-2</v>
      </c>
      <c r="L34" s="5">
        <f>SUMIFS(Data!$D:$D,Data!$A:$A,$B34,Data!$C:$C,L$24,Data!$B:$B,$B$24)</f>
        <v>2.8582527049471E-2</v>
      </c>
      <c r="M34" s="5">
        <f>SUMIFS(Data!$D:$D,Data!$A:$A,$B34,Data!$C:$C,M$24,Data!$B:$B,$B$24)</f>
        <v>2.9073455505352001E-2</v>
      </c>
      <c r="N34" s="5">
        <f>SUMIFS(Data!$D:$D,Data!$A:$A,$B34,Data!$C:$C,N$24,Data!$B:$B,$B$24)</f>
        <v>2.92620243919961E-2</v>
      </c>
    </row>
    <row r="35" spans="2:23">
      <c r="B35" s="1" t="s">
        <v>104</v>
      </c>
      <c r="C35" s="5">
        <f>SUMIFS(Data!$D:$D,Data!$A:$A,$B35,Data!$C:$C,C$24,Data!$B:$B,$B$24)</f>
        <v>8.7011435306095994E-2</v>
      </c>
      <c r="D35" s="5">
        <f>SUMIFS(Data!$D:$D,Data!$A:$A,$B35,Data!$C:$C,D$24,Data!$B:$B,$B$24)</f>
        <v>8.7011435306095994E-2</v>
      </c>
      <c r="E35" s="5">
        <f>SUMIFS(Data!$D:$D,Data!$A:$A,$B35,Data!$C:$C,E$24,Data!$B:$B,$B$24)</f>
        <v>4.6963445562191002E-2</v>
      </c>
      <c r="F35" s="5">
        <f>SUMIFS(Data!$D:$D,Data!$A:$A,$B35,Data!$C:$C,F$24,Data!$B:$B,$B$24)</f>
        <v>4.6365388308846997E-2</v>
      </c>
      <c r="G35" s="5">
        <f>SUMIFS(Data!$D:$D,Data!$A:$A,$B35,Data!$C:$C,G$24,Data!$B:$B,$B$24)</f>
        <v>4.5849482267400002E-2</v>
      </c>
      <c r="H35" s="5">
        <f>SUMIFS(Data!$D:$D,Data!$A:$A,$B35,Data!$C:$C,H$24,Data!$B:$B,$B$24)</f>
        <v>4.5303932925675E-2</v>
      </c>
      <c r="I35" s="5">
        <f>SUMIFS(Data!$D:$D,Data!$A:$A,$B35,Data!$C:$C,I$24,Data!$B:$B,$B$24)</f>
        <v>4.4196767875078757E-2</v>
      </c>
      <c r="J35" s="5">
        <f>SUMIFS(Data!$D:$D,Data!$A:$A,$B35,Data!$C:$C,J$24,Data!$B:$B,$B$24)</f>
        <v>2.4153803330166E-2</v>
      </c>
      <c r="K35" s="5">
        <f>SUMIFS(Data!$D:$D,Data!$A:$A,$B35,Data!$C:$C,K$24,Data!$B:$B,$B$24)</f>
        <v>3.1121391779810999E-2</v>
      </c>
      <c r="L35" s="5">
        <f>SUMIFS(Data!$D:$D,Data!$A:$A,$B35,Data!$C:$C,L$24,Data!$B:$B,$B$24)</f>
        <v>2.9879087904040001E-2</v>
      </c>
      <c r="M35" s="5">
        <f>SUMIFS(Data!$D:$D,Data!$A:$A,$B35,Data!$C:$C,M$24,Data!$B:$B,$B$24)</f>
        <v>3.0514192370804001E-2</v>
      </c>
      <c r="N35" s="5">
        <f>SUMIFS(Data!$D:$D,Data!$A:$A,$B35,Data!$C:$C,N$24,Data!$B:$B,$B$24)</f>
        <v>3.1089695101777171E-2</v>
      </c>
    </row>
    <row r="36" spans="2:23">
      <c r="B36" s="1" t="s">
        <v>101</v>
      </c>
      <c r="C36" s="5">
        <f>SUMIFS(Data!$D:$D,Data!$A:$A,$B36,Data!$C:$C,C$24,Data!$B:$B,$B$24)</f>
        <v>7.7571104534502E-2</v>
      </c>
      <c r="D36" s="5">
        <f>SUMIFS(Data!$D:$D,Data!$A:$A,$B36,Data!$C:$C,D$24,Data!$B:$B,$B$24)</f>
        <v>7.7571104534502E-2</v>
      </c>
      <c r="E36" s="5">
        <f>SUMIFS(Data!$D:$D,Data!$A:$A,$B36,Data!$C:$C,E$24,Data!$B:$B,$B$24)</f>
        <v>4.3201557994291997E-2</v>
      </c>
      <c r="F36" s="5">
        <f>SUMIFS(Data!$D:$D,Data!$A:$A,$B36,Data!$C:$C,F$24,Data!$B:$B,$B$24)</f>
        <v>4.2629102706039E-2</v>
      </c>
      <c r="G36" s="5">
        <f>SUMIFS(Data!$D:$D,Data!$A:$A,$B36,Data!$C:$C,G$24,Data!$B:$B,$B$24)</f>
        <v>4.2132012742713998E-2</v>
      </c>
      <c r="H36" s="5">
        <f>SUMIFS(Data!$D:$D,Data!$A:$A,$B36,Data!$C:$C,H$24,Data!$B:$B,$B$24)</f>
        <v>4.1582008638180998E-2</v>
      </c>
      <c r="I36" s="5">
        <f>SUMIFS(Data!$D:$D,Data!$A:$A,$B36,Data!$C:$C,I$24,Data!$B:$B,$B$24)</f>
        <v>4.0122577999999999E-2</v>
      </c>
      <c r="J36" s="5">
        <f>SUMIFS(Data!$D:$D,Data!$A:$A,$B36,Data!$C:$C,J$24,Data!$B:$B,$B$24)</f>
        <v>2.3218295891602E-2</v>
      </c>
      <c r="K36" s="5">
        <f>SUMIFS(Data!$D:$D,Data!$A:$A,$B36,Data!$C:$C,K$24,Data!$B:$B,$B$24)</f>
        <v>2.8411643117053999E-2</v>
      </c>
      <c r="L36" s="5">
        <f>SUMIFS(Data!$D:$D,Data!$A:$A,$B36,Data!$C:$C,L$24,Data!$B:$B,$B$24)</f>
        <v>2.7523605073614E-2</v>
      </c>
      <c r="M36" s="5">
        <f>SUMIFS(Data!$D:$D,Data!$A:$A,$B36,Data!$C:$C,M$24,Data!$B:$B,$B$24)</f>
        <v>2.8014533529495001E-2</v>
      </c>
      <c r="N36" s="5">
        <f>SUMIFS(Data!$D:$D,Data!$A:$A,$B36,Data!$C:$C,N$24,Data!$B:$B,$B$24)</f>
        <v>2.8203102416139103E-2</v>
      </c>
    </row>
    <row r="37" spans="2:23">
      <c r="B37" s="1" t="s">
        <v>12</v>
      </c>
      <c r="C37" s="5">
        <f>SUMIFS(Data!$D:$D,Data!$A:$A,$B37,Data!$C:$C,C$24,Data!$B:$B,$B$24)</f>
        <v>7.9141470216966006E-2</v>
      </c>
      <c r="D37" s="5">
        <f>SUMIFS(Data!$D:$D,Data!$A:$A,$B37,Data!$C:$C,D$24,Data!$B:$B,$B$24)</f>
        <v>7.9141470216966006E-2</v>
      </c>
      <c r="E37" s="5">
        <f>SUMIFS(Data!$D:$D,Data!$A:$A,$B37,Data!$C:$C,E$24,Data!$B:$B,$B$24)</f>
        <v>4.7921268909003001E-2</v>
      </c>
      <c r="F37" s="5">
        <f>SUMIFS(Data!$D:$D,Data!$A:$A,$B37,Data!$C:$C,F$24,Data!$B:$B,$B$24)</f>
        <v>4.7286110196271998E-2</v>
      </c>
      <c r="G37" s="5">
        <f>SUMIFS(Data!$D:$D,Data!$A:$A,$B37,Data!$C:$C,G$24,Data!$B:$B,$B$24)</f>
        <v>4.6714900529443E-2</v>
      </c>
      <c r="H37" s="5">
        <f>SUMIFS(Data!$D:$D,Data!$A:$A,$B37,Data!$C:$C,H$24,Data!$B:$B,$B$24)</f>
        <v>4.6107228153635001E-2</v>
      </c>
      <c r="I37" s="5">
        <f>SUMIFS(Data!$D:$D,Data!$A:$A,$B37,Data!$C:$C,I$24,Data!$B:$B,$B$24)</f>
        <v>4.4593132299999998E-2</v>
      </c>
      <c r="J37" s="5">
        <f>SUMIFS(Data!$D:$D,Data!$A:$A,$B37,Data!$C:$C,J$24,Data!$B:$B,$B$24)</f>
        <v>2.3596861619100001E-2</v>
      </c>
      <c r="K37" s="5">
        <f>SUMIFS(Data!$D:$D,Data!$A:$A,$B37,Data!$C:$C,K$24,Data!$B:$B,$B$24)</f>
        <v>3.0426864239841998E-2</v>
      </c>
      <c r="L37" s="5">
        <f>SUMIFS(Data!$D:$D,Data!$A:$A,$B37,Data!$C:$C,L$24,Data!$B:$B,$B$24)</f>
        <v>2.947098637883E-2</v>
      </c>
      <c r="M37" s="5">
        <f>SUMIFS(Data!$D:$D,Data!$A:$A,$B37,Data!$C:$C,M$24,Data!$B:$B,$B$24)</f>
        <v>2.9894075017137998E-2</v>
      </c>
      <c r="N37" s="5">
        <f>SUMIFS(Data!$D:$D,Data!$A:$A,$B37,Data!$C:$C,N$24,Data!$B:$B,$B$24)</f>
        <v>3.0014804086208935E-2</v>
      </c>
    </row>
    <row r="38" spans="2:23">
      <c r="B38" s="1" t="s">
        <v>145</v>
      </c>
      <c r="C38" s="116"/>
      <c r="D38" s="116"/>
      <c r="E38" s="116"/>
      <c r="F38" s="116"/>
      <c r="G38" s="116"/>
      <c r="H38" s="116"/>
      <c r="I38" s="5">
        <f>SUMIFS(Data!$D:$D,Data!$A:$A,$B38,Data!$C:$C,I$24,Data!$B:$B,$B$24)</f>
        <v>2.63E-2</v>
      </c>
      <c r="J38" s="5">
        <f>SUMIFS(Data!$D:$D,Data!$A:$A,$B38,Data!$C:$C,J$24,Data!$B:$B,$B$24)</f>
        <v>2.5601528207983001E-2</v>
      </c>
      <c r="K38" s="5">
        <f>SUMIFS(Data!$D:$D,Data!$A:$A,$B38,Data!$C:$C,K$24,Data!$B:$B,$B$24)</f>
        <v>2.4628349921255E-2</v>
      </c>
      <c r="L38" s="5">
        <f>SUMIFS(Data!$D:$D,Data!$A:$A,$B38,Data!$C:$C,L$24,Data!$B:$B,$B$24)</f>
        <v>2.3967778336190002E-2</v>
      </c>
      <c r="M38" s="5">
        <f>SUMIFS(Data!$D:$D,Data!$A:$A,$B38,Data!$C:$C,M$24,Data!$B:$B,$B$24)</f>
        <v>2.5103332816017999E-2</v>
      </c>
      <c r="N38" s="5">
        <f>SUMIFS(Data!$D:$D,Data!$A:$A,$B38,Data!$C:$C,N$24,Data!$B:$B,$B$24)</f>
        <v>3.2152357319473301E-2</v>
      </c>
    </row>
    <row r="39" spans="2:23">
      <c r="B39" s="4"/>
      <c r="C39" s="1"/>
      <c r="D39" s="1"/>
      <c r="E39" s="1"/>
      <c r="F39" s="1"/>
      <c r="G39" s="1"/>
      <c r="H39" s="1"/>
      <c r="I39" s="1"/>
      <c r="J39" s="1"/>
    </row>
    <row r="40" spans="2:23" ht="30" customHeight="1">
      <c r="B40" s="152" t="s">
        <v>56</v>
      </c>
      <c r="C40" s="153"/>
      <c r="D40" s="153"/>
      <c r="E40" s="153"/>
      <c r="F40" s="153"/>
      <c r="G40" s="153"/>
      <c r="H40" s="153"/>
      <c r="I40" s="153"/>
      <c r="J40" s="153"/>
      <c r="K40" s="153"/>
      <c r="L40" s="153"/>
      <c r="M40" s="153"/>
      <c r="N40" s="153"/>
    </row>
    <row r="41" spans="2:23">
      <c r="B41" s="38"/>
      <c r="C41" s="38"/>
      <c r="D41" s="38"/>
      <c r="E41" s="38"/>
      <c r="F41" s="38"/>
      <c r="G41" s="38"/>
      <c r="H41" s="38"/>
      <c r="I41" s="38"/>
    </row>
    <row r="42" spans="2:23" ht="15" thickBot="1">
      <c r="B42" s="112" t="str">
        <f>IF($C$4="Inclusive",Inputs!G11,Inputs!G12)</f>
        <v>Real return on regulated equity</v>
      </c>
      <c r="C42" s="113">
        <v>2014</v>
      </c>
      <c r="D42" s="113">
        <v>2015</v>
      </c>
      <c r="E42" s="113">
        <v>2016</v>
      </c>
      <c r="F42" s="113">
        <v>2017</v>
      </c>
      <c r="G42" s="113">
        <v>2018</v>
      </c>
      <c r="H42" s="113">
        <v>2019</v>
      </c>
      <c r="I42" s="113">
        <v>2020</v>
      </c>
      <c r="J42" s="113">
        <v>2021</v>
      </c>
      <c r="K42" s="113">
        <v>2022</v>
      </c>
      <c r="L42" s="113">
        <v>2023</v>
      </c>
      <c r="M42" s="113">
        <v>2024</v>
      </c>
      <c r="N42" s="113">
        <v>2025</v>
      </c>
    </row>
    <row r="43" spans="2:23">
      <c r="B43" s="76" t="s">
        <v>107</v>
      </c>
      <c r="C43" s="5">
        <f>SUMIFS(Data!$D:$D,Data!$A:$A,$B43,Data!$C:$C,C$42,Data!$B:$B,$B$42)</f>
        <v>6.9160290448486081E-2</v>
      </c>
      <c r="D43" s="5">
        <f>SUMIFS(Data!$D:$D,Data!$A:$A,$B43,Data!$C:$C,D$42,Data!$B:$B,$B$42)</f>
        <v>5.4446171670021921E-2</v>
      </c>
      <c r="E43" s="5">
        <f>SUMIFS(Data!$D:$D,Data!$A:$A,$B43,Data!$C:$C,E$42,Data!$B:$B,$B$42)</f>
        <v>5.76854546266145E-2</v>
      </c>
      <c r="F43" s="5">
        <f>SUMIFS(Data!$D:$D,Data!$A:$A,$B43,Data!$C:$C,F$42,Data!$B:$B,$B$42)</f>
        <v>6.2368974010082907E-2</v>
      </c>
      <c r="G43" s="5">
        <f>SUMIFS(Data!$D:$D,Data!$A:$A,$B43,Data!$C:$C,G$42,Data!$B:$B,$B$42)</f>
        <v>8.1026132091505873E-2</v>
      </c>
      <c r="H43" s="5">
        <f>SUMIFS(Data!$D:$D,Data!$A:$A,$B43,Data!$C:$C,H$42,Data!$B:$B,$B$42)</f>
        <v>8.6797153341323735E-2</v>
      </c>
      <c r="I43" s="5">
        <f>SUMIFS(Data!$D:$D,Data!$A:$A,$B43,Data!$C:$C,I$42,Data!$B:$B,$B$42)</f>
        <v>3.3997911984879788E-2</v>
      </c>
      <c r="J43" s="5">
        <f>SUMIFS(Data!$D:$D,Data!$A:$A,$B43,Data!$C:$C,J$42,Data!$B:$B,$B$42)</f>
        <v>-1.8814950177188532E-2</v>
      </c>
      <c r="K43" s="5">
        <f>SUMIFS(Data!$D:$D,Data!$A:$A,$B43,Data!$C:$C,K$42,Data!$B:$B,$B$42)</f>
        <v>0.13743883130746634</v>
      </c>
      <c r="L43" s="5">
        <f>SUMIFS(Data!$D:$D,Data!$A:$A,$B43,Data!$C:$C,L$42,Data!$B:$B,$B$42)</f>
        <v>0.10014770994301783</v>
      </c>
      <c r="M43" s="5">
        <f>SUMIFS(Data!$D:$D,Data!$A:$A,$B43,Data!$C:$C,M$42,Data!$B:$B,$B$42)</f>
        <v>-8.8722514093127203E-2</v>
      </c>
      <c r="N43" s="5">
        <f>SUMIFS(Data!$D:$D,Data!$A:$A,$B43,Data!$C:$C,N$42,Data!$B:$B,$B$42)</f>
        <v>-2.9054627923514521E-2</v>
      </c>
      <c r="O43" s="36"/>
      <c r="P43" s="36"/>
      <c r="Q43" s="36"/>
      <c r="R43" s="36"/>
      <c r="S43" s="36"/>
      <c r="T43" s="36"/>
      <c r="U43" s="36"/>
      <c r="V43" s="36"/>
      <c r="W43" s="36"/>
    </row>
    <row r="44" spans="2:23">
      <c r="B44" s="1" t="s">
        <v>5</v>
      </c>
      <c r="C44" s="5">
        <f>SUMIFS(Data!$D:$D,Data!$A:$A,$B44,Data!$C:$C,C$42,Data!$B:$B,$B$42)</f>
        <v>0.16798276966828921</v>
      </c>
      <c r="D44" s="5">
        <f>SUMIFS(Data!$D:$D,Data!$A:$A,$B44,Data!$C:$C,D$42,Data!$B:$B,$B$42)</f>
        <v>7.3583411583122885E-2</v>
      </c>
      <c r="E44" s="5">
        <f>SUMIFS(Data!$D:$D,Data!$A:$A,$B44,Data!$C:$C,E$42,Data!$B:$B,$B$42)</f>
        <v>-6.2332916433027203E-3</v>
      </c>
      <c r="F44" s="5">
        <f>SUMIFS(Data!$D:$D,Data!$A:$A,$B44,Data!$C:$C,F$42,Data!$B:$B,$B$42)</f>
        <v>2.2948247890523452E-2</v>
      </c>
      <c r="G44" s="5">
        <f>SUMIFS(Data!$D:$D,Data!$A:$A,$B44,Data!$C:$C,G$42,Data!$B:$B,$B$42)</f>
        <v>6.1004638122359497E-2</v>
      </c>
      <c r="H44" s="5">
        <f>SUMIFS(Data!$D:$D,Data!$A:$A,$B44,Data!$C:$C,H$42,Data!$B:$B,$B$42)</f>
        <v>6.4997536348228163E-2</v>
      </c>
      <c r="I44" s="5">
        <f>SUMIFS(Data!$D:$D,Data!$A:$A,$B44,Data!$C:$C,I$42,Data!$B:$B,$B$42)</f>
        <v>5.9916870008485487E-2</v>
      </c>
      <c r="J44" s="5">
        <f>SUMIFS(Data!$D:$D,Data!$A:$A,$B44,Data!$C:$C,J$42,Data!$B:$B,$B$42)</f>
        <v>5.2918691459855532E-2</v>
      </c>
      <c r="K44" s="5">
        <f>SUMIFS(Data!$D:$D,Data!$A:$A,$B44,Data!$C:$C,K$42,Data!$B:$B,$B$42)</f>
        <v>8.7685030477389167E-2</v>
      </c>
      <c r="L44" s="5">
        <f>SUMIFS(Data!$D:$D,Data!$A:$A,$B44,Data!$C:$C,L$42,Data!$B:$B,$B$42)</f>
        <v>0.10520585997583282</v>
      </c>
      <c r="M44" s="5">
        <f>SUMIFS(Data!$D:$D,Data!$A:$A,$B44,Data!$C:$C,M$42,Data!$B:$B,$B$42)</f>
        <v>5.0636615438017576E-2</v>
      </c>
      <c r="N44" s="5">
        <f>SUMIFS(Data!$D:$D,Data!$A:$A,$B44,Data!$C:$C,N$42,Data!$B:$B,$B$42)</f>
        <v>3.2314634051566669E-2</v>
      </c>
      <c r="O44" s="36"/>
      <c r="P44" s="36"/>
      <c r="Q44" s="36"/>
      <c r="R44" s="36"/>
      <c r="S44" s="36"/>
      <c r="T44" s="36"/>
      <c r="U44" s="36"/>
      <c r="V44" s="36"/>
      <c r="W44" s="36"/>
    </row>
    <row r="45" spans="2:23">
      <c r="B45" s="1" t="s">
        <v>6</v>
      </c>
      <c r="C45" s="5">
        <f>SUMIFS(Data!$D:$D,Data!$A:$A,$B45,Data!$C:$C,C$42,Data!$B:$B,$B$42)</f>
        <v>0.11792229395623691</v>
      </c>
      <c r="D45" s="5">
        <f>SUMIFS(Data!$D:$D,Data!$A:$A,$B45,Data!$C:$C,D$42,Data!$B:$B,$B$42)</f>
        <v>0.15143214881898259</v>
      </c>
      <c r="E45" s="5">
        <f>SUMIFS(Data!$D:$D,Data!$A:$A,$B45,Data!$C:$C,E$42,Data!$B:$B,$B$42)</f>
        <v>3.8114990428535361E-2</v>
      </c>
      <c r="F45" s="5">
        <f>SUMIFS(Data!$D:$D,Data!$A:$A,$B45,Data!$C:$C,F$42,Data!$B:$B,$B$42)</f>
        <v>5.337551938713269E-2</v>
      </c>
      <c r="G45" s="5">
        <f>SUMIFS(Data!$D:$D,Data!$A:$A,$B45,Data!$C:$C,G$42,Data!$B:$B,$B$42)</f>
        <v>0.17685585249336361</v>
      </c>
      <c r="H45" s="5">
        <f>SUMIFS(Data!$D:$D,Data!$A:$A,$B45,Data!$C:$C,H$42,Data!$B:$B,$B$42)</f>
        <v>0.14496943407302351</v>
      </c>
      <c r="I45" s="5">
        <f>SUMIFS(Data!$D:$D,Data!$A:$A,$B45,Data!$C:$C,I$42,Data!$B:$B,$B$42)</f>
        <v>0.1178260362308437</v>
      </c>
      <c r="J45" s="5">
        <f>SUMIFS(Data!$D:$D,Data!$A:$A,$B45,Data!$C:$C,J$42,Data!$B:$B,$B$42)</f>
        <v>0.19743037356147891</v>
      </c>
      <c r="K45" s="5">
        <f>SUMIFS(Data!$D:$D,Data!$A:$A,$B45,Data!$C:$C,K$42,Data!$B:$B,$B$42)</f>
        <v>0.22055011313928247</v>
      </c>
      <c r="L45" s="5">
        <f>SUMIFS(Data!$D:$D,Data!$A:$A,$B45,Data!$C:$C,L$42,Data!$B:$B,$B$42)</f>
        <v>0.34185681141293311</v>
      </c>
      <c r="M45" s="5">
        <f>SUMIFS(Data!$D:$D,Data!$A:$A,$B45,Data!$C:$C,M$42,Data!$B:$B,$B$42)</f>
        <v>0.20561044519561222</v>
      </c>
      <c r="N45" s="5">
        <f>SUMIFS(Data!$D:$D,Data!$A:$A,$B45,Data!$C:$C,N$42,Data!$B:$B,$B$42)</f>
        <v>3.4765693683307931E-2</v>
      </c>
      <c r="O45" s="36"/>
      <c r="P45" s="36"/>
      <c r="Q45" s="36"/>
      <c r="R45" s="36"/>
      <c r="S45" s="36"/>
      <c r="T45" s="36"/>
      <c r="U45" s="36"/>
      <c r="V45" s="36"/>
      <c r="W45" s="36"/>
    </row>
    <row r="46" spans="2:23">
      <c r="B46" s="1" t="s">
        <v>7</v>
      </c>
      <c r="C46" s="5">
        <f>SUMIFS(Data!$D:$D,Data!$A:$A,$B46,Data!$C:$C,C$42,Data!$B:$B,$B$42)</f>
        <v>0.13375193149094311</v>
      </c>
      <c r="D46" s="5">
        <f>SUMIFS(Data!$D:$D,Data!$A:$A,$B46,Data!$C:$C,D$42,Data!$B:$B,$B$42)</f>
        <v>0.1491190769976628</v>
      </c>
      <c r="E46" s="5">
        <f>SUMIFS(Data!$D:$D,Data!$A:$A,$B46,Data!$C:$C,E$42,Data!$B:$B,$B$42)</f>
        <v>2.2829449106063228E-3</v>
      </c>
      <c r="F46" s="5">
        <f>SUMIFS(Data!$D:$D,Data!$A:$A,$B46,Data!$C:$C,F$42,Data!$B:$B,$B$42)</f>
        <v>1.6152747487843962E-2</v>
      </c>
      <c r="G46" s="5">
        <f>SUMIFS(Data!$D:$D,Data!$A:$A,$B46,Data!$C:$C,G$42,Data!$B:$B,$B$42)</f>
        <v>2.1669557979421539E-2</v>
      </c>
      <c r="H46" s="5">
        <f>SUMIFS(Data!$D:$D,Data!$A:$A,$B46,Data!$C:$C,H$42,Data!$B:$B,$B$42)</f>
        <v>8.7526633886311992E-3</v>
      </c>
      <c r="I46" s="5">
        <f>SUMIFS(Data!$D:$D,Data!$A:$A,$B46,Data!$C:$C,I$42,Data!$B:$B,$B$42)</f>
        <v>2.4989992060264948E-2</v>
      </c>
      <c r="J46" s="5">
        <f>SUMIFS(Data!$D:$D,Data!$A:$A,$B46,Data!$C:$C,J$42,Data!$B:$B,$B$42)</f>
        <v>1.8687230673446052E-2</v>
      </c>
      <c r="K46" s="5">
        <f>SUMIFS(Data!$D:$D,Data!$A:$A,$B46,Data!$C:$C,K$42,Data!$B:$B,$B$42)</f>
        <v>5.9650123475443878E-2</v>
      </c>
      <c r="L46" s="5">
        <f>SUMIFS(Data!$D:$D,Data!$A:$A,$B46,Data!$C:$C,L$42,Data!$B:$B,$B$42)</f>
        <v>9.3041499918431761E-2</v>
      </c>
      <c r="M46" s="5">
        <f>SUMIFS(Data!$D:$D,Data!$A:$A,$B46,Data!$C:$C,M$42,Data!$B:$B,$B$42)</f>
        <v>3.8787416212789423E-2</v>
      </c>
      <c r="N46" s="5">
        <f>SUMIFS(Data!$D:$D,Data!$A:$A,$B46,Data!$C:$C,N$42,Data!$B:$B,$B$42)</f>
        <v>1.5683358876340564E-2</v>
      </c>
      <c r="O46" s="36"/>
      <c r="P46" s="36"/>
      <c r="Q46" s="36"/>
      <c r="R46" s="36"/>
      <c r="S46" s="36"/>
      <c r="T46" s="36"/>
      <c r="U46" s="36"/>
      <c r="V46" s="36"/>
      <c r="W46" s="36"/>
    </row>
    <row r="47" spans="2:23">
      <c r="B47" s="1" t="s">
        <v>8</v>
      </c>
      <c r="C47" s="5">
        <f>SUMIFS(Data!$D:$D,Data!$A:$A,$B47,Data!$C:$C,C$42,Data!$B:$B,$B$42)</f>
        <v>6.7188720076103034E-2</v>
      </c>
      <c r="D47" s="5">
        <f>SUMIFS(Data!$D:$D,Data!$A:$A,$B47,Data!$C:$C,D$42,Data!$B:$B,$B$42)</f>
        <v>0.1032208054344923</v>
      </c>
      <c r="E47" s="5">
        <f>SUMIFS(Data!$D:$D,Data!$A:$A,$B47,Data!$C:$C,E$42,Data!$B:$B,$B$42)</f>
        <v>0.11762930592266931</v>
      </c>
      <c r="F47" s="5">
        <f>SUMIFS(Data!$D:$D,Data!$A:$A,$B47,Data!$C:$C,F$42,Data!$B:$B,$B$42)</f>
        <v>0.13225825841682051</v>
      </c>
      <c r="G47" s="5">
        <f>SUMIFS(Data!$D:$D,Data!$A:$A,$B47,Data!$C:$C,G$42,Data!$B:$B,$B$42)</f>
        <v>0.1010459530978895</v>
      </c>
      <c r="H47" s="5">
        <f>SUMIFS(Data!$D:$D,Data!$A:$A,$B47,Data!$C:$C,H$42,Data!$B:$B,$B$42)</f>
        <v>7.0659665176181372E-2</v>
      </c>
      <c r="I47" s="5">
        <f>SUMIFS(Data!$D:$D,Data!$A:$A,$B47,Data!$C:$C,I$42,Data!$B:$B,$B$42)</f>
        <v>7.1192763360087036E-2</v>
      </c>
      <c r="J47" s="5">
        <f>SUMIFS(Data!$D:$D,Data!$A:$A,$B47,Data!$C:$C,J$42,Data!$B:$B,$B$42)</f>
        <v>2.379008276083255E-2</v>
      </c>
      <c r="K47" s="5">
        <f>SUMIFS(Data!$D:$D,Data!$A:$A,$B47,Data!$C:$C,K$42,Data!$B:$B,$B$42)</f>
        <v>8.9871280371920784E-2</v>
      </c>
      <c r="L47" s="5">
        <f>SUMIFS(Data!$D:$D,Data!$A:$A,$B47,Data!$C:$C,L$42,Data!$B:$B,$B$42)</f>
        <v>0.12017458990767955</v>
      </c>
      <c r="M47" s="5">
        <f>SUMIFS(Data!$D:$D,Data!$A:$A,$B47,Data!$C:$C,M$42,Data!$B:$B,$B$42)</f>
        <v>3.9820434661571855E-2</v>
      </c>
      <c r="N47" s="5">
        <f>SUMIFS(Data!$D:$D,Data!$A:$A,$B47,Data!$C:$C,N$42,Data!$B:$B,$B$42)</f>
        <v>1.0025234946551291E-2</v>
      </c>
      <c r="O47" s="36"/>
      <c r="P47" s="36"/>
      <c r="Q47" s="36"/>
      <c r="R47" s="36"/>
      <c r="S47" s="36"/>
      <c r="T47" s="36"/>
      <c r="U47" s="36"/>
      <c r="V47" s="36"/>
      <c r="W47" s="36"/>
    </row>
    <row r="48" spans="2:23">
      <c r="B48" s="1" t="s">
        <v>9</v>
      </c>
      <c r="C48" s="5">
        <f>SUMIFS(Data!$D:$D,Data!$A:$A,$B48,Data!$C:$C,C$42,Data!$B:$B,$B$42)</f>
        <v>8.2318566195766593E-2</v>
      </c>
      <c r="D48" s="5">
        <f>SUMIFS(Data!$D:$D,Data!$A:$A,$B48,Data!$C:$C,D$42,Data!$B:$B,$B$42)</f>
        <v>9.7546936674573398E-2</v>
      </c>
      <c r="E48" s="5">
        <f>SUMIFS(Data!$D:$D,Data!$A:$A,$B48,Data!$C:$C,E$42,Data!$B:$B,$B$42)</f>
        <v>6.9941447553577327E-2</v>
      </c>
      <c r="F48" s="5">
        <f>SUMIFS(Data!$D:$D,Data!$A:$A,$B48,Data!$C:$C,F$42,Data!$B:$B,$B$42)</f>
        <v>0.14676226058879141</v>
      </c>
      <c r="G48" s="5">
        <f>SUMIFS(Data!$D:$D,Data!$A:$A,$B48,Data!$C:$C,G$42,Data!$B:$B,$B$42)</f>
        <v>8.4549019496635291E-2</v>
      </c>
      <c r="H48" s="5">
        <f>SUMIFS(Data!$D:$D,Data!$A:$A,$B48,Data!$C:$C,H$42,Data!$B:$B,$B$42)</f>
        <v>6.2078417596648568E-2</v>
      </c>
      <c r="I48" s="5">
        <f>SUMIFS(Data!$D:$D,Data!$A:$A,$B48,Data!$C:$C,I$42,Data!$B:$B,$B$42)</f>
        <v>6.1702150558045871E-2</v>
      </c>
      <c r="J48" s="5">
        <f>SUMIFS(Data!$D:$D,Data!$A:$A,$B48,Data!$C:$C,J$42,Data!$B:$B,$B$42)</f>
        <v>1.881920337517964E-2</v>
      </c>
      <c r="K48" s="5">
        <f>SUMIFS(Data!$D:$D,Data!$A:$A,$B48,Data!$C:$C,K$42,Data!$B:$B,$B$42)</f>
        <v>6.9396466250976743E-2</v>
      </c>
      <c r="L48" s="5">
        <f>SUMIFS(Data!$D:$D,Data!$A:$A,$B48,Data!$C:$C,L$42,Data!$B:$B,$B$42)</f>
        <v>0.14346264370303499</v>
      </c>
      <c r="M48" s="5">
        <f>SUMIFS(Data!$D:$D,Data!$A:$A,$B48,Data!$C:$C,M$42,Data!$B:$B,$B$42)</f>
        <v>3.0745992341927677E-2</v>
      </c>
      <c r="N48" s="5">
        <f>SUMIFS(Data!$D:$D,Data!$A:$A,$B48,Data!$C:$C,N$42,Data!$B:$B,$B$42)</f>
        <v>2.9116977795286877E-3</v>
      </c>
      <c r="O48" s="36"/>
      <c r="P48" s="36"/>
      <c r="Q48" s="36"/>
      <c r="R48" s="36"/>
      <c r="S48" s="36"/>
      <c r="T48" s="36"/>
      <c r="U48" s="36"/>
      <c r="V48" s="36"/>
      <c r="W48" s="36"/>
    </row>
    <row r="49" spans="2:23">
      <c r="B49" s="1" t="s">
        <v>10</v>
      </c>
      <c r="C49" s="5">
        <f>SUMIFS(Data!$D:$D,Data!$A:$A,$B49,Data!$C:$C,C$42,Data!$B:$B,$B$42)</f>
        <v>0.22579729965281189</v>
      </c>
      <c r="D49" s="5">
        <f>SUMIFS(Data!$D:$D,Data!$A:$A,$B49,Data!$C:$C,D$42,Data!$B:$B,$B$42)</f>
        <v>0.19424985660667621</v>
      </c>
      <c r="E49" s="5">
        <f>SUMIFS(Data!$D:$D,Data!$A:$A,$B49,Data!$C:$C,E$42,Data!$B:$B,$B$42)</f>
        <v>0.12870262604336311</v>
      </c>
      <c r="F49" s="5">
        <f>SUMIFS(Data!$D:$D,Data!$A:$A,$B49,Data!$C:$C,F$42,Data!$B:$B,$B$42)</f>
        <v>7.2312001808687923E-2</v>
      </c>
      <c r="G49" s="5">
        <f>SUMIFS(Data!$D:$D,Data!$A:$A,$B49,Data!$C:$C,G$42,Data!$B:$B,$B$42)</f>
        <v>0.1066986221113158</v>
      </c>
      <c r="H49" s="5">
        <f>SUMIFS(Data!$D:$D,Data!$A:$A,$B49,Data!$C:$C,H$42,Data!$B:$B,$B$42)</f>
        <v>9.9562894535848975E-2</v>
      </c>
      <c r="I49" s="5">
        <f>SUMIFS(Data!$D:$D,Data!$A:$A,$B49,Data!$C:$C,I$42,Data!$B:$B,$B$42)</f>
        <v>0.13140491201960611</v>
      </c>
      <c r="J49" s="5">
        <f>SUMIFS(Data!$D:$D,Data!$A:$A,$B49,Data!$C:$C,J$42,Data!$B:$B,$B$42)</f>
        <v>0.10983021403166129</v>
      </c>
      <c r="K49" s="5">
        <f>SUMIFS(Data!$D:$D,Data!$A:$A,$B49,Data!$C:$C,K$42,Data!$B:$B,$B$42)</f>
        <v>0.14970294780801388</v>
      </c>
      <c r="L49" s="5">
        <f>SUMIFS(Data!$D:$D,Data!$A:$A,$B49,Data!$C:$C,L$42,Data!$B:$B,$B$42)</f>
        <v>0.16941902970963757</v>
      </c>
      <c r="M49" s="5">
        <f>SUMIFS(Data!$D:$D,Data!$A:$A,$B49,Data!$C:$C,M$42,Data!$B:$B,$B$42)</f>
        <v>8.7093248184188423E-3</v>
      </c>
      <c r="N49" s="5">
        <f>SUMIFS(Data!$D:$D,Data!$A:$A,$B49,Data!$C:$C,N$42,Data!$B:$B,$B$42)</f>
        <v>6.235101401620078E-2</v>
      </c>
      <c r="O49" s="36"/>
      <c r="P49" s="36"/>
      <c r="Q49" s="36"/>
      <c r="R49" s="36"/>
      <c r="S49" s="36"/>
      <c r="T49" s="36"/>
      <c r="U49" s="36"/>
      <c r="V49" s="36"/>
      <c r="W49" s="36"/>
    </row>
    <row r="50" spans="2:23">
      <c r="B50" s="1" t="s">
        <v>105</v>
      </c>
      <c r="C50" s="5">
        <f>SUMIFS(Data!$D:$D,Data!$A:$A,$B50,Data!$C:$C,C$42,Data!$B:$B,$B$42)</f>
        <v>7.9632465700195332E-2</v>
      </c>
      <c r="D50" s="5">
        <f>SUMIFS(Data!$D:$D,Data!$A:$A,$B50,Data!$C:$C,D$42,Data!$B:$B,$B$42)</f>
        <v>0.1032064475693614</v>
      </c>
      <c r="E50" s="5">
        <f>SUMIFS(Data!$D:$D,Data!$A:$A,$B50,Data!$C:$C,E$42,Data!$B:$B,$B$42)</f>
        <v>0.1196315271509405</v>
      </c>
      <c r="F50" s="5">
        <f>SUMIFS(Data!$D:$D,Data!$A:$A,$B50,Data!$C:$C,F$42,Data!$B:$B,$B$42)</f>
        <v>0.10279918906697839</v>
      </c>
      <c r="G50" s="5">
        <f>SUMIFS(Data!$D:$D,Data!$A:$A,$B50,Data!$C:$C,G$42,Data!$B:$B,$B$42)</f>
        <v>6.3287481714734362E-2</v>
      </c>
      <c r="H50" s="5">
        <f>SUMIFS(Data!$D:$D,Data!$A:$A,$B50,Data!$C:$C,H$42,Data!$B:$B,$B$42)</f>
        <v>3.0807461192676949E-2</v>
      </c>
      <c r="I50" s="5">
        <f>SUMIFS(Data!$D:$D,Data!$A:$A,$B50,Data!$C:$C,I$42,Data!$B:$B,$B$42)</f>
        <v>4.0576349925359988E-2</v>
      </c>
      <c r="J50" s="5">
        <f>SUMIFS(Data!$D:$D,Data!$A:$A,$B50,Data!$C:$C,J$42,Data!$B:$B,$B$42)</f>
        <v>7.4264544683269882E-3</v>
      </c>
      <c r="K50" s="5">
        <f>SUMIFS(Data!$D:$D,Data!$A:$A,$B50,Data!$C:$C,K$42,Data!$B:$B,$B$42)</f>
        <v>5.1002674776955796E-2</v>
      </c>
      <c r="L50" s="5">
        <f>SUMIFS(Data!$D:$D,Data!$A:$A,$B50,Data!$C:$C,L$42,Data!$B:$B,$B$42)</f>
        <v>9.241509871350545E-2</v>
      </c>
      <c r="M50" s="5">
        <f>SUMIFS(Data!$D:$D,Data!$A:$A,$B50,Data!$C:$C,M$42,Data!$B:$B,$B$42)</f>
        <v>3.0726442424653982E-2</v>
      </c>
      <c r="N50" s="5">
        <f>SUMIFS(Data!$D:$D,Data!$A:$A,$B50,Data!$C:$C,N$42,Data!$B:$B,$B$42)</f>
        <v>1.170463542763913E-2</v>
      </c>
      <c r="O50" s="36"/>
      <c r="P50" s="36"/>
      <c r="Q50" s="36"/>
      <c r="R50" s="36"/>
      <c r="S50" s="36"/>
      <c r="T50" s="36"/>
      <c r="U50" s="36"/>
      <c r="V50" s="36"/>
      <c r="W50" s="36"/>
    </row>
    <row r="51" spans="2:23">
      <c r="B51" s="76" t="s">
        <v>102</v>
      </c>
      <c r="C51" s="5">
        <f>SUMIFS(Data!$D:$D,Data!$A:$A,$B51,Data!$C:$C,C$42,Data!$B:$B,$B$42)</f>
        <v>0.1778359330238887</v>
      </c>
      <c r="D51" s="5">
        <f>SUMIFS(Data!$D:$D,Data!$A:$A,$B51,Data!$C:$C,D$42,Data!$B:$B,$B$42)</f>
        <v>0.2083572306745585</v>
      </c>
      <c r="E51" s="5">
        <f>SUMIFS(Data!$D:$D,Data!$A:$A,$B51,Data!$C:$C,E$42,Data!$B:$B,$B$42)</f>
        <v>4.2065490458227849E-2</v>
      </c>
      <c r="F51" s="5">
        <f>SUMIFS(Data!$D:$D,Data!$A:$A,$B51,Data!$C:$C,F$42,Data!$B:$B,$B$42)</f>
        <v>0.1072056722556228</v>
      </c>
      <c r="G51" s="5">
        <f>SUMIFS(Data!$D:$D,Data!$A:$A,$B51,Data!$C:$C,G$42,Data!$B:$B,$B$42)</f>
        <v>8.3446153793607272E-2</v>
      </c>
      <c r="H51" s="5">
        <f>SUMIFS(Data!$D:$D,Data!$A:$A,$B51,Data!$C:$C,H$42,Data!$B:$B,$B$42)</f>
        <v>8.8158538658980962E-2</v>
      </c>
      <c r="I51" s="5">
        <f>SUMIFS(Data!$D:$D,Data!$A:$A,$B51,Data!$C:$C,I$42,Data!$B:$B,$B$42)</f>
        <v>8.8267848753131012E-2</v>
      </c>
      <c r="J51" s="5">
        <f>SUMIFS(Data!$D:$D,Data!$A:$A,$B51,Data!$C:$C,J$42,Data!$B:$B,$B$42)</f>
        <v>6.7328283098017347E-2</v>
      </c>
      <c r="K51" s="5">
        <f>SUMIFS(Data!$D:$D,Data!$A:$A,$B51,Data!$C:$C,K$42,Data!$B:$B,$B$42)</f>
        <v>2.2548972989427273E-2</v>
      </c>
      <c r="L51" s="5">
        <f>SUMIFS(Data!$D:$D,Data!$A:$A,$B51,Data!$C:$C,L$42,Data!$B:$B,$B$42)</f>
        <v>0.13694218637923999</v>
      </c>
      <c r="M51" s="5">
        <f>SUMIFS(Data!$D:$D,Data!$A:$A,$B51,Data!$C:$C,M$42,Data!$B:$B,$B$42)</f>
        <v>0.17338625510439568</v>
      </c>
      <c r="N51" s="5">
        <f>SUMIFS(Data!$D:$D,Data!$A:$A,$B51,Data!$C:$C,N$42,Data!$B:$B,$B$42)</f>
        <v>9.8241634697492669E-2</v>
      </c>
      <c r="O51" s="5"/>
      <c r="P51" s="36"/>
      <c r="Q51" s="36"/>
      <c r="R51" s="36"/>
      <c r="S51" s="36"/>
      <c r="T51" s="36"/>
      <c r="U51" s="36"/>
      <c r="V51" s="36"/>
      <c r="W51" s="36"/>
    </row>
    <row r="52" spans="2:23">
      <c r="B52" s="1" t="s">
        <v>11</v>
      </c>
      <c r="C52" s="5">
        <f>SUMIFS(Data!$D:$D,Data!$A:$A,$B52,Data!$C:$C,C$42,Data!$B:$B,$B$42)</f>
        <v>7.8377012109104249E-2</v>
      </c>
      <c r="D52" s="5">
        <f>SUMIFS(Data!$D:$D,Data!$A:$A,$B52,Data!$C:$C,D$42,Data!$B:$B,$B$42)</f>
        <v>0.10430054268496169</v>
      </c>
      <c r="E52" s="5">
        <f>SUMIFS(Data!$D:$D,Data!$A:$A,$B52,Data!$C:$C,E$42,Data!$B:$B,$B$42)</f>
        <v>6.1784245518106649E-2</v>
      </c>
      <c r="F52" s="5">
        <f>SUMIFS(Data!$D:$D,Data!$A:$A,$B52,Data!$C:$C,F$42,Data!$B:$B,$B$42)</f>
        <v>5.6977776958873981E-2</v>
      </c>
      <c r="G52" s="5">
        <f>SUMIFS(Data!$D:$D,Data!$A:$A,$B52,Data!$C:$C,G$42,Data!$B:$B,$B$42)</f>
        <v>7.4851194863267689E-2</v>
      </c>
      <c r="H52" s="5">
        <f>SUMIFS(Data!$D:$D,Data!$A:$A,$B52,Data!$C:$C,H$42,Data!$B:$B,$B$42)</f>
        <v>6.2400786455371317E-2</v>
      </c>
      <c r="I52" s="5">
        <f>SUMIFS(Data!$D:$D,Data!$A:$A,$B52,Data!$C:$C,I$42,Data!$B:$B,$B$42)</f>
        <v>4.0429346292583129E-2</v>
      </c>
      <c r="J52" s="5">
        <f>SUMIFS(Data!$D:$D,Data!$A:$A,$B52,Data!$C:$C,J$42,Data!$B:$B,$B$42)</f>
        <v>4.7128155946367697E-2</v>
      </c>
      <c r="K52" s="5">
        <f>SUMIFS(Data!$D:$D,Data!$A:$A,$B52,Data!$C:$C,K$42,Data!$B:$B,$B$42)</f>
        <v>9.5592544038161739E-2</v>
      </c>
      <c r="L52" s="5">
        <f>SUMIFS(Data!$D:$D,Data!$A:$A,$B52,Data!$C:$C,L$42,Data!$B:$B,$B$42)</f>
        <v>0.14608042798364165</v>
      </c>
      <c r="M52" s="5">
        <f>SUMIFS(Data!$D:$D,Data!$A:$A,$B52,Data!$C:$C,M$42,Data!$B:$B,$B$42)</f>
        <v>0.10027696079158399</v>
      </c>
      <c r="N52" s="5">
        <f>SUMIFS(Data!$D:$D,Data!$A:$A,$B52,Data!$C:$C,N$42,Data!$B:$B,$B$42)</f>
        <v>6.7004125769114048E-2</v>
      </c>
      <c r="O52" s="36"/>
      <c r="P52" s="36"/>
      <c r="Q52" s="36"/>
      <c r="R52" s="36"/>
      <c r="S52" s="36"/>
      <c r="T52" s="36"/>
      <c r="U52" s="36"/>
      <c r="V52" s="36"/>
      <c r="W52" s="36"/>
    </row>
    <row r="53" spans="2:23">
      <c r="B53" s="76" t="s">
        <v>104</v>
      </c>
      <c r="C53" s="5">
        <f>SUMIFS(Data!$D:$D,Data!$A:$A,$B53,Data!$C:$C,C$42,Data!$B:$B,$B$42)</f>
        <v>0.1121937044528879</v>
      </c>
      <c r="D53" s="5">
        <f>SUMIFS(Data!$D:$D,Data!$A:$A,$B53,Data!$C:$C,D$42,Data!$B:$B,$B$42)</f>
        <v>0.15606837792481831</v>
      </c>
      <c r="E53" s="5">
        <f>SUMIFS(Data!$D:$D,Data!$A:$A,$B53,Data!$C:$C,E$42,Data!$B:$B,$B$42)</f>
        <v>9.6460999449511503E-2</v>
      </c>
      <c r="F53" s="5">
        <f>SUMIFS(Data!$D:$D,Data!$A:$A,$B53,Data!$C:$C,F$42,Data!$B:$B,$B$42)</f>
        <v>0.10957414347621031</v>
      </c>
      <c r="G53" s="5">
        <f>SUMIFS(Data!$D:$D,Data!$A:$A,$B53,Data!$C:$C,G$42,Data!$B:$B,$B$42)</f>
        <v>8.6591978929309324E-2</v>
      </c>
      <c r="H53" s="5">
        <f>SUMIFS(Data!$D:$D,Data!$A:$A,$B53,Data!$C:$C,H$42,Data!$B:$B,$B$42)</f>
        <v>5.3641973022346162E-2</v>
      </c>
      <c r="I53" s="5">
        <f>SUMIFS(Data!$D:$D,Data!$A:$A,$B53,Data!$C:$C,I$42,Data!$B:$B,$B$42)</f>
        <v>8.7367282849589833E-2</v>
      </c>
      <c r="J53" s="5">
        <f>SUMIFS(Data!$D:$D,Data!$A:$A,$B53,Data!$C:$C,J$42,Data!$B:$B,$B$42)</f>
        <v>0.1073603950589109</v>
      </c>
      <c r="K53" s="5">
        <f>SUMIFS(Data!$D:$D,Data!$A:$A,$B53,Data!$C:$C,K$42,Data!$B:$B,$B$42)</f>
        <v>8.9525216664159593E-2</v>
      </c>
      <c r="L53" s="5">
        <f>SUMIFS(Data!$D:$D,Data!$A:$A,$B53,Data!$C:$C,L$42,Data!$B:$B,$B$42)</f>
        <v>9.8971797335681164E-2</v>
      </c>
      <c r="M53" s="5">
        <f>SUMIFS(Data!$D:$D,Data!$A:$A,$B53,Data!$C:$C,M$42,Data!$B:$B,$B$42)</f>
        <v>0.17828236104935119</v>
      </c>
      <c r="N53" s="5">
        <f>SUMIFS(Data!$D:$D,Data!$A:$A,$B53,Data!$C:$C,N$42,Data!$B:$B,$B$42)</f>
        <v>0.12913668606064888</v>
      </c>
      <c r="O53" s="36"/>
      <c r="P53" s="36"/>
      <c r="Q53" s="36"/>
      <c r="R53" s="36"/>
      <c r="S53" s="36"/>
      <c r="T53" s="36"/>
      <c r="U53" s="36"/>
      <c r="V53" s="36"/>
      <c r="W53" s="36"/>
    </row>
    <row r="54" spans="2:23">
      <c r="B54" s="76" t="s">
        <v>101</v>
      </c>
      <c r="C54" s="5">
        <f>SUMIFS(Data!$D:$D,Data!$A:$A,$B54,Data!$C:$C,C$42,Data!$B:$B,$B$42)</f>
        <v>0.18448783537099411</v>
      </c>
      <c r="D54" s="5">
        <f>SUMIFS(Data!$D:$D,Data!$A:$A,$B54,Data!$C:$C,D$42,Data!$B:$B,$B$42)</f>
        <v>0.19003332808143189</v>
      </c>
      <c r="E54" s="5">
        <f>SUMIFS(Data!$D:$D,Data!$A:$A,$B54,Data!$C:$C,E$42,Data!$B:$B,$B$42)</f>
        <v>0.1134667600828828</v>
      </c>
      <c r="F54" s="5">
        <f>SUMIFS(Data!$D:$D,Data!$A:$A,$B54,Data!$C:$C,F$42,Data!$B:$B,$B$42)</f>
        <v>9.8530036051857089E-2</v>
      </c>
      <c r="G54" s="5">
        <f>SUMIFS(Data!$D:$D,Data!$A:$A,$B54,Data!$C:$C,G$42,Data!$B:$B,$B$42)</f>
        <v>7.6195529321009675E-2</v>
      </c>
      <c r="H54" s="5">
        <f>SUMIFS(Data!$D:$D,Data!$A:$A,$B54,Data!$C:$C,H$42,Data!$B:$B,$B$42)</f>
        <v>6.1498798830425888E-2</v>
      </c>
      <c r="I54" s="5">
        <f>SUMIFS(Data!$D:$D,Data!$A:$A,$B54,Data!$C:$C,I$42,Data!$B:$B,$B$42)</f>
        <v>7.1394651219800889E-2</v>
      </c>
      <c r="J54" s="5">
        <f>SUMIFS(Data!$D:$D,Data!$A:$A,$B54,Data!$C:$C,J$42,Data!$B:$B,$B$42)</f>
        <v>6.2593583114309737E-2</v>
      </c>
      <c r="K54" s="5">
        <f>SUMIFS(Data!$D:$D,Data!$A:$A,$B54,Data!$C:$C,K$42,Data!$B:$B,$B$42)</f>
        <v>8.4909499424138862E-2</v>
      </c>
      <c r="L54" s="5">
        <f>SUMIFS(Data!$D:$D,Data!$A:$A,$B54,Data!$C:$C,L$42,Data!$B:$B,$B$42)</f>
        <v>8.7466218716965027E-2</v>
      </c>
      <c r="M54" s="5">
        <f>SUMIFS(Data!$D:$D,Data!$A:$A,$B54,Data!$C:$C,M$42,Data!$B:$B,$B$42)</f>
        <v>0.13765750066496696</v>
      </c>
      <c r="N54" s="5">
        <f>SUMIFS(Data!$D:$D,Data!$A:$A,$B54,Data!$C:$C,N$42,Data!$B:$B,$B$42)</f>
        <v>4.8111318324714408E-2</v>
      </c>
      <c r="O54" s="36"/>
      <c r="P54" s="36"/>
      <c r="Q54" s="36"/>
      <c r="R54" s="36"/>
      <c r="S54" s="36"/>
      <c r="T54" s="36"/>
      <c r="U54" s="36"/>
      <c r="V54" s="36"/>
      <c r="W54" s="36"/>
    </row>
    <row r="55" spans="2:23">
      <c r="B55" s="1" t="s">
        <v>12</v>
      </c>
      <c r="C55" s="5">
        <f>SUMIFS(Data!$D:$D,Data!$A:$A,$B55,Data!$C:$C,C$42,Data!$B:$B,$B$42)</f>
        <v>0.1705119861931606</v>
      </c>
      <c r="D55" s="5">
        <f>SUMIFS(Data!$D:$D,Data!$A:$A,$B55,Data!$C:$C,D$42,Data!$B:$B,$B$42)</f>
        <v>0.2324921522224267</v>
      </c>
      <c r="E55" s="5">
        <f>SUMIFS(Data!$D:$D,Data!$A:$A,$B55,Data!$C:$C,E$42,Data!$B:$B,$B$42)</f>
        <v>4.1952978762879629E-2</v>
      </c>
      <c r="F55" s="5">
        <f>SUMIFS(Data!$D:$D,Data!$A:$A,$B55,Data!$C:$C,F$42,Data!$B:$B,$B$42)</f>
        <v>0.12057153547832419</v>
      </c>
      <c r="G55" s="5">
        <f>SUMIFS(Data!$D:$D,Data!$A:$A,$B55,Data!$C:$C,G$42,Data!$B:$B,$B$42)</f>
        <v>0.19119213455883161</v>
      </c>
      <c r="H55" s="5">
        <f>SUMIFS(Data!$D:$D,Data!$A:$A,$B55,Data!$C:$C,H$42,Data!$B:$B,$B$42)</f>
        <v>0.17742136758949689</v>
      </c>
      <c r="I55" s="5">
        <f>SUMIFS(Data!$D:$D,Data!$A:$A,$B55,Data!$C:$C,I$42,Data!$B:$B,$B$42)</f>
        <v>0.2339167823869456</v>
      </c>
      <c r="J55" s="5">
        <f>SUMIFS(Data!$D:$D,Data!$A:$A,$B55,Data!$C:$C,J$42,Data!$B:$B,$B$42)</f>
        <v>0.18219671000811211</v>
      </c>
      <c r="K55" s="5">
        <f>SUMIFS(Data!$D:$D,Data!$A:$A,$B55,Data!$C:$C,K$42,Data!$B:$B,$B$42)</f>
        <v>0.17389897855077091</v>
      </c>
      <c r="L55" s="5">
        <f>SUMIFS(Data!$D:$D,Data!$A:$A,$B55,Data!$C:$C,L$42,Data!$B:$B,$B$42)</f>
        <v>0.24093430818757505</v>
      </c>
      <c r="M55" s="5">
        <f>SUMIFS(Data!$D:$D,Data!$A:$A,$B55,Data!$C:$C,M$42,Data!$B:$B,$B$42)</f>
        <v>0.22475220865795831</v>
      </c>
      <c r="N55" s="5">
        <f>SUMIFS(Data!$D:$D,Data!$A:$A,$B55,Data!$C:$C,N$42,Data!$B:$B,$B$42)</f>
        <v>0.27369118171796464</v>
      </c>
      <c r="O55" s="36"/>
      <c r="P55" s="36"/>
      <c r="Q55" s="36"/>
      <c r="R55" s="36"/>
      <c r="S55" s="36"/>
      <c r="T55" s="36"/>
      <c r="U55" s="36"/>
      <c r="V55" s="36"/>
      <c r="W55" s="36"/>
    </row>
    <row r="56" spans="2:23">
      <c r="B56" s="1" t="s">
        <v>145</v>
      </c>
      <c r="C56" s="116"/>
      <c r="D56" s="116"/>
      <c r="E56" s="116"/>
      <c r="F56" s="116"/>
      <c r="G56" s="116"/>
      <c r="H56" s="116"/>
      <c r="I56" s="5">
        <f>SUMIFS(Data!$D:$D,Data!$A:$A,$B56,Data!$C:$C,I$42,Data!$B:$B,$B$42)</f>
        <v>2.2456239702927861E-2</v>
      </c>
      <c r="J56" s="5">
        <f>SUMIFS(Data!$D:$D,Data!$A:$A,$B56,Data!$C:$C,J$42,Data!$B:$B,$B$42)</f>
        <v>1.2567008303698529E-2</v>
      </c>
      <c r="K56" s="5">
        <f>SUMIFS(Data!$D:$D,Data!$A:$A,$B56,Data!$C:$C,K$42,Data!$B:$B,$B$42)</f>
        <v>3.4344646943007082E-2</v>
      </c>
      <c r="L56" s="5">
        <f>SUMIFS(Data!$D:$D,Data!$A:$A,$B56,Data!$C:$C,L$42,Data!$B:$B,$B$42)</f>
        <v>5.129307651110953E-2</v>
      </c>
      <c r="M56" s="5">
        <f>SUMIFS(Data!$D:$D,Data!$A:$A,$B56,Data!$C:$C,M$42,Data!$B:$B,$B$42)</f>
        <v>4.1809020937045097E-2</v>
      </c>
      <c r="N56" s="5">
        <f>SUMIFS(Data!$D:$D,Data!$A:$A,$B56,Data!$C:$C,N$42,Data!$B:$B,$B$42)</f>
        <v>2.3655915241513479E-2</v>
      </c>
      <c r="O56" s="36"/>
      <c r="P56" s="36"/>
      <c r="Q56" s="36"/>
      <c r="R56" s="36"/>
      <c r="S56" s="36"/>
      <c r="T56" s="36"/>
      <c r="U56" s="36"/>
      <c r="V56" s="36"/>
      <c r="W56" s="36"/>
    </row>
    <row r="57" spans="2:23">
      <c r="B57" s="1"/>
      <c r="C57" s="1"/>
      <c r="D57" s="1"/>
      <c r="E57" s="1"/>
      <c r="F57" s="1"/>
      <c r="G57" s="1"/>
      <c r="H57" s="1"/>
      <c r="I57" s="1"/>
      <c r="J57" s="1"/>
      <c r="K57" s="1"/>
      <c r="N57" s="36"/>
      <c r="O57" s="36"/>
      <c r="P57" s="36"/>
      <c r="Q57" s="36"/>
      <c r="R57" s="36"/>
      <c r="S57" s="36"/>
      <c r="T57" s="36"/>
      <c r="U57" s="36"/>
      <c r="V57" s="36"/>
    </row>
    <row r="58" spans="2:23" ht="15" thickBot="1">
      <c r="B58" s="112" t="str">
        <f>IF(C4="Inclusive",Inputs!$G$5,Inputs!$G$6)</f>
        <v>Allowed real return on equity</v>
      </c>
      <c r="C58" s="113">
        <v>2014</v>
      </c>
      <c r="D58" s="113">
        <v>2015</v>
      </c>
      <c r="E58" s="113">
        <v>2016</v>
      </c>
      <c r="F58" s="113">
        <v>2017</v>
      </c>
      <c r="G58" s="113">
        <v>2018</v>
      </c>
      <c r="H58" s="113">
        <v>2019</v>
      </c>
      <c r="I58" s="113">
        <v>2020</v>
      </c>
      <c r="J58" s="113">
        <v>2021</v>
      </c>
      <c r="K58" s="113">
        <v>2022</v>
      </c>
      <c r="L58" s="113">
        <v>2023</v>
      </c>
      <c r="M58" s="113">
        <v>2024</v>
      </c>
      <c r="N58" s="113">
        <v>2025</v>
      </c>
    </row>
    <row r="59" spans="2:23">
      <c r="B59" s="1" t="s">
        <v>107</v>
      </c>
      <c r="C59" s="5">
        <f>SUMIFS(Data!$D:$D,Data!$A:$A,$B59,Data!$C:$C,C$58,Data!$B:$B,$B$58)</f>
        <v>7.6259728822290998E-2</v>
      </c>
      <c r="D59" s="5">
        <f>SUMIFS(Data!$D:$D,Data!$A:$A,$B59,Data!$C:$C,D$58,Data!$B:$B,$B$58)</f>
        <v>4.5694200351492999E-2</v>
      </c>
      <c r="E59" s="5">
        <f>SUMIFS(Data!$D:$D,Data!$A:$A,$B59,Data!$C:$C,E$58,Data!$B:$B,$B$58)</f>
        <v>4.5694200351492999E-2</v>
      </c>
      <c r="F59" s="5">
        <f>SUMIFS(Data!$D:$D,Data!$A:$A,$B59,Data!$C:$C,F$58,Data!$B:$B,$B$58)</f>
        <v>4.5694200351492999E-2</v>
      </c>
      <c r="G59" s="5">
        <f>SUMIFS(Data!$D:$D,Data!$A:$A,$B59,Data!$C:$C,G$58,Data!$B:$B,$B$58)</f>
        <v>4.5694200351492999E-2</v>
      </c>
      <c r="H59" s="5">
        <f>SUMIFS(Data!$D:$D,Data!$A:$A,$B59,Data!$C:$C,H$58,Data!$B:$B,$B$58)</f>
        <v>4.5694200351492999E-2</v>
      </c>
      <c r="I59" s="5">
        <f>SUMIFS(Data!$D:$D,Data!$A:$A,$B59,Data!$C:$C,I$58,Data!$B:$B,$B$58)</f>
        <v>3.1165498206232999E-2</v>
      </c>
      <c r="J59" s="5">
        <f>SUMIFS(Data!$D:$D,Data!$A:$A,$B59,Data!$C:$C,J$58,Data!$B:$B,$B$58)</f>
        <v>3.1165498206232999E-2</v>
      </c>
      <c r="K59" s="5">
        <f>SUMIFS(Data!$D:$D,Data!$A:$A,$B59,Data!$C:$C,K$58,Data!$B:$B,$B$58)</f>
        <v>3.1165498206232999E-2</v>
      </c>
      <c r="L59" s="5">
        <f>SUMIFS(Data!$D:$D,Data!$A:$A,$B59,Data!$C:$C,L$58,Data!$B:$B,$B$58)</f>
        <v>3.1165498206232999E-2</v>
      </c>
      <c r="M59" s="5">
        <f>SUMIFS(Data!$D:$D,Data!$A:$A,$B59,Data!$C:$C,M$58,Data!$B:$B,$B$58)</f>
        <v>3.1165498206232999E-2</v>
      </c>
      <c r="N59" s="5">
        <f>SUMIFS(Data!$D:$D,Data!$A:$A,$B59,Data!$C:$C,N$58,Data!$B:$B,$B$58)</f>
        <v>5.0127141664631836E-2</v>
      </c>
    </row>
    <row r="60" spans="2:23">
      <c r="B60" s="1" t="s">
        <v>5</v>
      </c>
      <c r="C60" s="5">
        <f>SUMIFS(Data!$D:$D,Data!$A:$A,$B60,Data!$C:$C,C$58,Data!$B:$B,$B$58)</f>
        <v>9.1236173781300001E-2</v>
      </c>
      <c r="D60" s="5">
        <f>SUMIFS(Data!$D:$D,Data!$A:$A,$B60,Data!$C:$C,D$58,Data!$B:$B,$B$58)</f>
        <v>4.5694200351492999E-2</v>
      </c>
      <c r="E60" s="5">
        <f>SUMIFS(Data!$D:$D,Data!$A:$A,$B60,Data!$C:$C,E$58,Data!$B:$B,$B$58)</f>
        <v>4.5694200351492999E-2</v>
      </c>
      <c r="F60" s="5">
        <f>SUMIFS(Data!$D:$D,Data!$A:$A,$B60,Data!$C:$C,F$58,Data!$B:$B,$B$58)</f>
        <v>4.5694200351492999E-2</v>
      </c>
      <c r="G60" s="5">
        <f>SUMIFS(Data!$D:$D,Data!$A:$A,$B60,Data!$C:$C,G$58,Data!$B:$B,$B$58)</f>
        <v>4.5694200351492999E-2</v>
      </c>
      <c r="H60" s="5">
        <f>SUMIFS(Data!$D:$D,Data!$A:$A,$B60,Data!$C:$C,H$58,Data!$B:$B,$B$58)</f>
        <v>4.5694200351492999E-2</v>
      </c>
      <c r="I60" s="5">
        <f>SUMIFS(Data!$D:$D,Data!$A:$A,$B60,Data!$C:$C,I$58,Data!$B:$B,$B$58)</f>
        <v>3.1959326119626E-2</v>
      </c>
      <c r="J60" s="5">
        <f>SUMIFS(Data!$D:$D,Data!$A:$A,$B60,Data!$C:$C,J$58,Data!$B:$B,$B$58)</f>
        <v>3.1959326119626E-2</v>
      </c>
      <c r="K60" s="5">
        <f>SUMIFS(Data!$D:$D,Data!$A:$A,$B60,Data!$C:$C,K$58,Data!$B:$B,$B$58)</f>
        <v>3.1959326119626E-2</v>
      </c>
      <c r="L60" s="5">
        <f>SUMIFS(Data!$D:$D,Data!$A:$A,$B60,Data!$C:$C,L$58,Data!$B:$B,$B$58)</f>
        <v>3.1959326119626E-2</v>
      </c>
      <c r="M60" s="5">
        <f>SUMIFS(Data!$D:$D,Data!$A:$A,$B60,Data!$C:$C,M$58,Data!$B:$B,$B$58)</f>
        <v>3.1959326119626E-2</v>
      </c>
      <c r="N60" s="5">
        <f>SUMIFS(Data!$D:$D,Data!$A:$A,$B60,Data!$C:$C,N$58,Data!$B:$B,$B$58)</f>
        <v>5.1106245907311054E-2</v>
      </c>
    </row>
    <row r="61" spans="2:23">
      <c r="B61" s="1" t="s">
        <v>6</v>
      </c>
      <c r="C61" s="5">
        <f>SUMIFS(Data!$D:$D,Data!$A:$A,$B61,Data!$C:$C,C$58,Data!$B:$B,$B$58)</f>
        <v>9.1236173781300001E-2</v>
      </c>
      <c r="D61" s="5">
        <f>SUMIFS(Data!$D:$D,Data!$A:$A,$B61,Data!$C:$C,D$58,Data!$B:$B,$B$58)</f>
        <v>4.6102754444226998E-2</v>
      </c>
      <c r="E61" s="5">
        <f>SUMIFS(Data!$D:$D,Data!$A:$A,$B61,Data!$C:$C,E$58,Data!$B:$B,$B$58)</f>
        <v>4.6102754444226998E-2</v>
      </c>
      <c r="F61" s="5">
        <f>SUMIFS(Data!$D:$D,Data!$A:$A,$B61,Data!$C:$C,F$58,Data!$B:$B,$B$58)</f>
        <v>4.6102754444226998E-2</v>
      </c>
      <c r="G61" s="5">
        <f>SUMIFS(Data!$D:$D,Data!$A:$A,$B61,Data!$C:$C,G$58,Data!$B:$B,$B$58)</f>
        <v>4.6102754444226998E-2</v>
      </c>
      <c r="H61" s="5">
        <f>SUMIFS(Data!$D:$D,Data!$A:$A,$B61,Data!$C:$C,H$58,Data!$B:$B,$B$58)</f>
        <v>4.6102754444226998E-2</v>
      </c>
      <c r="I61" s="5">
        <f>SUMIFS(Data!$D:$D,Data!$A:$A,$B61,Data!$C:$C,I$58,Data!$B:$B,$B$58)</f>
        <v>3.2933666686630003E-2</v>
      </c>
      <c r="J61" s="5">
        <f>SUMIFS(Data!$D:$D,Data!$A:$A,$B61,Data!$C:$C,J$58,Data!$B:$B,$B$58)</f>
        <v>3.2933666686630003E-2</v>
      </c>
      <c r="K61" s="5">
        <f>SUMIFS(Data!$D:$D,Data!$A:$A,$B61,Data!$C:$C,K$58,Data!$B:$B,$B$58)</f>
        <v>3.2933666686630003E-2</v>
      </c>
      <c r="L61" s="5">
        <f>SUMIFS(Data!$D:$D,Data!$A:$A,$B61,Data!$C:$C,L$58,Data!$B:$B,$B$58)</f>
        <v>3.2933666686630003E-2</v>
      </c>
      <c r="M61" s="5">
        <f>SUMIFS(Data!$D:$D,Data!$A:$A,$B61,Data!$C:$C,M$58,Data!$B:$B,$B$58)</f>
        <v>3.2933666686630003E-2</v>
      </c>
      <c r="N61" s="5">
        <f>SUMIFS(Data!$D:$D,Data!$A:$A,$B61,Data!$C:$C,N$58,Data!$B:$B,$B$58)</f>
        <v>5.1143170576374297E-2</v>
      </c>
    </row>
    <row r="62" spans="2:23">
      <c r="B62" s="1" t="s">
        <v>7</v>
      </c>
      <c r="C62" s="5">
        <f>SUMIFS(Data!$D:$D,Data!$A:$A,$B62,Data!$C:$C,C$58,Data!$B:$B,$B$58)</f>
        <v>9.1236173781300001E-2</v>
      </c>
      <c r="D62" s="5">
        <f>SUMIFS(Data!$D:$D,Data!$A:$A,$B62,Data!$C:$C,D$58,Data!$B:$B,$B$58)</f>
        <v>4.6102754444226998E-2</v>
      </c>
      <c r="E62" s="5">
        <f>SUMIFS(Data!$D:$D,Data!$A:$A,$B62,Data!$C:$C,E$58,Data!$B:$B,$B$58)</f>
        <v>4.6102754444226998E-2</v>
      </c>
      <c r="F62" s="5">
        <f>SUMIFS(Data!$D:$D,Data!$A:$A,$B62,Data!$C:$C,F$58,Data!$B:$B,$B$58)</f>
        <v>4.6102754444226998E-2</v>
      </c>
      <c r="G62" s="5">
        <f>SUMIFS(Data!$D:$D,Data!$A:$A,$B62,Data!$C:$C,G$58,Data!$B:$B,$B$58)</f>
        <v>4.6102754444226998E-2</v>
      </c>
      <c r="H62" s="5">
        <f>SUMIFS(Data!$D:$D,Data!$A:$A,$B62,Data!$C:$C,H$58,Data!$B:$B,$B$58)</f>
        <v>4.6102754444226998E-2</v>
      </c>
      <c r="I62" s="5">
        <f>SUMIFS(Data!$D:$D,Data!$A:$A,$B62,Data!$C:$C,I$58,Data!$B:$B,$B$58)</f>
        <v>3.2933666686630003E-2</v>
      </c>
      <c r="J62" s="5">
        <f>SUMIFS(Data!$D:$D,Data!$A:$A,$B62,Data!$C:$C,J$58,Data!$B:$B,$B$58)</f>
        <v>3.2933666686630003E-2</v>
      </c>
      <c r="K62" s="5">
        <f>SUMIFS(Data!$D:$D,Data!$A:$A,$B62,Data!$C:$C,K$58,Data!$B:$B,$B$58)</f>
        <v>3.2933666686630003E-2</v>
      </c>
      <c r="L62" s="5">
        <f>SUMIFS(Data!$D:$D,Data!$A:$A,$B62,Data!$C:$C,L$58,Data!$B:$B,$B$58)</f>
        <v>3.2933666686630003E-2</v>
      </c>
      <c r="M62" s="5">
        <f>SUMIFS(Data!$D:$D,Data!$A:$A,$B62,Data!$C:$C,M$58,Data!$B:$B,$B$58)</f>
        <v>3.2933666686630003E-2</v>
      </c>
      <c r="N62" s="5">
        <f>SUMIFS(Data!$D:$D,Data!$A:$A,$B62,Data!$C:$C,N$58,Data!$B:$B,$B$58)</f>
        <v>5.1193254737067484E-2</v>
      </c>
    </row>
    <row r="63" spans="2:23">
      <c r="B63" s="1" t="s">
        <v>8</v>
      </c>
      <c r="C63" s="5">
        <f>SUMIFS(Data!$D:$D,Data!$A:$A,$B63,Data!$C:$C,C$58,Data!$B:$B,$B$58)</f>
        <v>8.1154896605539997E-2</v>
      </c>
      <c r="D63" s="5">
        <f>SUMIFS(Data!$D:$D,Data!$A:$A,$B63,Data!$C:$C,D$58,Data!$B:$B,$B$58)</f>
        <v>8.1154896605539997E-2</v>
      </c>
      <c r="E63" s="5">
        <f>SUMIFS(Data!$D:$D,Data!$A:$A,$B63,Data!$C:$C,E$58,Data!$B:$B,$B$58)</f>
        <v>4.8780487804878002E-2</v>
      </c>
      <c r="F63" s="5">
        <f>SUMIFS(Data!$D:$D,Data!$A:$A,$B63,Data!$C:$C,F$58,Data!$B:$B,$B$58)</f>
        <v>4.8780487804878002E-2</v>
      </c>
      <c r="G63" s="5">
        <f>SUMIFS(Data!$D:$D,Data!$A:$A,$B63,Data!$C:$C,G$58,Data!$B:$B,$B$58)</f>
        <v>4.8780487804878002E-2</v>
      </c>
      <c r="H63" s="5">
        <f>SUMIFS(Data!$D:$D,Data!$A:$A,$B63,Data!$C:$C,H$58,Data!$B:$B,$B$58)</f>
        <v>4.8780487804878002E-2</v>
      </c>
      <c r="I63" s="5">
        <f>SUMIFS(Data!$D:$D,Data!$A:$A,$B63,Data!$C:$C,I$58,Data!$B:$B,$B$58)</f>
        <v>4.8780487804878002E-2</v>
      </c>
      <c r="J63" s="5">
        <f>SUMIFS(Data!$D:$D,Data!$A:$A,$B63,Data!$C:$C,J$58,Data!$B:$B,$B$58)</f>
        <v>2.3575855029951999E-2</v>
      </c>
      <c r="K63" s="5">
        <f>SUMIFS(Data!$D:$D,Data!$A:$A,$B63,Data!$C:$C,K$58,Data!$B:$B,$B$58)</f>
        <v>2.3575855029951999E-2</v>
      </c>
      <c r="L63" s="5">
        <f>SUMIFS(Data!$D:$D,Data!$A:$A,$B63,Data!$C:$C,L$58,Data!$B:$B,$B$58)</f>
        <v>2.3575855029951999E-2</v>
      </c>
      <c r="M63" s="5">
        <f>SUMIFS(Data!$D:$D,Data!$A:$A,$B63,Data!$C:$C,M$58,Data!$B:$B,$B$58)</f>
        <v>2.3575855029951999E-2</v>
      </c>
      <c r="N63" s="5">
        <f>SUMIFS(Data!$D:$D,Data!$A:$A,$B63,Data!$C:$C,N$58,Data!$B:$B,$B$58)</f>
        <v>2.3575855029952075E-2</v>
      </c>
    </row>
    <row r="64" spans="2:23">
      <c r="B64" s="1" t="s">
        <v>9</v>
      </c>
      <c r="C64" s="5">
        <f>SUMIFS(Data!$D:$D,Data!$A:$A,$B64,Data!$C:$C,C$58,Data!$B:$B,$B$58)</f>
        <v>8.1154896605539997E-2</v>
      </c>
      <c r="D64" s="5">
        <f>SUMIFS(Data!$D:$D,Data!$A:$A,$B64,Data!$C:$C,D$58,Data!$B:$B,$B$58)</f>
        <v>8.1154896605539997E-2</v>
      </c>
      <c r="E64" s="5">
        <f>SUMIFS(Data!$D:$D,Data!$A:$A,$B64,Data!$C:$C,E$58,Data!$B:$B,$B$58)</f>
        <v>4.8780487804878002E-2</v>
      </c>
      <c r="F64" s="5">
        <f>SUMIFS(Data!$D:$D,Data!$A:$A,$B64,Data!$C:$C,F$58,Data!$B:$B,$B$58)</f>
        <v>4.8780487804878002E-2</v>
      </c>
      <c r="G64" s="5">
        <f>SUMIFS(Data!$D:$D,Data!$A:$A,$B64,Data!$C:$C,G$58,Data!$B:$B,$B$58)</f>
        <v>4.8780487804878002E-2</v>
      </c>
      <c r="H64" s="5">
        <f>SUMIFS(Data!$D:$D,Data!$A:$A,$B64,Data!$C:$C,H$58,Data!$B:$B,$B$58)</f>
        <v>4.8780487804878002E-2</v>
      </c>
      <c r="I64" s="5">
        <f>SUMIFS(Data!$D:$D,Data!$A:$A,$B64,Data!$C:$C,I$58,Data!$B:$B,$B$58)</f>
        <v>4.8780487804878002E-2</v>
      </c>
      <c r="J64" s="5">
        <f>SUMIFS(Data!$D:$D,Data!$A:$A,$B64,Data!$C:$C,J$58,Data!$B:$B,$B$58)</f>
        <v>2.3575855029951999E-2</v>
      </c>
      <c r="K64" s="5">
        <f>SUMIFS(Data!$D:$D,Data!$A:$A,$B64,Data!$C:$C,K$58,Data!$B:$B,$B$58)</f>
        <v>2.3575855029951999E-2</v>
      </c>
      <c r="L64" s="5">
        <f>SUMIFS(Data!$D:$D,Data!$A:$A,$B64,Data!$C:$C,L$58,Data!$B:$B,$B$58)</f>
        <v>2.3575855029951999E-2</v>
      </c>
      <c r="M64" s="5">
        <f>SUMIFS(Data!$D:$D,Data!$A:$A,$B64,Data!$C:$C,M$58,Data!$B:$B,$B$58)</f>
        <v>2.3575855029951999E-2</v>
      </c>
      <c r="N64" s="5">
        <f>SUMIFS(Data!$D:$D,Data!$A:$A,$B64,Data!$C:$C,N$58,Data!$B:$B,$B$58)</f>
        <v>2.3575855029952075E-2</v>
      </c>
    </row>
    <row r="65" spans="2:14">
      <c r="B65" s="1" t="s">
        <v>10</v>
      </c>
      <c r="C65" s="5">
        <f>SUMIFS(Data!$D:$D,Data!$A:$A,$B65,Data!$C:$C,C$58,Data!$B:$B,$B$58)</f>
        <v>8.3593445181428E-2</v>
      </c>
      <c r="D65" s="5">
        <f>SUMIFS(Data!$D:$D,Data!$A:$A,$B65,Data!$C:$C,D$58,Data!$B:$B,$B$58)</f>
        <v>8.3593445181428E-2</v>
      </c>
      <c r="E65" s="5">
        <f>SUMIFS(Data!$D:$D,Data!$A:$A,$B65,Data!$C:$C,E$58,Data!$B:$B,$B$58)</f>
        <v>4.8780487804878002E-2</v>
      </c>
      <c r="F65" s="5">
        <f>SUMIFS(Data!$D:$D,Data!$A:$A,$B65,Data!$C:$C,F$58,Data!$B:$B,$B$58)</f>
        <v>4.8780487804878002E-2</v>
      </c>
      <c r="G65" s="5">
        <f>SUMIFS(Data!$D:$D,Data!$A:$A,$B65,Data!$C:$C,G$58,Data!$B:$B,$B$58)</f>
        <v>4.8780487804878002E-2</v>
      </c>
      <c r="H65" s="5">
        <f>SUMIFS(Data!$D:$D,Data!$A:$A,$B65,Data!$C:$C,H$58,Data!$B:$B,$B$58)</f>
        <v>4.8780487804878002E-2</v>
      </c>
      <c r="I65" s="5">
        <f>SUMIFS(Data!$D:$D,Data!$A:$A,$B65,Data!$C:$C,I$58,Data!$B:$B,$B$58)</f>
        <v>4.8780487804878002E-2</v>
      </c>
      <c r="J65" s="5">
        <f>SUMIFS(Data!$D:$D,Data!$A:$A,$B65,Data!$C:$C,J$58,Data!$B:$B,$B$58)</f>
        <v>2.2348581121218E-2</v>
      </c>
      <c r="K65" s="5">
        <f>SUMIFS(Data!$D:$D,Data!$A:$A,$B65,Data!$C:$C,K$58,Data!$B:$B,$B$58)</f>
        <v>2.2348581121218E-2</v>
      </c>
      <c r="L65" s="5">
        <f>SUMIFS(Data!$D:$D,Data!$A:$A,$B65,Data!$C:$C,L$58,Data!$B:$B,$B$58)</f>
        <v>2.2348581121218E-2</v>
      </c>
      <c r="M65" s="5">
        <f>SUMIFS(Data!$D:$D,Data!$A:$A,$B65,Data!$C:$C,M$58,Data!$B:$B,$B$58)</f>
        <v>2.2348581121218E-2</v>
      </c>
      <c r="N65" s="5">
        <f>SUMIFS(Data!$D:$D,Data!$A:$A,$B65,Data!$C:$C,N$58,Data!$B:$B,$B$58)</f>
        <v>2.2348581121218292E-2</v>
      </c>
    </row>
    <row r="66" spans="2:14">
      <c r="B66" s="1" t="s">
        <v>105</v>
      </c>
      <c r="C66" s="5">
        <f>SUMIFS(Data!$D:$D,Data!$A:$A,$B66,Data!$C:$C,C$58,Data!$B:$B,$B$58)</f>
        <v>5.9356725146197997E-2</v>
      </c>
      <c r="D66" s="5">
        <f>SUMIFS(Data!$D:$D,Data!$A:$A,$B66,Data!$C:$C,D$58,Data!$B:$B,$B$58)</f>
        <v>5.9356725146197997E-2</v>
      </c>
      <c r="E66" s="5">
        <f>SUMIFS(Data!$D:$D,Data!$A:$A,$B66,Data!$C:$C,E$58,Data!$B:$B,$B$58)</f>
        <v>5.9356725146197997E-2</v>
      </c>
      <c r="F66" s="5">
        <f>SUMIFS(Data!$D:$D,Data!$A:$A,$B66,Data!$C:$C,F$58,Data!$B:$B,$B$58)</f>
        <v>5.9356725146197997E-2</v>
      </c>
      <c r="G66" s="5">
        <f>SUMIFS(Data!$D:$D,Data!$A:$A,$B66,Data!$C:$C,G$58,Data!$B:$B,$B$58)</f>
        <v>4.8317378389008001E-2</v>
      </c>
      <c r="H66" s="5">
        <f>SUMIFS(Data!$D:$D,Data!$A:$A,$B66,Data!$C:$C,H$58,Data!$B:$B,$B$58)</f>
        <v>4.8317378389008001E-2</v>
      </c>
      <c r="I66" s="5">
        <f>SUMIFS(Data!$D:$D,Data!$A:$A,$B66,Data!$C:$C,I$58,Data!$B:$B,$B$58)</f>
        <v>3.2933666686630003E-2</v>
      </c>
      <c r="J66" s="5">
        <f>SUMIFS(Data!$D:$D,Data!$A:$A,$B66,Data!$C:$C,J$58,Data!$B:$B,$B$58)</f>
        <v>3.2933666686630003E-2</v>
      </c>
      <c r="K66" s="5">
        <f>SUMIFS(Data!$D:$D,Data!$A:$A,$B66,Data!$C:$C,K$58,Data!$B:$B,$B$58)</f>
        <v>3.2933666686630003E-2</v>
      </c>
      <c r="L66" s="5">
        <f>SUMIFS(Data!$D:$D,Data!$A:$A,$B66,Data!$C:$C,L$58,Data!$B:$B,$B$58)</f>
        <v>3.2933666686630003E-2</v>
      </c>
      <c r="M66" s="5">
        <f>SUMIFS(Data!$D:$D,Data!$A:$A,$B66,Data!$C:$C,M$58,Data!$B:$B,$B$58)</f>
        <v>3.2933666686630003E-2</v>
      </c>
      <c r="N66" s="5">
        <f>SUMIFS(Data!$D:$D,Data!$A:$A,$B66,Data!$C:$C,N$58,Data!$B:$B,$B$58)</f>
        <v>5.1224381006727437E-2</v>
      </c>
    </row>
    <row r="67" spans="2:14">
      <c r="B67" s="1" t="s">
        <v>102</v>
      </c>
      <c r="C67" s="5">
        <f>SUMIFS(Data!$D:$D,Data!$A:$A,$B67,Data!$C:$C,C$58,Data!$B:$B,$B$58)</f>
        <v>7.5679754902092999E-2</v>
      </c>
      <c r="D67" s="5">
        <f>SUMIFS(Data!$D:$D,Data!$A:$A,$B67,Data!$C:$C,D$58,Data!$B:$B,$B$58)</f>
        <v>7.5679754902092999E-2</v>
      </c>
      <c r="E67" s="5">
        <f>SUMIFS(Data!$D:$D,Data!$A:$A,$B67,Data!$C:$C,E$58,Data!$B:$B,$B$58)</f>
        <v>5.0322697104034003E-2</v>
      </c>
      <c r="F67" s="5">
        <f>SUMIFS(Data!$D:$D,Data!$A:$A,$B67,Data!$C:$C,F$58,Data!$B:$B,$B$58)</f>
        <v>5.0322697104034003E-2</v>
      </c>
      <c r="G67" s="5">
        <f>SUMIFS(Data!$D:$D,Data!$A:$A,$B67,Data!$C:$C,G$58,Data!$B:$B,$B$58)</f>
        <v>5.0322697104034003E-2</v>
      </c>
      <c r="H67" s="5">
        <f>SUMIFS(Data!$D:$D,Data!$A:$A,$B67,Data!$C:$C,H$58,Data!$B:$B,$B$58)</f>
        <v>5.0322697104034003E-2</v>
      </c>
      <c r="I67" s="5">
        <f>SUMIFS(Data!$D:$D,Data!$A:$A,$B67,Data!$C:$C,I$58,Data!$B:$B,$B$58)</f>
        <v>5.0322697104034003E-2</v>
      </c>
      <c r="J67" s="5">
        <f>SUMIFS(Data!$D:$D,Data!$A:$A,$B67,Data!$C:$C,J$58,Data!$B:$B,$B$58)</f>
        <v>2.2473825085915999E-2</v>
      </c>
      <c r="K67" s="5">
        <f>SUMIFS(Data!$D:$D,Data!$A:$A,$B67,Data!$C:$C,K$58,Data!$B:$B,$B$58)</f>
        <v>3.0574408215062E-2</v>
      </c>
      <c r="L67" s="5">
        <f>SUMIFS(Data!$D:$D,Data!$A:$A,$B67,Data!$C:$C,L$58,Data!$B:$B,$B$58)</f>
        <v>3.0574408215062E-2</v>
      </c>
      <c r="M67" s="5">
        <f>SUMIFS(Data!$D:$D,Data!$A:$A,$B67,Data!$C:$C,M$58,Data!$B:$B,$B$58)</f>
        <v>3.0574408215062E-2</v>
      </c>
      <c r="N67" s="5">
        <f>SUMIFS(Data!$D:$D,Data!$A:$A,$B67,Data!$C:$C,N$58,Data!$B:$B,$B$58)</f>
        <v>3.0574408215062521E-2</v>
      </c>
    </row>
    <row r="68" spans="2:14">
      <c r="B68" s="1" t="s">
        <v>11</v>
      </c>
      <c r="C68" s="5">
        <f>SUMIFS(Data!$D:$D,Data!$A:$A,$B68,Data!$C:$C,C$58,Data!$B:$B,$B$58)</f>
        <v>7.5075865470970005E-2</v>
      </c>
      <c r="D68" s="5">
        <f>SUMIFS(Data!$D:$D,Data!$A:$A,$B68,Data!$C:$C,D$58,Data!$B:$B,$B$58)</f>
        <v>7.5075865470970005E-2</v>
      </c>
      <c r="E68" s="5">
        <f>SUMIFS(Data!$D:$D,Data!$A:$A,$B68,Data!$C:$C,E$58,Data!$B:$B,$B$58)</f>
        <v>4.5437475257038999E-2</v>
      </c>
      <c r="F68" s="5">
        <f>SUMIFS(Data!$D:$D,Data!$A:$A,$B68,Data!$C:$C,F$58,Data!$B:$B,$B$58)</f>
        <v>4.5437475257038999E-2</v>
      </c>
      <c r="G68" s="5">
        <f>SUMIFS(Data!$D:$D,Data!$A:$A,$B68,Data!$C:$C,G$58,Data!$B:$B,$B$58)</f>
        <v>4.5437475257038999E-2</v>
      </c>
      <c r="H68" s="5">
        <f>SUMIFS(Data!$D:$D,Data!$A:$A,$B68,Data!$C:$C,H$58,Data!$B:$B,$B$58)</f>
        <v>4.5437475257038999E-2</v>
      </c>
      <c r="I68" s="5">
        <f>SUMIFS(Data!$D:$D,Data!$A:$A,$B68,Data!$C:$C,I$58,Data!$B:$B,$B$58)</f>
        <v>4.5437475257038999E-2</v>
      </c>
      <c r="J68" s="5">
        <f>SUMIFS(Data!$D:$D,Data!$A:$A,$B68,Data!$C:$C,J$58,Data!$B:$B,$B$58)</f>
        <v>2.2430804463823999E-2</v>
      </c>
      <c r="K68" s="5">
        <f>SUMIFS(Data!$D:$D,Data!$A:$A,$B68,Data!$C:$C,K$58,Data!$B:$B,$B$58)</f>
        <v>2.9805399541336E-2</v>
      </c>
      <c r="L68" s="5">
        <f>SUMIFS(Data!$D:$D,Data!$A:$A,$B68,Data!$C:$C,L$58,Data!$B:$B,$B$58)</f>
        <v>2.9805399541336E-2</v>
      </c>
      <c r="M68" s="5">
        <f>SUMIFS(Data!$D:$D,Data!$A:$A,$B68,Data!$C:$C,M$58,Data!$B:$B,$B$58)</f>
        <v>2.9805399541336E-2</v>
      </c>
      <c r="N68" s="5">
        <f>SUMIFS(Data!$D:$D,Data!$A:$A,$B68,Data!$C:$C,N$58,Data!$B:$B,$B$58)</f>
        <v>2.9805399541336763E-2</v>
      </c>
    </row>
    <row r="69" spans="2:14">
      <c r="B69" s="1" t="s">
        <v>104</v>
      </c>
      <c r="C69" s="5">
        <f>SUMIFS(Data!$D:$D,Data!$A:$A,$B69,Data!$C:$C,C$58,Data!$B:$B,$B$58)</f>
        <v>8.0640713519674001E-2</v>
      </c>
      <c r="D69" s="5">
        <f>SUMIFS(Data!$D:$D,Data!$A:$A,$B69,Data!$C:$C,D$58,Data!$B:$B,$B$58)</f>
        <v>8.0640713519674001E-2</v>
      </c>
      <c r="E69" s="5">
        <f>SUMIFS(Data!$D:$D,Data!$A:$A,$B69,Data!$C:$C,E$58,Data!$B:$B,$B$58)</f>
        <v>5.0322697104034003E-2</v>
      </c>
      <c r="F69" s="5">
        <f>SUMIFS(Data!$D:$D,Data!$A:$A,$B69,Data!$C:$C,F$58,Data!$B:$B,$B$58)</f>
        <v>5.0322697104034003E-2</v>
      </c>
      <c r="G69" s="5">
        <f>SUMIFS(Data!$D:$D,Data!$A:$A,$B69,Data!$C:$C,G$58,Data!$B:$B,$B$58)</f>
        <v>5.0322697104034003E-2</v>
      </c>
      <c r="H69" s="5">
        <f>SUMIFS(Data!$D:$D,Data!$A:$A,$B69,Data!$C:$C,H$58,Data!$B:$B,$B$58)</f>
        <v>5.0322697104034003E-2</v>
      </c>
      <c r="I69" s="5">
        <f>SUMIFS(Data!$D:$D,Data!$A:$A,$B69,Data!$C:$C,I$58,Data!$B:$B,$B$58)</f>
        <v>5.0322697104034003E-2</v>
      </c>
      <c r="J69" s="5">
        <f>SUMIFS(Data!$D:$D,Data!$A:$A,$B69,Data!$C:$C,J$58,Data!$B:$B,$B$58)</f>
        <v>2.2472376742381998E-2</v>
      </c>
      <c r="K69" s="5">
        <f>SUMIFS(Data!$D:$D,Data!$A:$A,$B69,Data!$C:$C,K$58,Data!$B:$B,$B$58)</f>
        <v>3.2485833627685E-2</v>
      </c>
      <c r="L69" s="5">
        <f>SUMIFS(Data!$D:$D,Data!$A:$A,$B69,Data!$C:$C,L$58,Data!$B:$B,$B$58)</f>
        <v>3.2485833627685E-2</v>
      </c>
      <c r="M69" s="5">
        <f>SUMIFS(Data!$D:$D,Data!$A:$A,$B69,Data!$C:$C,M$58,Data!$B:$B,$B$58)</f>
        <v>3.2485833627685E-2</v>
      </c>
      <c r="N69" s="5">
        <f>SUMIFS(Data!$D:$D,Data!$A:$A,$B69,Data!$C:$C,N$58,Data!$B:$B,$B$58)</f>
        <v>3.2485833627684979E-2</v>
      </c>
    </row>
    <row r="70" spans="2:14">
      <c r="B70" s="1" t="s">
        <v>101</v>
      </c>
      <c r="C70" s="5">
        <f>SUMIFS(Data!$D:$D,Data!$A:$A,$B70,Data!$C:$C,C$58,Data!$B:$B,$B$58)</f>
        <v>7.5075865470970005E-2</v>
      </c>
      <c r="D70" s="5">
        <f>SUMIFS(Data!$D:$D,Data!$A:$A,$B70,Data!$C:$C,D$58,Data!$B:$B,$B$58)</f>
        <v>7.5075865470970005E-2</v>
      </c>
      <c r="E70" s="5">
        <f>SUMIFS(Data!$D:$D,Data!$A:$A,$B70,Data!$C:$C,E$58,Data!$B:$B,$B$58)</f>
        <v>4.5437475257038999E-2</v>
      </c>
      <c r="F70" s="5">
        <f>SUMIFS(Data!$D:$D,Data!$A:$A,$B70,Data!$C:$C,F$58,Data!$B:$B,$B$58)</f>
        <v>4.5437475257038999E-2</v>
      </c>
      <c r="G70" s="5">
        <f>SUMIFS(Data!$D:$D,Data!$A:$A,$B70,Data!$C:$C,G$58,Data!$B:$B,$B$58)</f>
        <v>4.5437475257038999E-2</v>
      </c>
      <c r="H70" s="5">
        <f>SUMIFS(Data!$D:$D,Data!$A:$A,$B70,Data!$C:$C,H$58,Data!$B:$B,$B$58)</f>
        <v>4.5437475257038999E-2</v>
      </c>
      <c r="I70" s="5">
        <f>SUMIFS(Data!$D:$D,Data!$A:$A,$B70,Data!$C:$C,I$58,Data!$B:$B,$B$58)</f>
        <v>4.5437475257038999E-2</v>
      </c>
      <c r="J70" s="5">
        <f>SUMIFS(Data!$D:$D,Data!$A:$A,$B70,Data!$C:$C,J$58,Data!$B:$B,$B$58)</f>
        <v>2.2430804463823999E-2</v>
      </c>
      <c r="K70" s="5">
        <f>SUMIFS(Data!$D:$D,Data!$A:$A,$B70,Data!$C:$C,K$58,Data!$B:$B,$B$58)</f>
        <v>2.9805399541336E-2</v>
      </c>
      <c r="L70" s="5">
        <f>SUMIFS(Data!$D:$D,Data!$A:$A,$B70,Data!$C:$C,L$58,Data!$B:$B,$B$58)</f>
        <v>2.9805399541336E-2</v>
      </c>
      <c r="M70" s="5">
        <f>SUMIFS(Data!$D:$D,Data!$A:$A,$B70,Data!$C:$C,M$58,Data!$B:$B,$B$58)</f>
        <v>2.9805399541336E-2</v>
      </c>
      <c r="N70" s="5">
        <f>SUMIFS(Data!$D:$D,Data!$A:$A,$B70,Data!$C:$C,N$58,Data!$B:$B,$B$58)</f>
        <v>2.9805399541336763E-2</v>
      </c>
    </row>
    <row r="71" spans="2:14">
      <c r="B71" s="1" t="s">
        <v>12</v>
      </c>
      <c r="C71" s="5">
        <f>SUMIFS(Data!$D:$D,Data!$A:$A,$B71,Data!$C:$C,C$58,Data!$B:$B,$B$58)</f>
        <v>7.5075865470970005E-2</v>
      </c>
      <c r="D71" s="5">
        <f>SUMIFS(Data!$D:$D,Data!$A:$A,$B71,Data!$C:$C,D$58,Data!$B:$B,$B$58)</f>
        <v>7.5075865470970005E-2</v>
      </c>
      <c r="E71" s="5">
        <f>SUMIFS(Data!$D:$D,Data!$A:$A,$B71,Data!$C:$C,E$58,Data!$B:$B,$B$58)</f>
        <v>5.0322697104034003E-2</v>
      </c>
      <c r="F71" s="5">
        <f>SUMIFS(Data!$D:$D,Data!$A:$A,$B71,Data!$C:$C,F$58,Data!$B:$B,$B$58)</f>
        <v>5.0322697104034003E-2</v>
      </c>
      <c r="G71" s="5">
        <f>SUMIFS(Data!$D:$D,Data!$A:$A,$B71,Data!$C:$C,G$58,Data!$B:$B,$B$58)</f>
        <v>5.0322697104034003E-2</v>
      </c>
      <c r="H71" s="5">
        <f>SUMIFS(Data!$D:$D,Data!$A:$A,$B71,Data!$C:$C,H$58,Data!$B:$B,$B$58)</f>
        <v>5.0322697104034003E-2</v>
      </c>
      <c r="I71" s="5">
        <f>SUMIFS(Data!$D:$D,Data!$A:$A,$B71,Data!$C:$C,I$58,Data!$B:$B,$B$58)</f>
        <v>5.0322697104034003E-2</v>
      </c>
      <c r="J71" s="5">
        <f>SUMIFS(Data!$D:$D,Data!$A:$A,$B71,Data!$C:$C,J$58,Data!$B:$B,$B$58)</f>
        <v>2.2430904360104E-2</v>
      </c>
      <c r="K71" s="5">
        <f>SUMIFS(Data!$D:$D,Data!$A:$A,$B71,Data!$C:$C,K$58,Data!$B:$B,$B$58)</f>
        <v>2.9805399541336E-2</v>
      </c>
      <c r="L71" s="5">
        <f>SUMIFS(Data!$D:$D,Data!$A:$A,$B71,Data!$C:$C,L$58,Data!$B:$B,$B$58)</f>
        <v>2.9805399541336E-2</v>
      </c>
      <c r="M71" s="5">
        <f>SUMIFS(Data!$D:$D,Data!$A:$A,$B71,Data!$C:$C,M$58,Data!$B:$B,$B$58)</f>
        <v>2.9805399541336E-2</v>
      </c>
      <c r="N71" s="5">
        <f>SUMIFS(Data!$D:$D,Data!$A:$A,$B71,Data!$C:$C,N$58,Data!$B:$B,$B$58)</f>
        <v>2.9805399541336763E-2</v>
      </c>
    </row>
    <row r="72" spans="2:14">
      <c r="B72" s="1" t="s">
        <v>145</v>
      </c>
      <c r="C72" s="116"/>
      <c r="D72" s="116"/>
      <c r="E72" s="116"/>
      <c r="F72" s="116"/>
      <c r="G72" s="116"/>
      <c r="H72" s="116"/>
      <c r="I72" s="5">
        <f>SUMIFS(Data!$D:$D,Data!$A:$A,$B72,Data!$C:$C,I$58,Data!$B:$B,$B$58)</f>
        <v>3.3679469469116999E-2</v>
      </c>
      <c r="J72" s="5">
        <f>SUMIFS(Data!$D:$D,Data!$A:$A,$B72,Data!$C:$C,J$58,Data!$B:$B,$B$58)</f>
        <v>3.3679469469116999E-2</v>
      </c>
      <c r="K72" s="5">
        <f>SUMIFS(Data!$D:$D,Data!$A:$A,$B72,Data!$C:$C,K$58,Data!$B:$B,$B$58)</f>
        <v>3.3679469469116999E-2</v>
      </c>
      <c r="L72" s="5">
        <f>SUMIFS(Data!$D:$D,Data!$A:$A,$B72,Data!$C:$C,L$58,Data!$B:$B,$B$58)</f>
        <v>3.3679469469116999E-2</v>
      </c>
      <c r="M72" s="5">
        <f>SUMIFS(Data!$D:$D,Data!$A:$A,$B72,Data!$C:$C,M$58,Data!$B:$B,$B$58)</f>
        <v>3.3679469469116999E-2</v>
      </c>
      <c r="N72" s="5">
        <f>SUMIFS(Data!$D:$D,Data!$A:$A,$B72,Data!$C:$C,N$58,Data!$B:$B,$B$58)</f>
        <v>5.1143170576374297E-2</v>
      </c>
    </row>
    <row r="73" spans="2:14">
      <c r="B73" s="38"/>
      <c r="C73" s="38"/>
      <c r="D73" s="38"/>
      <c r="E73" s="38"/>
      <c r="F73" s="38"/>
      <c r="G73" s="38"/>
      <c r="H73" s="38"/>
      <c r="I73" s="38"/>
    </row>
    <row r="74" spans="2:14" ht="30" customHeight="1">
      <c r="B74" s="152" t="s">
        <v>85</v>
      </c>
      <c r="C74" s="153"/>
      <c r="D74" s="153"/>
      <c r="E74" s="153"/>
      <c r="F74" s="153"/>
      <c r="G74" s="153"/>
      <c r="H74" s="153"/>
      <c r="I74" s="153"/>
      <c r="J74" s="153"/>
      <c r="K74" s="153"/>
      <c r="L74" s="153"/>
      <c r="M74" s="153"/>
      <c r="N74" s="153"/>
    </row>
    <row r="75" spans="2:14">
      <c r="B75" s="1"/>
      <c r="C75" s="1"/>
      <c r="D75" s="1"/>
      <c r="E75" s="1"/>
      <c r="F75" s="1"/>
      <c r="G75" s="1"/>
      <c r="H75" s="1"/>
      <c r="I75" s="1"/>
      <c r="J75" s="1"/>
      <c r="K75" s="1"/>
    </row>
    <row r="76" spans="2:14" ht="30.75" customHeight="1" thickBot="1">
      <c r="B76" s="114" t="str">
        <f>IF($C$4="Inclusive",Inputs!G9,Inputs!G10)</f>
        <v>EBIT per customer - excluding returns from capital base indexation</v>
      </c>
      <c r="C76" s="113">
        <v>2014</v>
      </c>
      <c r="D76" s="113">
        <v>2015</v>
      </c>
      <c r="E76" s="113">
        <v>2016</v>
      </c>
      <c r="F76" s="113">
        <v>2017</v>
      </c>
      <c r="G76" s="113">
        <v>2018</v>
      </c>
      <c r="H76" s="113">
        <v>2019</v>
      </c>
      <c r="I76" s="113">
        <v>2020</v>
      </c>
      <c r="J76" s="113">
        <v>2021</v>
      </c>
      <c r="K76" s="113">
        <v>2022</v>
      </c>
      <c r="L76" s="113">
        <v>2023</v>
      </c>
      <c r="M76" s="113">
        <v>2024</v>
      </c>
      <c r="N76" s="113">
        <v>2025</v>
      </c>
    </row>
    <row r="77" spans="2:14">
      <c r="B77" s="1" t="s">
        <v>107</v>
      </c>
      <c r="C77" s="40">
        <f>SUMIFS(Data!$D:$D,Data!$A:$A,$B77,Data!$C:$C,C$76,Data!$B:$B,$B$76)</f>
        <v>383.99367542030808</v>
      </c>
      <c r="D77" s="40">
        <f>SUMIFS(Data!$D:$D,Data!$A:$A,$B77,Data!$C:$C,D$76,Data!$B:$B,$B$76)</f>
        <v>331.4617946080615</v>
      </c>
      <c r="E77" s="40">
        <f>SUMIFS(Data!$D:$D,Data!$A:$A,$B77,Data!$C:$C,E$76,Data!$B:$B,$B$76)</f>
        <v>361.16019456854929</v>
      </c>
      <c r="F77" s="40">
        <f>SUMIFS(Data!$D:$D,Data!$A:$A,$B77,Data!$C:$C,F$76,Data!$B:$B,$B$76)</f>
        <v>381.61633494408778</v>
      </c>
      <c r="G77" s="40">
        <f>SUMIFS(Data!$D:$D,Data!$A:$A,$B77,Data!$C:$C,G$76,Data!$B:$B,$B$76)</f>
        <v>482.79092882598479</v>
      </c>
      <c r="H77" s="40">
        <f>SUMIFS(Data!$D:$D,Data!$A:$A,$B77,Data!$C:$C,H$76,Data!$B:$B,$B$76)</f>
        <v>526.15955004455532</v>
      </c>
      <c r="I77" s="40">
        <f>SUMIFS(Data!$D:$D,Data!$A:$A,$B77,Data!$C:$C,I$76,Data!$B:$B,$B$76)</f>
        <v>197.6626771241265</v>
      </c>
      <c r="J77" s="40">
        <f>SUMIFS(Data!$D:$D,Data!$A:$A,$B77,Data!$C:$C,J$76,Data!$B:$B,$B$76)</f>
        <v>-86.548551521149804</v>
      </c>
      <c r="K77" s="40">
        <f>SUMIFS(Data!$D:$D,Data!$A:$A,$B77,Data!$C:$C,K$76,Data!$B:$B,$B$76)</f>
        <v>741.79659208601572</v>
      </c>
      <c r="L77" s="40">
        <f>SUMIFS(Data!$D:$D,Data!$A:$A,$B77,Data!$C:$C,L$76,Data!$B:$B,$B$76)</f>
        <v>608.40664436913949</v>
      </c>
      <c r="M77" s="40">
        <f>SUMIFS(Data!$D:$D,Data!$A:$A,$B77,Data!$C:$C,M$76,Data!$B:$B,$B$76)</f>
        <v>-450.6359102015702</v>
      </c>
      <c r="N77" s="40">
        <f>SUMIFS(Data!$D:$D,Data!$A:$A,$B77,Data!$C:$C,N$76,Data!$B:$B,$B$76)</f>
        <v>-127.62708468420774</v>
      </c>
    </row>
    <row r="78" spans="2:14">
      <c r="B78" s="1" t="s">
        <v>5</v>
      </c>
      <c r="C78" s="40">
        <f>SUMIFS(Data!$D:$D,Data!$A:$A,$B78,Data!$C:$C,C$76,Data!$B:$B,$B$76)</f>
        <v>877.2293396921126</v>
      </c>
      <c r="D78" s="40">
        <f>SUMIFS(Data!$D:$D,Data!$A:$A,$B78,Data!$C:$C,D$76,Data!$B:$B,$B$76)</f>
        <v>544.45841936357772</v>
      </c>
      <c r="E78" s="40">
        <f>SUMIFS(Data!$D:$D,Data!$A:$A,$B78,Data!$C:$C,E$76,Data!$B:$B,$B$76)</f>
        <v>251.50635871958659</v>
      </c>
      <c r="F78" s="40">
        <f>SUMIFS(Data!$D:$D,Data!$A:$A,$B78,Data!$C:$C,F$76,Data!$B:$B,$B$76)</f>
        <v>315.00777330843971</v>
      </c>
      <c r="G78" s="40">
        <f>SUMIFS(Data!$D:$D,Data!$A:$A,$B78,Data!$C:$C,G$76,Data!$B:$B,$B$76)</f>
        <v>338.82158851595688</v>
      </c>
      <c r="H78" s="40">
        <f>SUMIFS(Data!$D:$D,Data!$A:$A,$B78,Data!$C:$C,H$76,Data!$B:$B,$B$76)</f>
        <v>353.84544971429182</v>
      </c>
      <c r="I78" s="40">
        <f>SUMIFS(Data!$D:$D,Data!$A:$A,$B78,Data!$C:$C,I$76,Data!$B:$B,$B$76)</f>
        <v>313.99367610543112</v>
      </c>
      <c r="J78" s="40">
        <f>SUMIFS(Data!$D:$D,Data!$A:$A,$B78,Data!$C:$C,J$76,Data!$B:$B,$B$76)</f>
        <v>309.50548883409658</v>
      </c>
      <c r="K78" s="40">
        <f>SUMIFS(Data!$D:$D,Data!$A:$A,$B78,Data!$C:$C,K$76,Data!$B:$B,$B$76)</f>
        <v>314.77810017357109</v>
      </c>
      <c r="L78" s="40">
        <f>SUMIFS(Data!$D:$D,Data!$A:$A,$B78,Data!$C:$C,L$76,Data!$B:$B,$B$76)</f>
        <v>223.35520273277353</v>
      </c>
      <c r="M78" s="40">
        <f>SUMIFS(Data!$D:$D,Data!$A:$A,$B78,Data!$C:$C,M$76,Data!$B:$B,$B$76)</f>
        <v>228.22948409103097</v>
      </c>
      <c r="N78" s="40">
        <f>SUMIFS(Data!$D:$D,Data!$A:$A,$B78,Data!$C:$C,N$76,Data!$B:$B,$B$76)</f>
        <v>278.79471990499832</v>
      </c>
    </row>
    <row r="79" spans="2:14">
      <c r="B79" s="1" t="s">
        <v>6</v>
      </c>
      <c r="C79" s="40">
        <f>SUMIFS(Data!$D:$D,Data!$A:$A,$B79,Data!$C:$C,C$76,Data!$B:$B,$B$76)</f>
        <v>495.4346332052628</v>
      </c>
      <c r="D79" s="40">
        <f>SUMIFS(Data!$D:$D,Data!$A:$A,$B79,Data!$C:$C,D$76,Data!$B:$B,$B$76)</f>
        <v>537.65061606539734</v>
      </c>
      <c r="E79" s="40">
        <f>SUMIFS(Data!$D:$D,Data!$A:$A,$B79,Data!$C:$C,E$76,Data!$B:$B,$B$76)</f>
        <v>316.46656805436368</v>
      </c>
      <c r="F79" s="40">
        <f>SUMIFS(Data!$D:$D,Data!$A:$A,$B79,Data!$C:$C,F$76,Data!$B:$B,$B$76)</f>
        <v>333.75899490611812</v>
      </c>
      <c r="G79" s="40">
        <f>SUMIFS(Data!$D:$D,Data!$A:$A,$B79,Data!$C:$C,G$76,Data!$B:$B,$B$76)</f>
        <v>341.11201295434432</v>
      </c>
      <c r="H79" s="40">
        <f>SUMIFS(Data!$D:$D,Data!$A:$A,$B79,Data!$C:$C,H$76,Data!$B:$B,$B$76)</f>
        <v>349.2005878829458</v>
      </c>
      <c r="I79" s="40">
        <f>SUMIFS(Data!$D:$D,Data!$A:$A,$B79,Data!$C:$C,I$76,Data!$B:$B,$B$76)</f>
        <v>312.90382320071518</v>
      </c>
      <c r="J79" s="40">
        <f>SUMIFS(Data!$D:$D,Data!$A:$A,$B79,Data!$C:$C,J$76,Data!$B:$B,$B$76)</f>
        <v>311.59686637790031</v>
      </c>
      <c r="K79" s="40">
        <f>SUMIFS(Data!$D:$D,Data!$A:$A,$B79,Data!$C:$C,K$76,Data!$B:$B,$B$76)</f>
        <v>251.40725378218229</v>
      </c>
      <c r="L79" s="40">
        <f>SUMIFS(Data!$D:$D,Data!$A:$A,$B79,Data!$C:$C,L$76,Data!$B:$B,$B$76)</f>
        <v>296.36966478561527</v>
      </c>
      <c r="M79" s="40">
        <f>SUMIFS(Data!$D:$D,Data!$A:$A,$B79,Data!$C:$C,M$76,Data!$B:$B,$B$76)</f>
        <v>335.64608462678331</v>
      </c>
      <c r="N79" s="40">
        <f>SUMIFS(Data!$D:$D,Data!$A:$A,$B79,Data!$C:$C,N$76,Data!$B:$B,$B$76)</f>
        <v>203.78260062839126</v>
      </c>
    </row>
    <row r="80" spans="2:14">
      <c r="B80" s="1" t="s">
        <v>7</v>
      </c>
      <c r="C80" s="40">
        <f>SUMIFS(Data!$D:$D,Data!$A:$A,$B80,Data!$C:$C,C$76,Data!$B:$B,$B$76)</f>
        <v>720.59457670772372</v>
      </c>
      <c r="D80" s="40">
        <f>SUMIFS(Data!$D:$D,Data!$A:$A,$B80,Data!$C:$C,D$76,Data!$B:$B,$B$76)</f>
        <v>813.34725959038326</v>
      </c>
      <c r="E80" s="40">
        <f>SUMIFS(Data!$D:$D,Data!$A:$A,$B80,Data!$C:$C,E$76,Data!$B:$B,$B$76)</f>
        <v>305.26303319852491</v>
      </c>
      <c r="F80" s="40">
        <f>SUMIFS(Data!$D:$D,Data!$A:$A,$B80,Data!$C:$C,F$76,Data!$B:$B,$B$76)</f>
        <v>370.89212154455788</v>
      </c>
      <c r="G80" s="40">
        <f>SUMIFS(Data!$D:$D,Data!$A:$A,$B80,Data!$C:$C,G$76,Data!$B:$B,$B$76)</f>
        <v>334.98546214408532</v>
      </c>
      <c r="H80" s="40">
        <f>SUMIFS(Data!$D:$D,Data!$A:$A,$B80,Data!$C:$C,H$76,Data!$B:$B,$B$76)</f>
        <v>283.94593315575833</v>
      </c>
      <c r="I80" s="40">
        <f>SUMIFS(Data!$D:$D,Data!$A:$A,$B80,Data!$C:$C,I$76,Data!$B:$B,$B$76)</f>
        <v>321.4435596148964</v>
      </c>
      <c r="J80" s="40">
        <f>SUMIFS(Data!$D:$D,Data!$A:$A,$B80,Data!$C:$C,J$76,Data!$B:$B,$B$76)</f>
        <v>307.76718415653261</v>
      </c>
      <c r="K80" s="40">
        <f>SUMIFS(Data!$D:$D,Data!$A:$A,$B80,Data!$C:$C,K$76,Data!$B:$B,$B$76)</f>
        <v>330.91133814154222</v>
      </c>
      <c r="L80" s="40">
        <f>SUMIFS(Data!$D:$D,Data!$A:$A,$B80,Data!$C:$C,L$76,Data!$B:$B,$B$76)</f>
        <v>278.5558053738427</v>
      </c>
      <c r="M80" s="40">
        <f>SUMIFS(Data!$D:$D,Data!$A:$A,$B80,Data!$C:$C,M$76,Data!$B:$B,$B$76)</f>
        <v>281.65489282958191</v>
      </c>
      <c r="N80" s="40">
        <f>SUMIFS(Data!$D:$D,Data!$A:$A,$B80,Data!$C:$C,N$76,Data!$B:$B,$B$76)</f>
        <v>240.80819270319299</v>
      </c>
    </row>
    <row r="81" spans="2:14">
      <c r="B81" s="1" t="s">
        <v>8</v>
      </c>
      <c r="C81" s="40">
        <f>SUMIFS(Data!$D:$D,Data!$A:$A,$B81,Data!$C:$C,C$76,Data!$B:$B,$B$76)</f>
        <v>462.1327780563775</v>
      </c>
      <c r="D81" s="40">
        <f>SUMIFS(Data!$D:$D,Data!$A:$A,$B81,Data!$C:$C,D$76,Data!$B:$B,$B$76)</f>
        <v>662.68913919008844</v>
      </c>
      <c r="E81" s="40">
        <f>SUMIFS(Data!$D:$D,Data!$A:$A,$B81,Data!$C:$C,E$76,Data!$B:$B,$B$76)</f>
        <v>642.60032668312567</v>
      </c>
      <c r="F81" s="40">
        <f>SUMIFS(Data!$D:$D,Data!$A:$A,$B81,Data!$C:$C,F$76,Data!$B:$B,$B$76)</f>
        <v>598.11684023075759</v>
      </c>
      <c r="G81" s="40">
        <f>SUMIFS(Data!$D:$D,Data!$A:$A,$B81,Data!$C:$C,G$76,Data!$B:$B,$B$76)</f>
        <v>487.65076157813229</v>
      </c>
      <c r="H81" s="40">
        <f>SUMIFS(Data!$D:$D,Data!$A:$A,$B81,Data!$C:$C,H$76,Data!$B:$B,$B$76)</f>
        <v>412.67803681121342</v>
      </c>
      <c r="I81" s="40">
        <f>SUMIFS(Data!$D:$D,Data!$A:$A,$B81,Data!$C:$C,I$76,Data!$B:$B,$B$76)</f>
        <v>392.96490419271288</v>
      </c>
      <c r="J81" s="40">
        <f>SUMIFS(Data!$D:$D,Data!$A:$A,$B81,Data!$C:$C,J$76,Data!$B:$B,$B$76)</f>
        <v>254.1390677142364</v>
      </c>
      <c r="K81" s="40">
        <f>SUMIFS(Data!$D:$D,Data!$A:$A,$B81,Data!$C:$C,K$76,Data!$B:$B,$B$76)</f>
        <v>266.53233776248254</v>
      </c>
      <c r="L81" s="40">
        <f>SUMIFS(Data!$D:$D,Data!$A:$A,$B81,Data!$C:$C,L$76,Data!$B:$B,$B$76)</f>
        <v>151.9173658800799</v>
      </c>
      <c r="M81" s="40">
        <f>SUMIFS(Data!$D:$D,Data!$A:$A,$B81,Data!$C:$C,M$76,Data!$B:$B,$B$76)</f>
        <v>129.87138432018546</v>
      </c>
      <c r="N81" s="40">
        <f>SUMIFS(Data!$D:$D,Data!$A:$A,$B81,Data!$C:$C,N$76,Data!$B:$B,$B$76)</f>
        <v>141.7777599163542</v>
      </c>
    </row>
    <row r="82" spans="2:14">
      <c r="B82" s="1" t="s">
        <v>9</v>
      </c>
      <c r="C82" s="40">
        <f>SUMIFS(Data!$D:$D,Data!$A:$A,$B82,Data!$C:$C,C$76,Data!$B:$B,$B$76)</f>
        <v>983.09917113044628</v>
      </c>
      <c r="D82" s="40">
        <f>SUMIFS(Data!$D:$D,Data!$A:$A,$B82,Data!$C:$C,D$76,Data!$B:$B,$B$76)</f>
        <v>1247.8721611430331</v>
      </c>
      <c r="E82" s="40">
        <f>SUMIFS(Data!$D:$D,Data!$A:$A,$B82,Data!$C:$C,E$76,Data!$B:$B,$B$76)</f>
        <v>928.196277925657</v>
      </c>
      <c r="F82" s="40">
        <f>SUMIFS(Data!$D:$D,Data!$A:$A,$B82,Data!$C:$C,F$76,Data!$B:$B,$B$76)</f>
        <v>1108.7203755235701</v>
      </c>
      <c r="G82" s="40">
        <f>SUMIFS(Data!$D:$D,Data!$A:$A,$B82,Data!$C:$C,G$76,Data!$B:$B,$B$76)</f>
        <v>793.84083854660832</v>
      </c>
      <c r="H82" s="40">
        <f>SUMIFS(Data!$D:$D,Data!$A:$A,$B82,Data!$C:$C,H$76,Data!$B:$B,$B$76)</f>
        <v>707.60502973465054</v>
      </c>
      <c r="I82" s="40">
        <f>SUMIFS(Data!$D:$D,Data!$A:$A,$B82,Data!$C:$C,I$76,Data!$B:$B,$B$76)</f>
        <v>677.22519703115256</v>
      </c>
      <c r="J82" s="40">
        <f>SUMIFS(Data!$D:$D,Data!$A:$A,$B82,Data!$C:$C,J$76,Data!$B:$B,$B$76)</f>
        <v>446.94588308775991</v>
      </c>
      <c r="K82" s="40">
        <f>SUMIFS(Data!$D:$D,Data!$A:$A,$B82,Data!$C:$C,K$76,Data!$B:$B,$B$76)</f>
        <v>392.32263614347619</v>
      </c>
      <c r="L82" s="40">
        <f>SUMIFS(Data!$D:$D,Data!$A:$A,$B82,Data!$C:$C,L$76,Data!$B:$B,$B$76)</f>
        <v>442.02951675398413</v>
      </c>
      <c r="M82" s="40">
        <f>SUMIFS(Data!$D:$D,Data!$A:$A,$B82,Data!$C:$C,M$76,Data!$B:$B,$B$76)</f>
        <v>190.5136468173734</v>
      </c>
      <c r="N82" s="40">
        <f>SUMIFS(Data!$D:$D,Data!$A:$A,$B82,Data!$C:$C,N$76,Data!$B:$B,$B$76)</f>
        <v>232.57032235976482</v>
      </c>
    </row>
    <row r="83" spans="2:14">
      <c r="B83" s="1" t="s">
        <v>10</v>
      </c>
      <c r="C83" s="40">
        <f>SUMIFS(Data!$D:$D,Data!$A:$A,$B83,Data!$C:$C,C$76,Data!$B:$B,$B$76)</f>
        <v>459.75723799034239</v>
      </c>
      <c r="D83" s="40">
        <f>SUMIFS(Data!$D:$D,Data!$A:$A,$B83,Data!$C:$C,D$76,Data!$B:$B,$B$76)</f>
        <v>509.73259376928939</v>
      </c>
      <c r="E83" s="40">
        <f>SUMIFS(Data!$D:$D,Data!$A:$A,$B83,Data!$C:$C,E$76,Data!$B:$B,$B$76)</f>
        <v>293.51453156629788</v>
      </c>
      <c r="F83" s="40">
        <f>SUMIFS(Data!$D:$D,Data!$A:$A,$B83,Data!$C:$C,F$76,Data!$B:$B,$B$76)</f>
        <v>247.83938545632699</v>
      </c>
      <c r="G83" s="40">
        <f>SUMIFS(Data!$D:$D,Data!$A:$A,$B83,Data!$C:$C,G$76,Data!$B:$B,$B$76)</f>
        <v>270.649341490052</v>
      </c>
      <c r="H83" s="40">
        <f>SUMIFS(Data!$D:$D,Data!$A:$A,$B83,Data!$C:$C,H$76,Data!$B:$B,$B$76)</f>
        <v>260.38664512653548</v>
      </c>
      <c r="I83" s="40">
        <f>SUMIFS(Data!$D:$D,Data!$A:$A,$B83,Data!$C:$C,I$76,Data!$B:$B,$B$76)</f>
        <v>303.00353563661332</v>
      </c>
      <c r="J83" s="40">
        <f>SUMIFS(Data!$D:$D,Data!$A:$A,$B83,Data!$C:$C,J$76,Data!$B:$B,$B$76)</f>
        <v>260.67625632994663</v>
      </c>
      <c r="K83" s="40">
        <f>SUMIFS(Data!$D:$D,Data!$A:$A,$B83,Data!$C:$C,K$76,Data!$B:$B,$B$76)</f>
        <v>219.64709346667999</v>
      </c>
      <c r="L83" s="40">
        <f>SUMIFS(Data!$D:$D,Data!$A:$A,$B83,Data!$C:$C,L$76,Data!$B:$B,$B$76)</f>
        <v>125.90002594708135</v>
      </c>
      <c r="M83" s="40">
        <f>SUMIFS(Data!$D:$D,Data!$A:$A,$B83,Data!$C:$C,M$76,Data!$B:$B,$B$76)</f>
        <v>31.416733656260373</v>
      </c>
      <c r="N83" s="40">
        <f>SUMIFS(Data!$D:$D,Data!$A:$A,$B83,Data!$C:$C,N$76,Data!$B:$B,$B$76)</f>
        <v>181.91973902066664</v>
      </c>
    </row>
    <row r="84" spans="2:14">
      <c r="B84" s="1" t="s">
        <v>105</v>
      </c>
      <c r="C84" s="40">
        <f>SUMIFS(Data!$D:$D,Data!$A:$A,$B84,Data!$C:$C,C$76,Data!$B:$B,$B$76)</f>
        <v>375.45367656718958</v>
      </c>
      <c r="D84" s="40">
        <f>SUMIFS(Data!$D:$D,Data!$A:$A,$B84,Data!$C:$C,D$76,Data!$B:$B,$B$76)</f>
        <v>514.2142669107061</v>
      </c>
      <c r="E84" s="40">
        <f>SUMIFS(Data!$D:$D,Data!$A:$A,$B84,Data!$C:$C,E$76,Data!$B:$B,$B$76)</f>
        <v>549.39709376413316</v>
      </c>
      <c r="F84" s="40">
        <f>SUMIFS(Data!$D:$D,Data!$A:$A,$B84,Data!$C:$C,F$76,Data!$B:$B,$B$76)</f>
        <v>424.72242411213881</v>
      </c>
      <c r="G84" s="40">
        <f>SUMIFS(Data!$D:$D,Data!$A:$A,$B84,Data!$C:$C,G$76,Data!$B:$B,$B$76)</f>
        <v>277.8521718209044</v>
      </c>
      <c r="H84" s="40">
        <f>SUMIFS(Data!$D:$D,Data!$A:$A,$B84,Data!$C:$C,H$76,Data!$B:$B,$B$76)</f>
        <v>196.40064019713509</v>
      </c>
      <c r="I84" s="40">
        <f>SUMIFS(Data!$D:$D,Data!$A:$A,$B84,Data!$C:$C,I$76,Data!$B:$B,$B$76)</f>
        <v>205.80419903945739</v>
      </c>
      <c r="J84" s="40">
        <f>SUMIFS(Data!$D:$D,Data!$A:$A,$B84,Data!$C:$C,J$76,Data!$B:$B,$B$76)</f>
        <v>136.750575689915</v>
      </c>
      <c r="K84" s="40">
        <f>SUMIFS(Data!$D:$D,Data!$A:$A,$B84,Data!$C:$C,K$76,Data!$B:$B,$B$76)</f>
        <v>172.4269021602048</v>
      </c>
      <c r="L84" s="40">
        <f>SUMIFS(Data!$D:$D,Data!$A:$A,$B84,Data!$C:$C,L$76,Data!$B:$B,$B$76)</f>
        <v>167.40386620812782</v>
      </c>
      <c r="M84" s="40">
        <f>SUMIFS(Data!$D:$D,Data!$A:$A,$B84,Data!$C:$C,M$76,Data!$B:$B,$B$76)</f>
        <v>109.86948932646648</v>
      </c>
      <c r="N84" s="40">
        <f>SUMIFS(Data!$D:$D,Data!$A:$A,$B84,Data!$C:$C,N$76,Data!$B:$B,$B$76)</f>
        <v>136.65814708939297</v>
      </c>
    </row>
    <row r="85" spans="2:14">
      <c r="B85" s="1" t="s">
        <v>102</v>
      </c>
      <c r="C85" s="40">
        <f>SUMIFS(Data!$D:$D,Data!$A:$A,$B85,Data!$C:$C,C$76,Data!$B:$B,$B$76)</f>
        <v>353.36609203111692</v>
      </c>
      <c r="D85" s="40">
        <f>SUMIFS(Data!$D:$D,Data!$A:$A,$B85,Data!$C:$C,D$76,Data!$B:$B,$B$76)</f>
        <v>476.70428080669848</v>
      </c>
      <c r="E85" s="40">
        <f>SUMIFS(Data!$D:$D,Data!$A:$A,$B85,Data!$C:$C,E$76,Data!$B:$B,$B$76)</f>
        <v>236.93053433144459</v>
      </c>
      <c r="F85" s="40">
        <f>SUMIFS(Data!$D:$D,Data!$A:$A,$B85,Data!$C:$C,F$76,Data!$B:$B,$B$76)</f>
        <v>366.35184623362568</v>
      </c>
      <c r="G85" s="40">
        <f>SUMIFS(Data!$D:$D,Data!$A:$A,$B85,Data!$C:$C,G$76,Data!$B:$B,$B$76)</f>
        <v>309.92009041732842</v>
      </c>
      <c r="H85" s="40">
        <f>SUMIFS(Data!$D:$D,Data!$A:$A,$B85,Data!$C:$C,H$76,Data!$B:$B,$B$76)</f>
        <v>335.98392330851431</v>
      </c>
      <c r="I85" s="40">
        <f>SUMIFS(Data!$D:$D,Data!$A:$A,$B85,Data!$C:$C,I$76,Data!$B:$B,$B$76)</f>
        <v>349.19347637525561</v>
      </c>
      <c r="J85" s="40">
        <f>SUMIFS(Data!$D:$D,Data!$A:$A,$B85,Data!$C:$C,J$76,Data!$B:$B,$B$76)</f>
        <v>310.59491163573051</v>
      </c>
      <c r="K85" s="40">
        <f>SUMIFS(Data!$D:$D,Data!$A:$A,$B85,Data!$C:$C,K$76,Data!$B:$B,$B$76)</f>
        <v>175.73027973775089</v>
      </c>
      <c r="L85" s="40">
        <f>SUMIFS(Data!$D:$D,Data!$A:$A,$B85,Data!$C:$C,L$76,Data!$B:$B,$B$76)</f>
        <v>330.6768295235409</v>
      </c>
      <c r="M85" s="40">
        <f>SUMIFS(Data!$D:$D,Data!$A:$A,$B85,Data!$C:$C,M$76,Data!$B:$B,$B$76)</f>
        <v>256.53564846147668</v>
      </c>
      <c r="N85" s="40">
        <f>SUMIFS(Data!$D:$D,Data!$A:$A,$B85,Data!$C:$C,N$76,Data!$B:$B,$B$76)</f>
        <v>287.93175383803469</v>
      </c>
    </row>
    <row r="86" spans="2:14">
      <c r="B86" s="1" t="s">
        <v>11</v>
      </c>
      <c r="C86" s="40">
        <f>SUMIFS(Data!$D:$D,Data!$A:$A,$B86,Data!$C:$C,C$76,Data!$B:$B,$B$76)</f>
        <v>353.28389225499751</v>
      </c>
      <c r="D86" s="40">
        <f>SUMIFS(Data!$D:$D,Data!$A:$A,$B86,Data!$C:$C,D$76,Data!$B:$B,$B$76)</f>
        <v>431.82300471684073</v>
      </c>
      <c r="E86" s="40">
        <f>SUMIFS(Data!$D:$D,Data!$A:$A,$B86,Data!$C:$C,E$76,Data!$B:$B,$B$76)</f>
        <v>312.83442812380332</v>
      </c>
      <c r="F86" s="40">
        <f>SUMIFS(Data!$D:$D,Data!$A:$A,$B86,Data!$C:$C,F$76,Data!$B:$B,$B$76)</f>
        <v>314.57493775336172</v>
      </c>
      <c r="G86" s="40">
        <f>SUMIFS(Data!$D:$D,Data!$A:$A,$B86,Data!$C:$C,G$76,Data!$B:$B,$B$76)</f>
        <v>355.85405304679932</v>
      </c>
      <c r="H86" s="40">
        <f>SUMIFS(Data!$D:$D,Data!$A:$A,$B86,Data!$C:$C,H$76,Data!$B:$B,$B$76)</f>
        <v>310.69201160962672</v>
      </c>
      <c r="I86" s="40">
        <f>SUMIFS(Data!$D:$D,Data!$A:$A,$B86,Data!$C:$C,I$76,Data!$B:$B,$B$76)</f>
        <v>264.30134595945731</v>
      </c>
      <c r="J86" s="40">
        <f>SUMIFS(Data!$D:$D,Data!$A:$A,$B86,Data!$C:$C,J$76,Data!$B:$B,$B$76)</f>
        <v>260.26485007365147</v>
      </c>
      <c r="K86" s="40">
        <f>SUMIFS(Data!$D:$D,Data!$A:$A,$B86,Data!$C:$C,K$76,Data!$B:$B,$B$76)</f>
        <v>358.29228463740105</v>
      </c>
      <c r="L86" s="40">
        <f>SUMIFS(Data!$D:$D,Data!$A:$A,$B86,Data!$C:$C,L$76,Data!$B:$B,$B$76)</f>
        <v>365.17471755028691</v>
      </c>
      <c r="M86" s="40">
        <f>SUMIFS(Data!$D:$D,Data!$A:$A,$B86,Data!$C:$C,M$76,Data!$B:$B,$B$76)</f>
        <v>300.73626966815885</v>
      </c>
      <c r="N86" s="40">
        <f>SUMIFS(Data!$D:$D,Data!$A:$A,$B86,Data!$C:$C,N$76,Data!$B:$B,$B$76)</f>
        <v>332.94350228062251</v>
      </c>
    </row>
    <row r="87" spans="2:14">
      <c r="B87" s="1" t="s">
        <v>104</v>
      </c>
      <c r="C87" s="40">
        <f>SUMIFS(Data!$D:$D,Data!$A:$A,$B87,Data!$C:$C,C$76,Data!$B:$B,$B$76)</f>
        <v>308.81352526569128</v>
      </c>
      <c r="D87" s="40">
        <f>SUMIFS(Data!$D:$D,Data!$A:$A,$B87,Data!$C:$C,D$76,Data!$B:$B,$B$76)</f>
        <v>368.35218134159987</v>
      </c>
      <c r="E87" s="40">
        <f>SUMIFS(Data!$D:$D,Data!$A:$A,$B87,Data!$C:$C,E$76,Data!$B:$B,$B$76)</f>
        <v>290.83851427618629</v>
      </c>
      <c r="F87" s="40">
        <f>SUMIFS(Data!$D:$D,Data!$A:$A,$B87,Data!$C:$C,F$76,Data!$B:$B,$B$76)</f>
        <v>337.5680058395875</v>
      </c>
      <c r="G87" s="40">
        <f>SUMIFS(Data!$D:$D,Data!$A:$A,$B87,Data!$C:$C,G$76,Data!$B:$B,$B$76)</f>
        <v>265.09820531923953</v>
      </c>
      <c r="H87" s="40">
        <f>SUMIFS(Data!$D:$D,Data!$A:$A,$B87,Data!$C:$C,H$76,Data!$B:$B,$B$76)</f>
        <v>205.21044339279669</v>
      </c>
      <c r="I87" s="40">
        <f>SUMIFS(Data!$D:$D,Data!$A:$A,$B87,Data!$C:$C,I$76,Data!$B:$B,$B$76)</f>
        <v>265.24763131398151</v>
      </c>
      <c r="J87" s="40">
        <f>SUMIFS(Data!$D:$D,Data!$A:$A,$B87,Data!$C:$C,J$76,Data!$B:$B,$B$76)</f>
        <v>274.90685133050857</v>
      </c>
      <c r="K87" s="40">
        <f>SUMIFS(Data!$D:$D,Data!$A:$A,$B87,Data!$C:$C,K$76,Data!$B:$B,$B$76)</f>
        <v>257.75977864370208</v>
      </c>
      <c r="L87" s="40">
        <f>SUMIFS(Data!$D:$D,Data!$A:$A,$B87,Data!$C:$C,L$76,Data!$B:$B,$B$76)</f>
        <v>220.4846637493574</v>
      </c>
      <c r="M87" s="40">
        <f>SUMIFS(Data!$D:$D,Data!$A:$A,$B87,Data!$C:$C,M$76,Data!$B:$B,$B$76)</f>
        <v>264.4215026307437</v>
      </c>
      <c r="N87" s="40">
        <f>SUMIFS(Data!$D:$D,Data!$A:$A,$B87,Data!$C:$C,N$76,Data!$B:$B,$B$76)</f>
        <v>392.86392175898277</v>
      </c>
    </row>
    <row r="88" spans="2:14">
      <c r="B88" s="1" t="s">
        <v>101</v>
      </c>
      <c r="C88" s="40">
        <f>SUMIFS(Data!$D:$D,Data!$A:$A,$B88,Data!$C:$C,C$76,Data!$B:$B,$B$76)</f>
        <v>346.51026913996611</v>
      </c>
      <c r="D88" s="40">
        <f>SUMIFS(Data!$D:$D,Data!$A:$A,$B88,Data!$C:$C,D$76,Data!$B:$B,$B$76)</f>
        <v>387.20813442751802</v>
      </c>
      <c r="E88" s="40">
        <f>SUMIFS(Data!$D:$D,Data!$A:$A,$B88,Data!$C:$C,E$76,Data!$B:$B,$B$76)</f>
        <v>306.71895903801061</v>
      </c>
      <c r="F88" s="40">
        <f>SUMIFS(Data!$D:$D,Data!$A:$A,$B88,Data!$C:$C,F$76,Data!$B:$B,$B$76)</f>
        <v>303.94853594491258</v>
      </c>
      <c r="G88" s="40">
        <f>SUMIFS(Data!$D:$D,Data!$A:$A,$B88,Data!$C:$C,G$76,Data!$B:$B,$B$76)</f>
        <v>269.93222740091142</v>
      </c>
      <c r="H88" s="40">
        <f>SUMIFS(Data!$D:$D,Data!$A:$A,$B88,Data!$C:$C,H$76,Data!$B:$B,$B$76)</f>
        <v>251.2225771919079</v>
      </c>
      <c r="I88" s="40">
        <f>SUMIFS(Data!$D:$D,Data!$A:$A,$B88,Data!$C:$C,I$76,Data!$B:$B,$B$76)</f>
        <v>288.19672378201761</v>
      </c>
      <c r="J88" s="40">
        <f>SUMIFS(Data!$D:$D,Data!$A:$A,$B88,Data!$C:$C,J$76,Data!$B:$B,$B$76)</f>
        <v>257.00648962164553</v>
      </c>
      <c r="K88" s="40">
        <f>SUMIFS(Data!$D:$D,Data!$A:$A,$B88,Data!$C:$C,K$76,Data!$B:$B,$B$76)</f>
        <v>268.01927468802535</v>
      </c>
      <c r="L88" s="40">
        <f>SUMIFS(Data!$D:$D,Data!$A:$A,$B88,Data!$C:$C,L$76,Data!$B:$B,$B$76)</f>
        <v>203.76730265316237</v>
      </c>
      <c r="M88" s="40">
        <f>SUMIFS(Data!$D:$D,Data!$A:$A,$B88,Data!$C:$C,M$76,Data!$B:$B,$B$76)</f>
        <v>204.94604403658158</v>
      </c>
      <c r="N88" s="40">
        <f>SUMIFS(Data!$D:$D,Data!$A:$A,$B88,Data!$C:$C,N$76,Data!$B:$B,$B$76)</f>
        <v>243.3315830007611</v>
      </c>
    </row>
    <row r="89" spans="2:14">
      <c r="B89" s="1" t="s">
        <v>12</v>
      </c>
      <c r="C89" s="40">
        <f>SUMIFS(Data!$D:$D,Data!$A:$A,$B89,Data!$C:$C,C$76,Data!$B:$B,$B$76)</f>
        <v>204.28628264192619</v>
      </c>
      <c r="D89" s="40">
        <f>SUMIFS(Data!$D:$D,Data!$A:$A,$B89,Data!$C:$C,D$76,Data!$B:$B,$B$76)</f>
        <v>233.58389794085721</v>
      </c>
      <c r="E89" s="40">
        <f>SUMIFS(Data!$D:$D,Data!$A:$A,$B89,Data!$C:$C,E$76,Data!$B:$B,$B$76)</f>
        <v>148.1959007755116</v>
      </c>
      <c r="F89" s="40">
        <f>SUMIFS(Data!$D:$D,Data!$A:$A,$B89,Data!$C:$C,F$76,Data!$B:$B,$B$76)</f>
        <v>224.12108095290881</v>
      </c>
      <c r="G89" s="40">
        <f>SUMIFS(Data!$D:$D,Data!$A:$A,$B89,Data!$C:$C,G$76,Data!$B:$B,$B$76)</f>
        <v>239.4779846921181</v>
      </c>
      <c r="H89" s="40">
        <f>SUMIFS(Data!$D:$D,Data!$A:$A,$B89,Data!$C:$C,H$76,Data!$B:$B,$B$76)</f>
        <v>239.12200538094629</v>
      </c>
      <c r="I89" s="40">
        <f>SUMIFS(Data!$D:$D,Data!$A:$A,$B89,Data!$C:$C,I$76,Data!$B:$B,$B$76)</f>
        <v>285.65524069671733</v>
      </c>
      <c r="J89" s="40">
        <f>SUMIFS(Data!$D:$D,Data!$A:$A,$B89,Data!$C:$C,J$76,Data!$B:$B,$B$76)</f>
        <v>214.47658059522189</v>
      </c>
      <c r="K89" s="40">
        <f>SUMIFS(Data!$D:$D,Data!$A:$A,$B89,Data!$C:$C,K$76,Data!$B:$B,$B$76)</f>
        <v>225.97023677805282</v>
      </c>
      <c r="L89" s="40">
        <f>SUMIFS(Data!$D:$D,Data!$A:$A,$B89,Data!$C:$C,L$76,Data!$B:$B,$B$76)</f>
        <v>245.65868984647031</v>
      </c>
      <c r="M89" s="40">
        <f>SUMIFS(Data!$D:$D,Data!$A:$A,$B89,Data!$C:$C,M$76,Data!$B:$B,$B$76)</f>
        <v>194.93148299573872</v>
      </c>
      <c r="N89" s="40">
        <f>SUMIFS(Data!$D:$D,Data!$A:$A,$B89,Data!$C:$C,N$76,Data!$B:$B,$B$76)</f>
        <v>446.29200226661015</v>
      </c>
    </row>
    <row r="90" spans="2:14">
      <c r="B90" s="1" t="s">
        <v>145</v>
      </c>
      <c r="C90" s="116"/>
      <c r="D90" s="116"/>
      <c r="E90" s="116"/>
      <c r="F90" s="116"/>
      <c r="G90" s="116"/>
      <c r="H90" s="116"/>
      <c r="I90" s="40">
        <f>SUMIFS(Data!$D:$D,Data!$A:$A,$B90,Data!$C:$C,I$76,Data!$B:$B,$B$76)</f>
        <v>321.01684215750981</v>
      </c>
      <c r="J90" s="40">
        <f>SUMIFS(Data!$D:$D,Data!$A:$A,$B90,Data!$C:$C,J$76,Data!$B:$B,$B$76)</f>
        <v>336.56378872727981</v>
      </c>
      <c r="K90" s="40">
        <f>SUMIFS(Data!$D:$D,Data!$A:$A,$B90,Data!$C:$C,K$76,Data!$B:$B,$B$76)</f>
        <v>427.63387275897901</v>
      </c>
      <c r="L90" s="40">
        <f>SUMIFS(Data!$D:$D,Data!$A:$A,$B90,Data!$C:$C,L$76,Data!$B:$B,$B$76)</f>
        <v>165.01349605292631</v>
      </c>
      <c r="M90" s="40">
        <f>SUMIFS(Data!$D:$D,Data!$A:$A,$B90,Data!$C:$C,M$76,Data!$B:$B,$B$76)</f>
        <v>367.40495836405893</v>
      </c>
      <c r="N90" s="40">
        <f>SUMIFS(Data!$D:$D,Data!$A:$A,$B90,Data!$C:$C,N$76,Data!$B:$B,$B$76)</f>
        <v>365.3609855974542</v>
      </c>
    </row>
    <row r="92" spans="2:14">
      <c r="C92" s="64"/>
      <c r="D92" s="64"/>
      <c r="E92" s="64"/>
      <c r="F92" s="64"/>
      <c r="G92" s="64"/>
      <c r="H92" s="64"/>
      <c r="I92" s="64"/>
      <c r="J92" s="64"/>
    </row>
    <row r="93" spans="2:14">
      <c r="C93" s="64"/>
      <c r="D93" s="64"/>
      <c r="E93" s="64"/>
      <c r="F93" s="64"/>
      <c r="G93" s="64"/>
      <c r="H93" s="64"/>
      <c r="I93" s="64"/>
      <c r="J93" s="64"/>
    </row>
    <row r="94" spans="2:14">
      <c r="C94" s="64"/>
      <c r="D94" s="64"/>
      <c r="E94" s="64"/>
      <c r="F94" s="64"/>
      <c r="G94" s="64"/>
      <c r="H94" s="64"/>
      <c r="I94" s="64"/>
      <c r="J94" s="64"/>
    </row>
    <row r="95" spans="2:14">
      <c r="C95" s="64"/>
      <c r="D95" s="64"/>
      <c r="E95" s="64"/>
      <c r="F95" s="64"/>
      <c r="G95" s="64"/>
      <c r="H95" s="64"/>
      <c r="I95" s="64"/>
      <c r="J95" s="64"/>
    </row>
    <row r="96" spans="2:14">
      <c r="C96" s="64"/>
      <c r="D96" s="64"/>
      <c r="E96" s="64"/>
      <c r="F96" s="64"/>
      <c r="G96" s="64"/>
      <c r="H96" s="64"/>
      <c r="I96" s="64"/>
      <c r="J96" s="64"/>
    </row>
    <row r="97" spans="3:10">
      <c r="C97" s="64"/>
      <c r="D97" s="64"/>
      <c r="E97" s="64"/>
      <c r="F97" s="64"/>
      <c r="G97" s="64"/>
      <c r="H97" s="64"/>
      <c r="I97" s="64"/>
      <c r="J97" s="64"/>
    </row>
    <row r="98" spans="3:10">
      <c r="C98" s="64"/>
      <c r="D98" s="64"/>
      <c r="E98" s="64"/>
      <c r="F98" s="64"/>
      <c r="G98" s="64"/>
      <c r="H98" s="64"/>
      <c r="I98" s="64"/>
      <c r="J98" s="64"/>
    </row>
    <row r="99" spans="3:10">
      <c r="C99" s="64"/>
      <c r="D99" s="64"/>
      <c r="E99" s="64"/>
      <c r="F99" s="64"/>
      <c r="G99" s="64"/>
      <c r="H99" s="64"/>
      <c r="I99" s="64"/>
      <c r="J99" s="64"/>
    </row>
    <row r="100" spans="3:10">
      <c r="C100" s="64"/>
      <c r="D100" s="64"/>
      <c r="E100" s="64"/>
      <c r="F100" s="64"/>
      <c r="G100" s="64"/>
      <c r="H100" s="64"/>
      <c r="I100" s="64"/>
      <c r="J100" s="64"/>
    </row>
    <row r="101" spans="3:10">
      <c r="C101" s="64"/>
      <c r="D101" s="64"/>
      <c r="E101" s="64"/>
      <c r="F101" s="64"/>
      <c r="G101" s="64"/>
      <c r="H101" s="64"/>
      <c r="I101" s="64"/>
      <c r="J101" s="64"/>
    </row>
    <row r="102" spans="3:10">
      <c r="C102" s="64"/>
      <c r="D102" s="64"/>
      <c r="E102" s="64"/>
      <c r="F102" s="64"/>
      <c r="G102" s="64"/>
      <c r="H102" s="64"/>
      <c r="I102" s="64"/>
      <c r="J102" s="64"/>
    </row>
    <row r="103" spans="3:10">
      <c r="C103" s="64"/>
      <c r="D103" s="64"/>
      <c r="E103" s="64"/>
      <c r="F103" s="64"/>
      <c r="G103" s="64"/>
      <c r="H103" s="64"/>
      <c r="I103" s="64"/>
      <c r="J103" s="64"/>
    </row>
    <row r="104" spans="3:10">
      <c r="C104" s="64"/>
      <c r="D104" s="64"/>
      <c r="E104" s="64"/>
      <c r="F104" s="64"/>
      <c r="G104" s="64"/>
      <c r="H104" s="64"/>
      <c r="I104" s="64"/>
      <c r="J104" s="64"/>
    </row>
    <row r="105" spans="3:10">
      <c r="C105" s="64"/>
      <c r="D105" s="64"/>
      <c r="E105" s="64"/>
      <c r="F105" s="64"/>
      <c r="G105" s="64"/>
      <c r="H105" s="64"/>
      <c r="I105" s="64"/>
      <c r="J105" s="64"/>
    </row>
    <row r="107" spans="3:10">
      <c r="C107" s="20"/>
      <c r="D107" s="20"/>
      <c r="E107" s="20"/>
      <c r="F107" s="20"/>
      <c r="G107" s="20"/>
      <c r="H107" s="20"/>
      <c r="I107" s="20"/>
      <c r="J107" s="20"/>
    </row>
    <row r="108" spans="3:10">
      <c r="C108" s="20"/>
      <c r="D108" s="20"/>
      <c r="E108" s="20"/>
      <c r="F108" s="20"/>
      <c r="G108" s="20"/>
      <c r="H108" s="20"/>
      <c r="I108" s="20"/>
      <c r="J108" s="20"/>
    </row>
    <row r="109" spans="3:10">
      <c r="C109" s="20"/>
      <c r="D109" s="20"/>
      <c r="E109" s="20"/>
      <c r="F109" s="20"/>
      <c r="G109" s="20"/>
      <c r="H109" s="20"/>
      <c r="I109" s="20"/>
      <c r="J109" s="20"/>
    </row>
    <row r="110" spans="3:10">
      <c r="C110" s="20"/>
      <c r="D110" s="20"/>
      <c r="E110" s="20"/>
      <c r="F110" s="20"/>
      <c r="G110" s="20"/>
      <c r="H110" s="20"/>
      <c r="I110" s="20"/>
      <c r="J110" s="20"/>
    </row>
    <row r="111" spans="3:10">
      <c r="C111" s="20"/>
      <c r="D111" s="20"/>
      <c r="E111" s="20"/>
      <c r="F111" s="20"/>
      <c r="G111" s="20"/>
      <c r="H111" s="20"/>
      <c r="I111" s="20"/>
      <c r="J111" s="20"/>
    </row>
    <row r="112" spans="3:10">
      <c r="C112" s="20"/>
      <c r="D112" s="20"/>
      <c r="E112" s="20"/>
      <c r="F112" s="20"/>
      <c r="G112" s="20"/>
      <c r="H112" s="20"/>
      <c r="I112" s="20"/>
      <c r="J112" s="20"/>
    </row>
    <row r="113" spans="3:10">
      <c r="C113" s="20"/>
      <c r="D113" s="20"/>
      <c r="E113" s="20"/>
      <c r="F113" s="20"/>
      <c r="G113" s="20"/>
      <c r="H113" s="20"/>
      <c r="I113" s="20"/>
      <c r="J113" s="20"/>
    </row>
    <row r="114" spans="3:10">
      <c r="C114" s="20"/>
      <c r="D114" s="20"/>
      <c r="E114" s="20"/>
      <c r="F114" s="20"/>
      <c r="G114" s="20"/>
      <c r="H114" s="20"/>
      <c r="I114" s="20"/>
      <c r="J114" s="20"/>
    </row>
    <row r="115" spans="3:10">
      <c r="C115" s="20"/>
      <c r="D115" s="20"/>
      <c r="E115" s="20"/>
      <c r="F115" s="20"/>
      <c r="G115" s="20"/>
      <c r="H115" s="20"/>
      <c r="I115" s="20"/>
      <c r="J115" s="20"/>
    </row>
    <row r="116" spans="3:10">
      <c r="C116" s="20"/>
      <c r="D116" s="20"/>
      <c r="E116" s="20"/>
      <c r="F116" s="20"/>
      <c r="G116" s="20"/>
      <c r="H116" s="20"/>
      <c r="I116" s="20"/>
      <c r="J116" s="20"/>
    </row>
    <row r="117" spans="3:10">
      <c r="C117" s="20"/>
      <c r="D117" s="20"/>
      <c r="E117" s="20"/>
      <c r="F117" s="20"/>
      <c r="G117" s="20"/>
      <c r="H117" s="20"/>
      <c r="I117" s="20"/>
      <c r="J117" s="20"/>
    </row>
    <row r="118" spans="3:10">
      <c r="C118" s="20"/>
      <c r="D118" s="20"/>
      <c r="E118" s="20"/>
      <c r="F118" s="20"/>
      <c r="G118" s="20"/>
      <c r="H118" s="20"/>
      <c r="I118" s="20"/>
      <c r="J118" s="20"/>
    </row>
    <row r="119" spans="3:10">
      <c r="C119" s="20"/>
      <c r="D119" s="20"/>
      <c r="E119" s="20"/>
      <c r="F119" s="20"/>
      <c r="G119" s="20"/>
      <c r="H119" s="20"/>
      <c r="I119" s="20"/>
      <c r="J119" s="20"/>
    </row>
    <row r="120" spans="3:10">
      <c r="C120" s="20"/>
      <c r="D120" s="20"/>
      <c r="E120" s="20"/>
      <c r="F120" s="20"/>
      <c r="G120" s="20"/>
      <c r="H120" s="20"/>
      <c r="I120" s="20"/>
      <c r="J120" s="20"/>
    </row>
    <row r="121" spans="3:10">
      <c r="C121" s="20"/>
      <c r="D121" s="20"/>
      <c r="E121" s="20"/>
      <c r="F121" s="20"/>
      <c r="G121" s="20"/>
      <c r="H121" s="20"/>
      <c r="I121" s="20"/>
      <c r="J121" s="20"/>
    </row>
    <row r="122" spans="3:10">
      <c r="C122" s="20"/>
      <c r="D122" s="20"/>
      <c r="E122" s="20"/>
      <c r="F122" s="20"/>
      <c r="G122" s="20"/>
      <c r="H122" s="20"/>
      <c r="I122" s="20"/>
      <c r="J122" s="20"/>
    </row>
  </sheetData>
  <mergeCells count="4">
    <mergeCell ref="B2:N2"/>
    <mergeCell ref="B6:N6"/>
    <mergeCell ref="B40:N40"/>
    <mergeCell ref="B74:N7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80DA6DB-0848-4F3A-BCDD-5D9EE4D079F7}">
          <x14:formula1>
            <xm:f>Inputs!$C$3:$C$4</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28AA-609A-49BB-A2AD-87438063B7A4}">
  <sheetPr codeName="Sheet11"/>
  <dimension ref="B2:W77"/>
  <sheetViews>
    <sheetView showGridLines="0" zoomScale="85" zoomScaleNormal="85" workbookViewId="0"/>
  </sheetViews>
  <sheetFormatPr defaultColWidth="9" defaultRowHeight="14.25"/>
  <cols>
    <col min="1" max="1" width="9" style="2"/>
    <col min="2" max="2" width="33.125" style="2" bestFit="1" customWidth="1"/>
    <col min="3" max="12" width="15.625" style="2" customWidth="1"/>
    <col min="13" max="16384" width="9" style="2"/>
  </cols>
  <sheetData>
    <row r="2" spans="2:14" ht="30" customHeight="1">
      <c r="B2" s="159" t="s">
        <v>137</v>
      </c>
      <c r="C2" s="160"/>
      <c r="D2" s="160"/>
      <c r="E2" s="160"/>
      <c r="F2" s="160"/>
      <c r="G2" s="160"/>
      <c r="H2" s="160"/>
      <c r="I2" s="160"/>
      <c r="J2" s="160"/>
      <c r="K2" s="160"/>
      <c r="L2" s="160"/>
      <c r="M2" s="160"/>
      <c r="N2" s="160"/>
    </row>
    <row r="3" spans="2:14" ht="15">
      <c r="B3" s="37"/>
      <c r="C3" s="37"/>
      <c r="D3" s="37"/>
      <c r="E3" s="37"/>
      <c r="F3" s="37"/>
      <c r="G3" s="37"/>
      <c r="H3" s="37"/>
      <c r="I3" s="37"/>
    </row>
    <row r="4" spans="2:14">
      <c r="B4" s="4" t="s">
        <v>64</v>
      </c>
      <c r="C4" s="122" t="s">
        <v>63</v>
      </c>
      <c r="D4" s="1"/>
      <c r="E4" s="1"/>
      <c r="F4" s="1"/>
      <c r="G4" s="1"/>
      <c r="H4" s="1"/>
      <c r="I4" s="1"/>
      <c r="J4" s="1"/>
    </row>
    <row r="5" spans="2:14">
      <c r="B5" s="4"/>
      <c r="C5" s="1"/>
      <c r="D5" s="1"/>
      <c r="E5" s="1"/>
      <c r="F5" s="1"/>
      <c r="G5" s="1"/>
      <c r="H5" s="1"/>
      <c r="I5" s="1"/>
      <c r="J5" s="1"/>
    </row>
    <row r="6" spans="2:14" ht="30" customHeight="1">
      <c r="B6" s="159" t="s">
        <v>99</v>
      </c>
      <c r="C6" s="160"/>
      <c r="D6" s="160"/>
      <c r="E6" s="160"/>
      <c r="F6" s="160"/>
      <c r="G6" s="160"/>
      <c r="H6" s="160"/>
      <c r="I6" s="160"/>
      <c r="J6" s="160"/>
      <c r="K6" s="160"/>
      <c r="L6" s="160"/>
      <c r="M6" s="160"/>
      <c r="N6" s="160"/>
    </row>
    <row r="7" spans="2:14">
      <c r="B7" s="35"/>
      <c r="C7" s="35"/>
      <c r="D7" s="35"/>
      <c r="E7" s="35"/>
      <c r="F7" s="35"/>
      <c r="G7" s="35"/>
      <c r="H7" s="35"/>
      <c r="I7" s="35"/>
      <c r="J7" s="1"/>
      <c r="K7" s="1"/>
    </row>
    <row r="8" spans="2:14" ht="15" thickBot="1">
      <c r="B8" s="119" t="str">
        <f>IF($C$4="Inclusive",Inputs!G7,Inputs!G8)</f>
        <v>Real return on assets</v>
      </c>
      <c r="C8" s="120">
        <v>2014</v>
      </c>
      <c r="D8" s="120">
        <v>2015</v>
      </c>
      <c r="E8" s="120">
        <v>2016</v>
      </c>
      <c r="F8" s="120">
        <v>2017</v>
      </c>
      <c r="G8" s="120">
        <v>2018</v>
      </c>
      <c r="H8" s="120">
        <v>2019</v>
      </c>
      <c r="I8" s="120">
        <v>2020</v>
      </c>
      <c r="J8" s="120">
        <v>2021</v>
      </c>
      <c r="K8" s="120">
        <v>2022</v>
      </c>
      <c r="L8" s="120">
        <v>2023</v>
      </c>
      <c r="M8" s="120">
        <v>2024</v>
      </c>
      <c r="N8" s="120">
        <v>2025</v>
      </c>
    </row>
    <row r="9" spans="2:14">
      <c r="B9" s="1" t="s">
        <v>70</v>
      </c>
      <c r="C9" s="5">
        <f>SUMIFS(Data!$D:$D,Data!$A:$A,$B9,Data!$C:$C,C$8,Data!$B:$B,$B$8)</f>
        <v>8.3187720448798727E-2</v>
      </c>
      <c r="D9" s="5">
        <f>SUMIFS(Data!$D:$D,Data!$A:$A,$B9,Data!$C:$C,D$8,Data!$B:$B,$B$8)</f>
        <v>7.1482552404501881E-2</v>
      </c>
      <c r="E9" s="5">
        <f>SUMIFS(Data!$D:$D,Data!$A:$A,$B9,Data!$C:$C,E$8,Data!$B:$B,$B$8)</f>
        <v>5.0300390413413908E-2</v>
      </c>
      <c r="F9" s="5">
        <f>SUMIFS(Data!$D:$D,Data!$A:$A,$B9,Data!$C:$C,F$8,Data!$B:$B,$B$8)</f>
        <v>4.3590043002536071E-2</v>
      </c>
      <c r="G9" s="5">
        <f>SUMIFS(Data!$D:$D,Data!$A:$A,$B9,Data!$C:$C,G$8,Data!$B:$B,$B$8)</f>
        <v>4.6026213352308748E-2</v>
      </c>
      <c r="H9" s="5">
        <f>SUMIFS(Data!$D:$D,Data!$A:$A,$B9,Data!$C:$C,H$8,Data!$B:$B,$B$8)</f>
        <v>5.2431566534825232E-2</v>
      </c>
      <c r="I9" s="5">
        <f>SUMIFS(Data!$D:$D,Data!$A:$A,$B9,Data!$C:$C,I$8,Data!$B:$B,$B$8)</f>
        <v>4.9270977015214538E-2</v>
      </c>
      <c r="J9" s="5">
        <f>SUMIFS(Data!$D:$D,Data!$A:$A,$B9,Data!$C:$C,J$8,Data!$B:$B,$B$8)</f>
        <v>4.8584972700362758E-2</v>
      </c>
      <c r="K9" s="5">
        <f>SUMIFS(Data!$D:$D,Data!$A:$A,$B9,Data!$C:$C,K$8,Data!$B:$B,$B$8)</f>
        <v>4.2698927918435929E-2</v>
      </c>
      <c r="L9" s="5">
        <f>SUMIFS(Data!$D:$D,Data!$A:$A,$B9,Data!$C:$C,L$8,Data!$B:$B,$B$8)</f>
        <v>4.5560806786517902E-2</v>
      </c>
      <c r="M9" s="5">
        <f>SUMIFS(Data!$D:$D,Data!$A:$A,$B9,Data!$C:$C,M$8,Data!$B:$B,$B$8)</f>
        <v>3.779563735766326E-2</v>
      </c>
      <c r="N9" s="5">
        <f>SUMIFS(Data!$D:$D,Data!$A:$A,$B9,Data!$C:$C,N$8,Data!$B:$B,$B$8)</f>
        <v>4.4003567080219963E-2</v>
      </c>
    </row>
    <row r="10" spans="2:14">
      <c r="B10" s="1" t="s">
        <v>71</v>
      </c>
      <c r="C10" s="5">
        <f>SUMIFS(Data!$D:$D,Data!$A:$A,$B10,Data!$C:$C,C$8,Data!$B:$B,$B$8)</f>
        <v>6.9902189964920716E-2</v>
      </c>
      <c r="D10" s="5">
        <f>SUMIFS(Data!$D:$D,Data!$A:$A,$B10,Data!$C:$C,D$8,Data!$B:$B,$B$8)</f>
        <v>5.5439159791681229E-2</v>
      </c>
      <c r="E10" s="5">
        <f>SUMIFS(Data!$D:$D,Data!$A:$A,$B10,Data!$C:$C,E$8,Data!$B:$B,$B$8)</f>
        <v>6.8505792828308085E-2</v>
      </c>
      <c r="F10" s="5">
        <f>SUMIFS(Data!$D:$D,Data!$A:$A,$B10,Data!$C:$C,F$8,Data!$B:$B,$B$8)</f>
        <v>9.3250367839467885E-2</v>
      </c>
      <c r="G10" s="5">
        <f>SUMIFS(Data!$D:$D,Data!$A:$A,$B10,Data!$C:$C,G$8,Data!$B:$B,$B$8)</f>
        <v>5.0254804031552643E-2</v>
      </c>
      <c r="H10" s="5">
        <f>SUMIFS(Data!$D:$D,Data!$A:$A,$B10,Data!$C:$C,H$8,Data!$B:$B,$B$8)</f>
        <v>4.0192304947553922E-2</v>
      </c>
      <c r="I10" s="5">
        <f>SUMIFS(Data!$D:$D,Data!$A:$A,$B10,Data!$C:$C,I$8,Data!$B:$B,$B$8)</f>
        <v>3.1791123621696372E-2</v>
      </c>
      <c r="J10" s="5">
        <f>SUMIFS(Data!$D:$D,Data!$A:$A,$B10,Data!$C:$C,J$8,Data!$B:$B,$B$8)</f>
        <v>3.0268841680202552E-2</v>
      </c>
      <c r="K10" s="5">
        <f>SUMIFS(Data!$D:$D,Data!$A:$A,$B10,Data!$C:$C,K$8,Data!$B:$B,$B$8)</f>
        <v>4.6468023321367777E-2</v>
      </c>
      <c r="L10" s="5">
        <f>SUMIFS(Data!$D:$D,Data!$A:$A,$B10,Data!$C:$C,L$8,Data!$B:$B,$B$8)</f>
        <v>2.4719071095782426E-2</v>
      </c>
      <c r="M10" s="5">
        <f>SUMIFS(Data!$D:$D,Data!$A:$A,$B10,Data!$C:$C,M$8,Data!$B:$B,$B$8)</f>
        <v>1.0188791075409461E-2</v>
      </c>
      <c r="N10" s="5">
        <f>SUMIFS(Data!$D:$D,Data!$A:$A,$B10,Data!$C:$C,N$8,Data!$B:$B,$B$8)</f>
        <v>2.521170608629628E-2</v>
      </c>
    </row>
    <row r="11" spans="2:14">
      <c r="B11" s="1" t="s">
        <v>72</v>
      </c>
      <c r="C11" s="5">
        <f>SUMIFS(Data!$D:$D,Data!$A:$A,$B11,Data!$C:$C,C$8,Data!$B:$B,$B$8)</f>
        <v>6.0721063029363177E-2</v>
      </c>
      <c r="D11" s="5">
        <f>SUMIFS(Data!$D:$D,Data!$A:$A,$B11,Data!$C:$C,D$8,Data!$B:$B,$B$8)</f>
        <v>5.9135151984827487E-2</v>
      </c>
      <c r="E11" s="5">
        <f>SUMIFS(Data!$D:$D,Data!$A:$A,$B11,Data!$C:$C,E$8,Data!$B:$B,$B$8)</f>
        <v>6.1031694247577553E-2</v>
      </c>
      <c r="F11" s="5">
        <f>SUMIFS(Data!$D:$D,Data!$A:$A,$B11,Data!$C:$C,F$8,Data!$B:$B,$B$8)</f>
        <v>5.8056473139005221E-2</v>
      </c>
      <c r="G11" s="5">
        <f>SUMIFS(Data!$D:$D,Data!$A:$A,$B11,Data!$C:$C,G$8,Data!$B:$B,$B$8)</f>
        <v>6.1521109511856978E-2</v>
      </c>
      <c r="H11" s="5">
        <f>SUMIFS(Data!$D:$D,Data!$A:$A,$B11,Data!$C:$C,H$8,Data!$B:$B,$B$8)</f>
        <v>4.2385209592974503E-2</v>
      </c>
      <c r="I11" s="5">
        <f>SUMIFS(Data!$D:$D,Data!$A:$A,$B11,Data!$C:$C,I$8,Data!$B:$B,$B$8)</f>
        <v>3.3323467359585093E-2</v>
      </c>
      <c r="J11" s="5">
        <f>SUMIFS(Data!$D:$D,Data!$A:$A,$B11,Data!$C:$C,J$8,Data!$B:$B,$B$8)</f>
        <v>3.2110830766904318E-2</v>
      </c>
      <c r="K11" s="5">
        <f>SUMIFS(Data!$D:$D,Data!$A:$A,$B11,Data!$C:$C,K$8,Data!$B:$B,$B$8)</f>
        <v>3.099943874610905E-2</v>
      </c>
      <c r="L11" s="5">
        <f>SUMIFS(Data!$D:$D,Data!$A:$A,$B11,Data!$C:$C,L$8,Data!$B:$B,$B$8)</f>
        <v>3.2538793493547297E-2</v>
      </c>
      <c r="M11" s="5">
        <f>SUMIFS(Data!$D:$D,Data!$A:$A,$B11,Data!$C:$C,M$8,Data!$B:$B,$B$8)</f>
        <v>2.9715164821546212E-2</v>
      </c>
      <c r="N11" s="5">
        <f>SUMIFS(Data!$D:$D,Data!$A:$A,$B11,Data!$C:$C,N$8,Data!$B:$B,$B$8)</f>
        <v>2.5526212448163405E-2</v>
      </c>
    </row>
    <row r="12" spans="2:14">
      <c r="B12" s="1" t="s">
        <v>106</v>
      </c>
      <c r="C12" s="5">
        <f>SUMIFS(Data!$D:$D,Data!$A:$A,$B12,Data!$C:$C,C$8,Data!$B:$B,$B$8)</f>
        <v>7.7695614277726713E-2</v>
      </c>
      <c r="D12" s="5">
        <f>SUMIFS(Data!$D:$D,Data!$A:$A,$B12,Data!$C:$C,D$8,Data!$B:$B,$B$8)</f>
        <v>7.3071248368839548E-2</v>
      </c>
      <c r="E12" s="5">
        <f>SUMIFS(Data!$D:$D,Data!$A:$A,$B12,Data!$C:$C,E$8,Data!$B:$B,$B$8)</f>
        <v>6.8085267568439453E-2</v>
      </c>
      <c r="F12" s="5">
        <f>SUMIFS(Data!$D:$D,Data!$A:$A,$B12,Data!$C:$C,F$8,Data!$B:$B,$B$8)</f>
        <v>5.8092943015933499E-2</v>
      </c>
      <c r="G12" s="5">
        <f>SUMIFS(Data!$D:$D,Data!$A:$A,$B12,Data!$C:$C,G$8,Data!$B:$B,$B$8)</f>
        <v>6.1921863079820103E-2</v>
      </c>
      <c r="H12" s="5">
        <f>SUMIFS(Data!$D:$D,Data!$A:$A,$B12,Data!$C:$C,H$8,Data!$B:$B,$B$8)</f>
        <v>5.011415626031307E-2</v>
      </c>
      <c r="I12" s="5">
        <f>SUMIFS(Data!$D:$D,Data!$A:$A,$B12,Data!$C:$C,I$8,Data!$B:$B,$B$8)</f>
        <v>5.0105810590730278E-2</v>
      </c>
      <c r="J12" s="5">
        <f>SUMIFS(Data!$D:$D,Data!$A:$A,$B12,Data!$C:$C,J$8,Data!$B:$B,$B$8)</f>
        <v>3.5542301802999547E-2</v>
      </c>
      <c r="K12" s="5">
        <f>SUMIFS(Data!$D:$D,Data!$A:$A,$B12,Data!$C:$C,K$8,Data!$B:$B,$B$8)</f>
        <v>3.9907352505142858E-2</v>
      </c>
      <c r="L12" s="5">
        <f>SUMIFS(Data!$D:$D,Data!$A:$A,$B12,Data!$C:$C,L$8,Data!$B:$B,$B$8)</f>
        <v>4.0021213171426089E-2</v>
      </c>
      <c r="M12" s="5">
        <f>SUMIFS(Data!$D:$D,Data!$A:$A,$B12,Data!$C:$C,M$8,Data!$B:$B,$B$8)</f>
        <v>2.2665963778953999E-2</v>
      </c>
      <c r="N12" s="5">
        <f>SUMIFS(Data!$D:$D,Data!$A:$A,$B12,Data!$C:$C,N$8,Data!$B:$B,$B$8)</f>
        <v>2.8934723364054629E-2</v>
      </c>
    </row>
    <row r="13" spans="2:14">
      <c r="B13" s="1" t="s">
        <v>103</v>
      </c>
      <c r="C13" s="5">
        <f>SUMIFS(Data!$D:$D,Data!$A:$A,$B13,Data!$C:$C,C$8,Data!$B:$B,$B$8)</f>
        <v>0.1015475717881319</v>
      </c>
      <c r="D13" s="5">
        <f>SUMIFS(Data!$D:$D,Data!$A:$A,$B13,Data!$C:$C,D$8,Data!$B:$B,$B$8)</f>
        <v>8.0253763951513749E-2</v>
      </c>
      <c r="E13" s="5">
        <f>SUMIFS(Data!$D:$D,Data!$A:$A,$B13,Data!$C:$C,E$8,Data!$B:$B,$B$8)</f>
        <v>7.2742514471642511E-2</v>
      </c>
      <c r="F13" s="5">
        <f>SUMIFS(Data!$D:$D,Data!$A:$A,$B13,Data!$C:$C,F$8,Data!$B:$B,$B$8)</f>
        <v>6.9027756974025981E-2</v>
      </c>
      <c r="G13" s="5">
        <f>SUMIFS(Data!$D:$D,Data!$A:$A,$B13,Data!$C:$C,G$8,Data!$B:$B,$B$8)</f>
        <v>5.9844063004203127E-2</v>
      </c>
      <c r="H13" s="5">
        <f>SUMIFS(Data!$D:$D,Data!$A:$A,$B13,Data!$C:$C,H$8,Data!$B:$B,$B$8)</f>
        <v>6.297892725559423E-2</v>
      </c>
      <c r="I13" s="5">
        <f>SUMIFS(Data!$D:$D,Data!$A:$A,$B13,Data!$C:$C,I$8,Data!$B:$B,$B$8)</f>
        <v>6.2616437527768076E-2</v>
      </c>
      <c r="J13" s="5">
        <f>SUMIFS(Data!$D:$D,Data!$A:$A,$B13,Data!$C:$C,J$8,Data!$B:$B,$B$8)</f>
        <v>6.1646430719575568E-2</v>
      </c>
      <c r="K13" s="5">
        <f>SUMIFS(Data!$D:$D,Data!$A:$A,$B13,Data!$C:$C,K$8,Data!$B:$B,$B$8)</f>
        <v>6.0172786380646291E-2</v>
      </c>
      <c r="L13" s="5">
        <f>SUMIFS(Data!$D:$D,Data!$A:$A,$B13,Data!$C:$C,L$8,Data!$B:$B,$B$8)</f>
        <v>4.3338233578849195E-2</v>
      </c>
      <c r="M13" s="5">
        <f>SUMIFS(Data!$D:$D,Data!$A:$A,$B13,Data!$C:$C,M$8,Data!$B:$B,$B$8)</f>
        <v>4.3221649489957888E-2</v>
      </c>
      <c r="N13" s="5">
        <f>SUMIFS(Data!$D:$D,Data!$A:$A,$B13,Data!$C:$C,N$8,Data!$B:$B,$B$8)</f>
        <v>4.0042562865105331E-2</v>
      </c>
    </row>
    <row r="14" spans="2:14">
      <c r="B14" s="1"/>
      <c r="C14" s="1"/>
      <c r="D14" s="1"/>
      <c r="E14" s="1"/>
      <c r="F14" s="1"/>
      <c r="G14" s="1"/>
      <c r="H14" s="1"/>
      <c r="I14" s="1"/>
      <c r="J14" s="1"/>
      <c r="K14" s="1"/>
    </row>
    <row r="15" spans="2:14" ht="15" thickBot="1">
      <c r="B15" s="119" t="str">
        <f>IF(C4 = "Inclusive", Inputs!G3,Inputs!G4)</f>
        <v>Allowed real rate of return</v>
      </c>
      <c r="C15" s="120">
        <v>2014</v>
      </c>
      <c r="D15" s="120">
        <v>2015</v>
      </c>
      <c r="E15" s="120">
        <v>2016</v>
      </c>
      <c r="F15" s="120">
        <v>2017</v>
      </c>
      <c r="G15" s="120">
        <v>2018</v>
      </c>
      <c r="H15" s="120">
        <v>2019</v>
      </c>
      <c r="I15" s="120">
        <v>2020</v>
      </c>
      <c r="J15" s="120">
        <v>2021</v>
      </c>
      <c r="K15" s="120">
        <v>2022</v>
      </c>
      <c r="L15" s="120">
        <v>2023</v>
      </c>
      <c r="M15" s="120">
        <v>2024</v>
      </c>
      <c r="N15" s="120">
        <v>2025</v>
      </c>
    </row>
    <row r="16" spans="2:14">
      <c r="B16" s="1" t="s">
        <v>70</v>
      </c>
      <c r="C16" s="5">
        <f>SUMIFS(Data!$D:$D,Data!$A:$A,$B16,Data!$C:$C,C$15,Data!$B:$B,$B$15)</f>
        <v>8.0353709008124996E-2</v>
      </c>
      <c r="D16" s="5">
        <f>SUMIFS(Data!$D:$D,Data!$A:$A,$B16,Data!$C:$C,D$15,Data!$B:$B,$B$15)</f>
        <v>4.8832621186796002E-2</v>
      </c>
      <c r="E16" s="5">
        <f>SUMIFS(Data!$D:$D,Data!$A:$A,$B16,Data!$C:$C,E$15,Data!$B:$B,$B$15)</f>
        <v>4.7918679869966001E-2</v>
      </c>
      <c r="F16" s="5">
        <f>SUMIFS(Data!$D:$D,Data!$A:$A,$B16,Data!$C:$C,F$15,Data!$B:$B,$B$15)</f>
        <v>4.7120955203597999E-2</v>
      </c>
      <c r="G16" s="5">
        <f>SUMIFS(Data!$D:$D,Data!$A:$A,$B16,Data!$C:$C,G$15,Data!$B:$B,$B$15)</f>
        <v>4.6074728455127001E-2</v>
      </c>
      <c r="H16" s="5">
        <f>SUMIFS(Data!$D:$D,Data!$A:$A,$B16,Data!$C:$C,H$15,Data!$B:$B,$B$15)</f>
        <v>4.5948816321914998E-2</v>
      </c>
      <c r="I16" s="5">
        <f>SUMIFS(Data!$D:$D,Data!$A:$A,$B16,Data!$C:$C,I$15,Data!$B:$B,$B$15)</f>
        <v>4.4780738545290001E-2</v>
      </c>
      <c r="J16" s="5">
        <f>SUMIFS(Data!$D:$D,Data!$A:$A,$B16,Data!$C:$C,J$15,Data!$B:$B,$B$15)</f>
        <v>4.2688792117319997E-2</v>
      </c>
      <c r="K16" s="5">
        <f>SUMIFS(Data!$D:$D,Data!$A:$A,$B16,Data!$C:$C,K$15,Data!$B:$B,$B$15)</f>
        <v>4.0036998035573E-2</v>
      </c>
      <c r="L16" s="5">
        <f>SUMIFS(Data!$D:$D,Data!$A:$A,$B16,Data!$C:$C,L$15,Data!$B:$B,$B$15)</f>
        <v>3.8269611510239998E-2</v>
      </c>
      <c r="M16" s="5">
        <f>SUMIFS(Data!$D:$D,Data!$A:$A,$B16,Data!$C:$C,M$15,Data!$B:$B,$B$15)</f>
        <v>3.0305455715869001E-2</v>
      </c>
      <c r="N16" s="5">
        <f>SUMIFS(Data!$D:$D,Data!$A:$A,$B16,Data!$C:$C,N$15,Data!$B:$B,$B$15)</f>
        <v>2.997789860219835E-2</v>
      </c>
    </row>
    <row r="17" spans="2:23">
      <c r="B17" s="1" t="s">
        <v>71</v>
      </c>
      <c r="C17" s="5">
        <f>SUMIFS(Data!$D:$D,Data!$A:$A,$B17,Data!$C:$C,C$15,Data!$B:$B,$B$15)</f>
        <v>6.1271063783157997E-2</v>
      </c>
      <c r="D17" s="5">
        <f>SUMIFS(Data!$D:$D,Data!$A:$A,$B17,Data!$C:$C,D$15,Data!$B:$B,$B$15)</f>
        <v>6.1271063783157997E-2</v>
      </c>
      <c r="E17" s="5">
        <f>SUMIFS(Data!$D:$D,Data!$A:$A,$B17,Data!$C:$C,E$15,Data!$B:$B,$B$15)</f>
        <v>6.1271063783157997E-2</v>
      </c>
      <c r="F17" s="5">
        <f>SUMIFS(Data!$D:$D,Data!$A:$A,$B17,Data!$C:$C,F$15,Data!$B:$B,$B$15)</f>
        <v>6.1271063783157997E-2</v>
      </c>
      <c r="G17" s="5">
        <f>SUMIFS(Data!$D:$D,Data!$A:$A,$B17,Data!$C:$C,G$15,Data!$B:$B,$B$15)</f>
        <v>3.9668282673079001E-2</v>
      </c>
      <c r="H17" s="5">
        <f>SUMIFS(Data!$D:$D,Data!$A:$A,$B17,Data!$C:$C,H$15,Data!$B:$B,$B$15)</f>
        <v>3.932050663634E-2</v>
      </c>
      <c r="I17" s="5">
        <f>SUMIFS(Data!$D:$D,Data!$A:$A,$B17,Data!$C:$C,I$15,Data!$B:$B,$B$15)</f>
        <v>3.9098355221853003E-2</v>
      </c>
      <c r="J17" s="5">
        <f>SUMIFS(Data!$D:$D,Data!$A:$A,$B17,Data!$C:$C,J$15,Data!$B:$B,$B$15)</f>
        <v>3.7956759233406002E-2</v>
      </c>
      <c r="K17" s="5">
        <f>SUMIFS(Data!$D:$D,Data!$A:$A,$B17,Data!$C:$C,K$15,Data!$B:$B,$B$15)</f>
        <v>3.6272066953698001E-2</v>
      </c>
      <c r="L17" s="5">
        <f>SUMIFS(Data!$D:$D,Data!$A:$A,$B17,Data!$C:$C,L$15,Data!$B:$B,$B$15)</f>
        <v>2.6197728361143001E-2</v>
      </c>
      <c r="M17" s="5">
        <f>SUMIFS(Data!$D:$D,Data!$A:$A,$B17,Data!$C:$C,M$15,Data!$B:$B,$B$15)</f>
        <v>2.7182245093286001E-2</v>
      </c>
      <c r="N17" s="5">
        <f>SUMIFS(Data!$D:$D,Data!$A:$A,$B17,Data!$C:$C,N$15,Data!$B:$B,$B$15)</f>
        <v>2.8058521628702593E-2</v>
      </c>
    </row>
    <row r="18" spans="2:23">
      <c r="B18" s="1" t="s">
        <v>72</v>
      </c>
      <c r="C18" s="5">
        <f>SUMIFS(Data!$D:$D,Data!$A:$A,$B18,Data!$C:$C,C$15,Data!$B:$B,$B$15)</f>
        <v>5.1799630226234003E-2</v>
      </c>
      <c r="D18" s="5">
        <f>SUMIFS(Data!$D:$D,Data!$A:$A,$B18,Data!$C:$C,D$15,Data!$B:$B,$B$15)</f>
        <v>5.1799630226234003E-2</v>
      </c>
      <c r="E18" s="5">
        <f>SUMIFS(Data!$D:$D,Data!$A:$A,$B18,Data!$C:$C,E$15,Data!$B:$B,$B$15)</f>
        <v>5.1799630226234003E-2</v>
      </c>
      <c r="F18" s="5">
        <f>SUMIFS(Data!$D:$D,Data!$A:$A,$B18,Data!$C:$C,F$15,Data!$B:$B,$B$15)</f>
        <v>5.1799630226234003E-2</v>
      </c>
      <c r="G18" s="5">
        <f>SUMIFS(Data!$D:$D,Data!$A:$A,$B18,Data!$C:$C,G$15,Data!$B:$B,$B$15)</f>
        <v>5.1799630226234003E-2</v>
      </c>
      <c r="H18" s="5">
        <f>SUMIFS(Data!$D:$D,Data!$A:$A,$B18,Data!$C:$C,H$15,Data!$B:$B,$B$15)</f>
        <v>3.6229942165256997E-2</v>
      </c>
      <c r="I18" s="5">
        <f>SUMIFS(Data!$D:$D,Data!$A:$A,$B18,Data!$C:$C,I$15,Data!$B:$B,$B$15)</f>
        <v>3.6132461584024E-2</v>
      </c>
      <c r="J18" s="5">
        <f>SUMIFS(Data!$D:$D,Data!$A:$A,$B18,Data!$C:$C,J$15,Data!$B:$B,$B$15)</f>
        <v>3.5092079165119E-2</v>
      </c>
      <c r="K18" s="5">
        <f>SUMIFS(Data!$D:$D,Data!$A:$A,$B18,Data!$C:$C,K$15,Data!$B:$B,$B$15)</f>
        <v>3.3838437479393003E-2</v>
      </c>
      <c r="L18" s="5">
        <f>SUMIFS(Data!$D:$D,Data!$A:$A,$B18,Data!$C:$C,L$15,Data!$B:$B,$B$15)</f>
        <v>3.3631367668830001E-2</v>
      </c>
      <c r="M18" s="5">
        <f>SUMIFS(Data!$D:$D,Data!$A:$A,$B18,Data!$C:$C,M$15,Data!$B:$B,$B$15)</f>
        <v>2.7795929055892999E-2</v>
      </c>
      <c r="N18" s="5">
        <f>SUMIFS(Data!$D:$D,Data!$A:$A,$B18,Data!$C:$C,N$15,Data!$B:$B,$B$15)</f>
        <v>2.8546723555077813E-2</v>
      </c>
    </row>
    <row r="19" spans="2:23">
      <c r="B19" s="1" t="s">
        <v>106</v>
      </c>
      <c r="C19" s="5">
        <f>SUMIFS(Data!$D:$D,Data!$A:$A,$B19,Data!$C:$C,C$15,Data!$B:$B,$B$15)</f>
        <v>7.9343772602318993E-2</v>
      </c>
      <c r="D19" s="5">
        <f>SUMIFS(Data!$D:$D,Data!$A:$A,$B19,Data!$C:$C,D$15,Data!$B:$B,$B$15)</f>
        <v>4.3943072676233999E-2</v>
      </c>
      <c r="E19" s="5">
        <f>SUMIFS(Data!$D:$D,Data!$A:$A,$B19,Data!$C:$C,E$15,Data!$B:$B,$B$15)</f>
        <v>4.2857901474426002E-2</v>
      </c>
      <c r="F19" s="5">
        <f>SUMIFS(Data!$D:$D,Data!$A:$A,$B19,Data!$C:$C,F$15,Data!$B:$B,$B$15)</f>
        <v>4.2505739261996002E-2</v>
      </c>
      <c r="G19" s="5">
        <f>SUMIFS(Data!$D:$D,Data!$A:$A,$B19,Data!$C:$C,G$15,Data!$B:$B,$B$15)</f>
        <v>4.1935582222341998E-2</v>
      </c>
      <c r="H19" s="5">
        <f>SUMIFS(Data!$D:$D,Data!$A:$A,$B19,Data!$C:$C,H$15,Data!$B:$B,$B$15)</f>
        <v>4.1045907106138001E-2</v>
      </c>
      <c r="I19" s="5">
        <f>SUMIFS(Data!$D:$D,Data!$A:$A,$B19,Data!$C:$C,I$15,Data!$B:$B,$B$15)</f>
        <v>3.2427081058839E-2</v>
      </c>
      <c r="J19" s="5">
        <f>SUMIFS(Data!$D:$D,Data!$A:$A,$B19,Data!$C:$C,J$15,Data!$B:$B,$B$15)</f>
        <v>3.0344324639534001E-2</v>
      </c>
      <c r="K19" s="5">
        <f>SUMIFS(Data!$D:$D,Data!$A:$A,$B19,Data!$C:$C,K$15,Data!$B:$B,$B$15)</f>
        <v>2.8189119959271002E-2</v>
      </c>
      <c r="L19" s="5">
        <f>SUMIFS(Data!$D:$D,Data!$A:$A,$B19,Data!$C:$C,L$15,Data!$B:$B,$B$15)</f>
        <v>2.6977001900415E-2</v>
      </c>
      <c r="M19" s="5">
        <f>SUMIFS(Data!$D:$D,Data!$A:$A,$B19,Data!$C:$C,M$15,Data!$B:$B,$B$15)</f>
        <v>2.7138121919124E-2</v>
      </c>
      <c r="N19" s="5">
        <f>SUMIFS(Data!$D:$D,Data!$A:$A,$B19,Data!$C:$C,N$15,Data!$B:$B,$B$15)</f>
        <v>3.4109256465224114E-2</v>
      </c>
    </row>
    <row r="20" spans="2:23">
      <c r="B20" s="1" t="s">
        <v>103</v>
      </c>
      <c r="C20" s="5">
        <f>SUMIFS(Data!$D:$D,Data!$A:$A,$B20,Data!$C:$C,C$15,Data!$B:$B,$B$15)</f>
        <v>7.6632263683537996E-2</v>
      </c>
      <c r="D20" s="5">
        <f>SUMIFS(Data!$D:$D,Data!$A:$A,$B20,Data!$C:$C,D$15,Data!$B:$B,$B$15)</f>
        <v>5.6151868032501003E-2</v>
      </c>
      <c r="E20" s="5">
        <f>SUMIFS(Data!$D:$D,Data!$A:$A,$B20,Data!$C:$C,E$15,Data!$B:$B,$B$15)</f>
        <v>5.6151868032501003E-2</v>
      </c>
      <c r="F20" s="5">
        <f>SUMIFS(Data!$D:$D,Data!$A:$A,$B20,Data!$C:$C,F$15,Data!$B:$B,$B$15)</f>
        <v>5.6151868032501003E-2</v>
      </c>
      <c r="G20" s="5">
        <f>SUMIFS(Data!$D:$D,Data!$A:$A,$B20,Data!$C:$C,G$15,Data!$B:$B,$B$15)</f>
        <v>3.7202112434165997E-2</v>
      </c>
      <c r="H20" s="5">
        <f>SUMIFS(Data!$D:$D,Data!$A:$A,$B20,Data!$C:$C,H$15,Data!$B:$B,$B$15)</f>
        <v>3.7261279449131997E-2</v>
      </c>
      <c r="I20" s="5">
        <f>SUMIFS(Data!$D:$D,Data!$A:$A,$B20,Data!$C:$C,I$15,Data!$B:$B,$B$15)</f>
        <v>3.7157293058781002E-2</v>
      </c>
      <c r="J20" s="5">
        <f>SUMIFS(Data!$D:$D,Data!$A:$A,$B20,Data!$C:$C,J$15,Data!$B:$B,$B$15)</f>
        <v>3.6309492319718001E-2</v>
      </c>
      <c r="K20" s="5">
        <f>SUMIFS(Data!$D:$D,Data!$A:$A,$B20,Data!$C:$C,K$15,Data!$B:$B,$B$15)</f>
        <v>3.5030254986648003E-2</v>
      </c>
      <c r="L20" s="5">
        <f>SUMIFS(Data!$D:$D,Data!$A:$A,$B20,Data!$C:$C,L$15,Data!$B:$B,$B$15)</f>
        <v>2.3539099001076001E-2</v>
      </c>
      <c r="M20" s="5">
        <f>SUMIFS(Data!$D:$D,Data!$A:$A,$B20,Data!$C:$C,M$15,Data!$B:$B,$B$15)</f>
        <v>2.3057543579794001E-2</v>
      </c>
      <c r="N20" s="5">
        <f>SUMIFS(Data!$D:$D,Data!$A:$A,$B20,Data!$C:$C,N$15,Data!$B:$B,$B$15)</f>
        <v>2.3946625327468496E-2</v>
      </c>
    </row>
    <row r="21" spans="2:23">
      <c r="B21" s="4"/>
      <c r="C21" s="1"/>
      <c r="D21" s="1"/>
      <c r="E21" s="1"/>
      <c r="F21" s="1"/>
      <c r="G21" s="1"/>
      <c r="H21" s="1"/>
      <c r="I21" s="1"/>
      <c r="J21" s="1"/>
    </row>
    <row r="22" spans="2:23" ht="30" customHeight="1">
      <c r="B22" s="159" t="s">
        <v>56</v>
      </c>
      <c r="C22" s="160"/>
      <c r="D22" s="160"/>
      <c r="E22" s="160"/>
      <c r="F22" s="160"/>
      <c r="G22" s="160"/>
      <c r="H22" s="160"/>
      <c r="I22" s="160"/>
      <c r="J22" s="160"/>
      <c r="K22" s="160"/>
      <c r="L22" s="160"/>
      <c r="M22" s="160"/>
      <c r="N22" s="160"/>
    </row>
    <row r="23" spans="2:23">
      <c r="B23" s="38"/>
      <c r="C23" s="38"/>
      <c r="D23" s="38"/>
      <c r="E23" s="38"/>
      <c r="F23" s="38"/>
      <c r="G23" s="38"/>
      <c r="H23" s="38"/>
      <c r="I23" s="38"/>
    </row>
    <row r="24" spans="2:23" ht="15" thickBot="1">
      <c r="B24" s="119" t="str">
        <f>IF($C$4="Inclusive",Inputs!G11,Inputs!G12)</f>
        <v>Real return on regulated equity</v>
      </c>
      <c r="C24" s="120">
        <v>2014</v>
      </c>
      <c r="D24" s="120">
        <v>2015</v>
      </c>
      <c r="E24" s="120">
        <v>2016</v>
      </c>
      <c r="F24" s="120">
        <v>2017</v>
      </c>
      <c r="G24" s="120">
        <v>2018</v>
      </c>
      <c r="H24" s="120">
        <v>2019</v>
      </c>
      <c r="I24" s="120">
        <v>2020</v>
      </c>
      <c r="J24" s="120">
        <v>2021</v>
      </c>
      <c r="K24" s="120">
        <v>2022</v>
      </c>
      <c r="L24" s="120">
        <v>2023</v>
      </c>
      <c r="M24" s="120">
        <v>2024</v>
      </c>
      <c r="N24" s="120">
        <v>2025</v>
      </c>
    </row>
    <row r="25" spans="2:23">
      <c r="B25" s="76" t="s">
        <v>70</v>
      </c>
      <c r="C25" s="5">
        <f>SUMIFS(Data!$D:$D,Data!$A:$A,$B25,Data!$C:$C,C$24,Data!$B:$B,$B$24)</f>
        <v>9.8295876401216647E-2</v>
      </c>
      <c r="D25" s="5">
        <f>SUMIFS(Data!$D:$D,Data!$A:$A,$B25,Data!$C:$C,D$24,Data!$B:$B,$B$24)</f>
        <v>7.4995189090308972E-2</v>
      </c>
      <c r="E25" s="5">
        <f>SUMIFS(Data!$D:$D,Data!$A:$A,$B25,Data!$C:$C,E$24,Data!$B:$B,$B$24)</f>
        <v>6.2225942313524213E-2</v>
      </c>
      <c r="F25" s="5">
        <f>SUMIFS(Data!$D:$D,Data!$A:$A,$B25,Data!$C:$C,F$24,Data!$B:$B,$B$24)</f>
        <v>6.216569974060164E-2</v>
      </c>
      <c r="G25" s="5">
        <f>SUMIFS(Data!$D:$D,Data!$A:$A,$B25,Data!$C:$C,G$24,Data!$B:$B,$B$24)</f>
        <v>6.5880401624594701E-2</v>
      </c>
      <c r="H25" s="5">
        <f>SUMIFS(Data!$D:$D,Data!$A:$A,$B25,Data!$C:$C,H$24,Data!$B:$B,$B$24)</f>
        <v>8.7631000250921562E-2</v>
      </c>
      <c r="I25" s="5">
        <f>SUMIFS(Data!$D:$D,Data!$A:$A,$B25,Data!$C:$C,I$24,Data!$B:$B,$B$24)</f>
        <v>8.2623183202945899E-2</v>
      </c>
      <c r="J25" s="5">
        <f>SUMIFS(Data!$D:$D,Data!$A:$A,$B25,Data!$C:$C,J$24,Data!$B:$B,$B$24)</f>
        <v>6.6559417990020894E-2</v>
      </c>
      <c r="K25" s="5">
        <f>SUMIFS(Data!$D:$D,Data!$A:$A,$B25,Data!$C:$C,K$24,Data!$B:$B,$B$24)</f>
        <v>9.1117829319574961E-2</v>
      </c>
      <c r="L25" s="5">
        <f>SUMIFS(Data!$D:$D,Data!$A:$A,$B25,Data!$C:$C,L$24,Data!$B:$B,$B$24)</f>
        <v>0.15846230052747254</v>
      </c>
      <c r="M25" s="96">
        <f>SUMIFS(Data!$D:$D,Data!$A:$A,$B25,Data!$C:$C,M$24,Data!$B:$B,$B$24)</f>
        <v>6.8848742337265081E-2</v>
      </c>
      <c r="N25" s="96">
        <f>SUMIFS(Data!$D:$D,Data!$A:$A,$B25,Data!$C:$C,N$24,Data!$B:$B,$B$24)</f>
        <v>5.1531772612192391E-2</v>
      </c>
      <c r="O25" s="36"/>
      <c r="P25" s="36"/>
      <c r="Q25" s="36"/>
      <c r="R25" s="36"/>
      <c r="S25" s="36"/>
      <c r="T25" s="36"/>
      <c r="U25" s="36"/>
      <c r="V25" s="36"/>
      <c r="W25" s="36"/>
    </row>
    <row r="26" spans="2:23">
      <c r="B26" s="1" t="s">
        <v>71</v>
      </c>
      <c r="C26" s="5">
        <f>SUMIFS(Data!$D:$D,Data!$A:$A,$B26,Data!$C:$C,C$24,Data!$B:$B,$B$24)</f>
        <v>0.1075188250017516</v>
      </c>
      <c r="D26" s="5">
        <f>SUMIFS(Data!$D:$D,Data!$A:$A,$B26,Data!$C:$C,D$24,Data!$B:$B,$B$24)</f>
        <v>5.8982464423375069E-2</v>
      </c>
      <c r="E26" s="5">
        <f>SUMIFS(Data!$D:$D,Data!$A:$A,$B26,Data!$C:$C,E$24,Data!$B:$B,$B$24)</f>
        <v>7.7019032167086221E-2</v>
      </c>
      <c r="F26" s="5">
        <f>SUMIFS(Data!$D:$D,Data!$A:$A,$B26,Data!$C:$C,F$24,Data!$B:$B,$B$24)</f>
        <v>0.17471498129491611</v>
      </c>
      <c r="G26" s="5">
        <f>SUMIFS(Data!$D:$D,Data!$A:$A,$B26,Data!$C:$C,G$24,Data!$B:$B,$B$24)</f>
        <v>8.4992191143157897E-2</v>
      </c>
      <c r="H26" s="5">
        <f>SUMIFS(Data!$D:$D,Data!$A:$A,$B26,Data!$C:$C,H$24,Data!$B:$B,$B$24)</f>
        <v>5.7731585311936437E-2</v>
      </c>
      <c r="I26" s="5">
        <f>SUMIFS(Data!$D:$D,Data!$A:$A,$B26,Data!$C:$C,I$24,Data!$B:$B,$B$24)</f>
        <v>4.0438971454741152E-2</v>
      </c>
      <c r="J26" s="5">
        <f>SUMIFS(Data!$D:$D,Data!$A:$A,$B26,Data!$C:$C,J$24,Data!$B:$B,$B$24)</f>
        <v>2.1781256995269491E-2</v>
      </c>
      <c r="K26" s="5">
        <f>SUMIFS(Data!$D:$D,Data!$A:$A,$B26,Data!$C:$C,K$24,Data!$B:$B,$B$24)</f>
        <v>0.10851314638559731</v>
      </c>
      <c r="L26" s="5">
        <f>SUMIFS(Data!$D:$D,Data!$A:$A,$B26,Data!$C:$C,L$24,Data!$B:$B,$B$24)</f>
        <v>0.12758673918821423</v>
      </c>
      <c r="M26" s="96">
        <f>SUMIFS(Data!$D:$D,Data!$A:$A,$B26,Data!$C:$C,M$24,Data!$B:$B,$B$24)</f>
        <v>2.5993848622983203E-2</v>
      </c>
      <c r="N26" s="96">
        <f>SUMIFS(Data!$D:$D,Data!$A:$A,$B26,Data!$C:$C,N$24,Data!$B:$B,$B$24)</f>
        <v>3.0748371475846092E-2</v>
      </c>
      <c r="O26" s="36"/>
      <c r="P26" s="36"/>
      <c r="Q26" s="36"/>
      <c r="R26" s="36"/>
      <c r="S26" s="36"/>
      <c r="T26" s="36"/>
      <c r="U26" s="36"/>
      <c r="V26" s="36"/>
      <c r="W26" s="36"/>
    </row>
    <row r="27" spans="2:23">
      <c r="B27" s="1" t="s">
        <v>72</v>
      </c>
      <c r="C27" s="5">
        <f>SUMIFS(Data!$D:$D,Data!$A:$A,$B27,Data!$C:$C,C$24,Data!$B:$B,$B$24)</f>
        <v>0.1008850532852292</v>
      </c>
      <c r="D27" s="5">
        <f>SUMIFS(Data!$D:$D,Data!$A:$A,$B27,Data!$C:$C,D$24,Data!$B:$B,$B$24)</f>
        <v>7.0368214877018442E-2</v>
      </c>
      <c r="E27" s="5">
        <f>SUMIFS(Data!$D:$D,Data!$A:$A,$B27,Data!$C:$C,E$24,Data!$B:$B,$B$24)</f>
        <v>7.725960637964259E-2</v>
      </c>
      <c r="F27" s="5">
        <f>SUMIFS(Data!$D:$D,Data!$A:$A,$B27,Data!$C:$C,F$24,Data!$B:$B,$B$24)</f>
        <v>8.0196970982297583E-2</v>
      </c>
      <c r="G27" s="5">
        <f>SUMIFS(Data!$D:$D,Data!$A:$A,$B27,Data!$C:$C,G$24,Data!$B:$B,$B$24)</f>
        <v>8.5885961159040583E-2</v>
      </c>
      <c r="H27" s="5">
        <f>SUMIFS(Data!$D:$D,Data!$A:$A,$B27,Data!$C:$C,H$24,Data!$B:$B,$B$24)</f>
        <v>5.7245969600310948E-2</v>
      </c>
      <c r="I27" s="5">
        <f>SUMIFS(Data!$D:$D,Data!$A:$A,$B27,Data!$C:$C,I$24,Data!$B:$B,$B$24)</f>
        <v>3.7724473960127299E-2</v>
      </c>
      <c r="J27" s="5">
        <f>SUMIFS(Data!$D:$D,Data!$A:$A,$B27,Data!$C:$C,J$24,Data!$B:$B,$B$24)</f>
        <v>2.306479454019749E-2</v>
      </c>
      <c r="K27" s="5">
        <f>SUMIFS(Data!$D:$D,Data!$A:$A,$B27,Data!$C:$C,K$24,Data!$B:$B,$B$24)</f>
        <v>6.4310886331014575E-2</v>
      </c>
      <c r="L27" s="5">
        <f>SUMIFS(Data!$D:$D,Data!$A:$A,$B27,Data!$C:$C,L$24,Data!$B:$B,$B$24)</f>
        <v>0.15666318204955781</v>
      </c>
      <c r="M27" s="96">
        <f>SUMIFS(Data!$D:$D,Data!$A:$A,$B27,Data!$C:$C,M$24,Data!$B:$B,$B$24)</f>
        <v>6.5302344621562966E-2</v>
      </c>
      <c r="N27" s="96">
        <f>SUMIFS(Data!$D:$D,Data!$A:$A,$B27,Data!$C:$C,N$24,Data!$B:$B,$B$24)</f>
        <v>2.8452012633461327E-2</v>
      </c>
      <c r="O27" s="36"/>
      <c r="P27" s="36"/>
      <c r="Q27" s="36"/>
      <c r="R27" s="36"/>
      <c r="S27" s="36"/>
      <c r="T27" s="36"/>
      <c r="U27" s="36"/>
      <c r="V27" s="36"/>
      <c r="W27" s="36"/>
    </row>
    <row r="28" spans="2:23">
      <c r="B28" s="1" t="s">
        <v>106</v>
      </c>
      <c r="C28" s="5">
        <f>SUMIFS(Data!$D:$D,Data!$A:$A,$B28,Data!$C:$C,C$24,Data!$B:$B,$B$24)</f>
        <v>9.4757486783960759E-2</v>
      </c>
      <c r="D28" s="5">
        <f>SUMIFS(Data!$D:$D,Data!$A:$A,$B28,Data!$C:$C,D$24,Data!$B:$B,$B$24)</f>
        <v>8.200128577536886E-2</v>
      </c>
      <c r="E28" s="5">
        <f>SUMIFS(Data!$D:$D,Data!$A:$A,$B28,Data!$C:$C,E$24,Data!$B:$B,$B$24)</f>
        <v>7.6998511897501759E-2</v>
      </c>
      <c r="F28" s="5">
        <f>SUMIFS(Data!$D:$D,Data!$A:$A,$B28,Data!$C:$C,F$24,Data!$B:$B,$B$24)</f>
        <v>7.8127040798900177E-2</v>
      </c>
      <c r="G28" s="5">
        <f>SUMIFS(Data!$D:$D,Data!$A:$A,$B28,Data!$C:$C,G$24,Data!$B:$B,$B$24)</f>
        <v>9.6622003092955003E-2</v>
      </c>
      <c r="H28" s="5">
        <f>SUMIFS(Data!$D:$D,Data!$A:$A,$B28,Data!$C:$C,H$24,Data!$B:$B,$B$24)</f>
        <v>7.2419795673650922E-2</v>
      </c>
      <c r="I28" s="5">
        <f>SUMIFS(Data!$D:$D,Data!$A:$A,$B28,Data!$C:$C,I$24,Data!$B:$B,$B$24)</f>
        <v>8.4759984909873132E-2</v>
      </c>
      <c r="J28" s="5">
        <f>SUMIFS(Data!$D:$D,Data!$A:$A,$B28,Data!$C:$C,J$24,Data!$B:$B,$B$24)</f>
        <v>3.9472073175704427E-2</v>
      </c>
      <c r="K28" s="5">
        <f>SUMIFS(Data!$D:$D,Data!$A:$A,$B28,Data!$C:$C,K$24,Data!$B:$B,$B$24)</f>
        <v>9.1412486006893293E-2</v>
      </c>
      <c r="L28" s="5">
        <f>SUMIFS(Data!$D:$D,Data!$A:$A,$B28,Data!$C:$C,L$24,Data!$B:$B,$B$24)</f>
        <v>0.14897203687411034</v>
      </c>
      <c r="M28" s="96">
        <f>SUMIFS(Data!$D:$D,Data!$A:$A,$B28,Data!$C:$C,M$24,Data!$B:$B,$B$24)</f>
        <v>5.2682511880518285E-2</v>
      </c>
      <c r="N28" s="96">
        <f>SUMIFS(Data!$D:$D,Data!$A:$A,$B28,Data!$C:$C,N$24,Data!$B:$B,$B$24)</f>
        <v>3.8390349450262283E-2</v>
      </c>
      <c r="O28" s="36"/>
      <c r="P28" s="36"/>
      <c r="Q28" s="36"/>
      <c r="R28" s="36"/>
      <c r="S28" s="36"/>
      <c r="T28" s="36"/>
      <c r="U28" s="36"/>
      <c r="V28" s="36"/>
      <c r="W28" s="36"/>
    </row>
    <row r="29" spans="2:23">
      <c r="B29" s="1" t="s">
        <v>103</v>
      </c>
      <c r="C29" s="5">
        <f>SUMIFS(Data!$D:$D,Data!$A:$A,$B29,Data!$C:$C,C$24,Data!$B:$B,$B$24)</f>
        <v>0.28204625655931381</v>
      </c>
      <c r="D29" s="5">
        <f>SUMIFS(Data!$D:$D,Data!$A:$A,$B29,Data!$C:$C,D$24,Data!$B:$B,$B$24)</f>
        <v>0.1944065882736912</v>
      </c>
      <c r="E29" s="5">
        <f>SUMIFS(Data!$D:$D,Data!$A:$A,$B29,Data!$C:$C,E$24,Data!$B:$B,$B$24)</f>
        <v>0.17892925848920291</v>
      </c>
      <c r="F29" s="5">
        <f>SUMIFS(Data!$D:$D,Data!$A:$A,$B29,Data!$C:$C,F$24,Data!$B:$B,$B$24)</f>
        <v>0.161375713098487</v>
      </c>
      <c r="G29" s="5">
        <f>SUMIFS(Data!$D:$D,Data!$A:$A,$B29,Data!$C:$C,G$24,Data!$B:$B,$B$24)</f>
        <v>9.8087500725203489E-2</v>
      </c>
      <c r="H29" s="5">
        <f>SUMIFS(Data!$D:$D,Data!$A:$A,$B29,Data!$C:$C,H$24,Data!$B:$B,$B$24)</f>
        <v>0.1048900929169114</v>
      </c>
      <c r="I29" s="5">
        <f>SUMIFS(Data!$D:$D,Data!$A:$A,$B29,Data!$C:$C,I$24,Data!$B:$B,$B$24)</f>
        <v>9.8447879763044768E-2</v>
      </c>
      <c r="J29" s="5">
        <f>SUMIFS(Data!$D:$D,Data!$A:$A,$B29,Data!$C:$C,J$24,Data!$B:$B,$B$24)</f>
        <v>8.4811338592954602E-2</v>
      </c>
      <c r="K29" s="5">
        <f>SUMIFS(Data!$D:$D,Data!$A:$A,$B29,Data!$C:$C,K$24,Data!$B:$B,$B$24)</f>
        <v>0.14643311943854503</v>
      </c>
      <c r="L29" s="5">
        <f>SUMIFS(Data!$D:$D,Data!$A:$A,$B29,Data!$C:$C,L$24,Data!$B:$B,$B$24)</f>
        <v>0.18348974477308078</v>
      </c>
      <c r="M29" s="96">
        <f>SUMIFS(Data!$D:$D,Data!$A:$A,$B29,Data!$C:$C,M$24,Data!$B:$B,$B$24)</f>
        <v>0.1541936366409965</v>
      </c>
      <c r="N29" s="96">
        <f>SUMIFS(Data!$D:$D,Data!$A:$A,$B29,Data!$C:$C,N$24,Data!$B:$B,$B$24)</f>
        <v>7.6773425103209753E-2</v>
      </c>
      <c r="O29" s="36"/>
      <c r="P29" s="36"/>
      <c r="Q29" s="36"/>
      <c r="R29" s="36"/>
      <c r="S29" s="36"/>
      <c r="T29" s="36"/>
      <c r="U29" s="36"/>
      <c r="V29" s="36"/>
      <c r="W29" s="36"/>
    </row>
    <row r="30" spans="2:23">
      <c r="B30" s="1"/>
      <c r="C30" s="1"/>
      <c r="D30" s="1"/>
      <c r="E30" s="1"/>
      <c r="F30" s="1"/>
      <c r="G30" s="1"/>
      <c r="H30" s="1"/>
      <c r="I30" s="1"/>
      <c r="J30" s="1"/>
      <c r="K30" s="1"/>
      <c r="N30" s="36"/>
      <c r="O30" s="36"/>
      <c r="P30" s="36"/>
      <c r="Q30" s="36"/>
      <c r="R30" s="36"/>
      <c r="S30" s="36"/>
      <c r="T30" s="36"/>
      <c r="U30" s="36"/>
      <c r="V30" s="36"/>
    </row>
    <row r="31" spans="2:23" ht="15" thickBot="1">
      <c r="B31" s="119" t="str">
        <f>IF(C4="Inclusive",Inputs!$G$6,Inputs!$G$5)</f>
        <v>Allowed nominal return on equity</v>
      </c>
      <c r="C31" s="120">
        <v>2014</v>
      </c>
      <c r="D31" s="120">
        <v>2015</v>
      </c>
      <c r="E31" s="120">
        <v>2016</v>
      </c>
      <c r="F31" s="120">
        <v>2017</v>
      </c>
      <c r="G31" s="120">
        <v>2018</v>
      </c>
      <c r="H31" s="120">
        <v>2019</v>
      </c>
      <c r="I31" s="120">
        <v>2020</v>
      </c>
      <c r="J31" s="120">
        <v>2021</v>
      </c>
      <c r="K31" s="120">
        <v>2022</v>
      </c>
      <c r="L31" s="120">
        <v>2023</v>
      </c>
      <c r="M31" s="120">
        <v>2024</v>
      </c>
      <c r="N31" s="120">
        <v>2025</v>
      </c>
    </row>
    <row r="32" spans="2:23">
      <c r="B32" s="1" t="s">
        <v>70</v>
      </c>
      <c r="C32" s="5">
        <f>SUMIFS(Data!$D:$D,Data!$A:$A,$B32,Data!$C:$C,C$31,Data!$B:$B,$B$31)</f>
        <v>0.11855762367180001</v>
      </c>
      <c r="D32" s="5">
        <f>SUMIFS(Data!$D:$D,Data!$A:$A,$B32,Data!$C:$C,D$31,Data!$B:$B,$B$31)</f>
        <v>7.0999999999999994E-2</v>
      </c>
      <c r="E32" s="5">
        <f>SUMIFS(Data!$D:$D,Data!$A:$A,$B32,Data!$C:$C,E$31,Data!$B:$B,$B$31)</f>
        <v>7.0999999999999994E-2</v>
      </c>
      <c r="F32" s="5">
        <f>SUMIFS(Data!$D:$D,Data!$A:$A,$B32,Data!$C:$C,F$31,Data!$B:$B,$B$31)</f>
        <v>7.0999999999999994E-2</v>
      </c>
      <c r="G32" s="5">
        <f>SUMIFS(Data!$D:$D,Data!$A:$A,$B32,Data!$C:$C,G$31,Data!$B:$B,$B$31)</f>
        <v>7.0999999999999994E-2</v>
      </c>
      <c r="H32" s="5">
        <f>SUMIFS(Data!$D:$D,Data!$A:$A,$B32,Data!$C:$C,H$31,Data!$B:$B,$B$31)</f>
        <v>7.3999999999999996E-2</v>
      </c>
      <c r="I32" s="5">
        <f>SUMIFS(Data!$D:$D,Data!$A:$A,$B32,Data!$C:$C,I$31,Data!$B:$B,$B$31)</f>
        <v>7.3999999999999996E-2</v>
      </c>
      <c r="J32" s="5">
        <f>SUMIFS(Data!$D:$D,Data!$A:$A,$B32,Data!$C:$C,J$31,Data!$B:$B,$B$31)</f>
        <v>7.3999999999999996E-2</v>
      </c>
      <c r="K32" s="5">
        <f>SUMIFS(Data!$D:$D,Data!$A:$A,$B32,Data!$C:$C,K$31,Data!$B:$B,$B$31)</f>
        <v>7.3999999999999996E-2</v>
      </c>
      <c r="L32" s="5">
        <f>SUMIFS(Data!$D:$D,Data!$A:$A,$B32,Data!$C:$C,L$31,Data!$B:$B,$B$31)</f>
        <v>7.3999999999999996E-2</v>
      </c>
      <c r="M32" s="96">
        <f>SUMIFS(Data!$D:$D,Data!$A:$A,$B32,Data!$C:$C,M$31,Data!$B:$B,$B$31)</f>
        <v>7.4805835780955995E-2</v>
      </c>
      <c r="N32" s="96">
        <f>SUMIFS(Data!$D:$D,Data!$A:$A,$B32,Data!$C:$C,N$31,Data!$B:$B,$B$31)</f>
        <v>7.4805835780956703E-2</v>
      </c>
    </row>
    <row r="33" spans="2:14">
      <c r="B33" s="1" t="s">
        <v>71</v>
      </c>
      <c r="C33" s="5">
        <f>SUMIFS(Data!$D:$D,Data!$A:$A,$B33,Data!$C:$C,C$31,Data!$B:$B,$B$31)</f>
        <v>9.3687999999999994E-2</v>
      </c>
      <c r="D33" s="5">
        <f>SUMIFS(Data!$D:$D,Data!$A:$A,$B33,Data!$C:$C,D$31,Data!$B:$B,$B$31)</f>
        <v>9.3687999999999994E-2</v>
      </c>
      <c r="E33" s="5">
        <f>SUMIFS(Data!$D:$D,Data!$A:$A,$B33,Data!$C:$C,E$31,Data!$B:$B,$B$31)</f>
        <v>9.3687999999999994E-2</v>
      </c>
      <c r="F33" s="5">
        <f>SUMIFS(Data!$D:$D,Data!$A:$A,$B33,Data!$C:$C,F$31,Data!$B:$B,$B$31)</f>
        <v>9.3687999999999994E-2</v>
      </c>
      <c r="G33" s="5">
        <f>SUMIFS(Data!$D:$D,Data!$A:$A,$B33,Data!$C:$C,G$31,Data!$B:$B,$B$31)</f>
        <v>7.3999999999999996E-2</v>
      </c>
      <c r="H33" s="5">
        <f>SUMIFS(Data!$D:$D,Data!$A:$A,$B33,Data!$C:$C,H$31,Data!$B:$B,$B$31)</f>
        <v>7.3999999999999996E-2</v>
      </c>
      <c r="I33" s="5">
        <f>SUMIFS(Data!$D:$D,Data!$A:$A,$B33,Data!$C:$C,I$31,Data!$B:$B,$B$31)</f>
        <v>7.3999999999999996E-2</v>
      </c>
      <c r="J33" s="5">
        <f>SUMIFS(Data!$D:$D,Data!$A:$A,$B33,Data!$C:$C,J$31,Data!$B:$B,$B$31)</f>
        <v>7.3999999999999996E-2</v>
      </c>
      <c r="K33" s="5">
        <f>SUMIFS(Data!$D:$D,Data!$A:$A,$B33,Data!$C:$C,K$31,Data!$B:$B,$B$31)</f>
        <v>7.3999999999999996E-2</v>
      </c>
      <c r="L33" s="5">
        <f>SUMIFS(Data!$D:$D,Data!$A:$A,$B33,Data!$C:$C,L$31,Data!$B:$B,$B$31)</f>
        <v>6.1600479126087002E-2</v>
      </c>
      <c r="M33" s="96">
        <f>SUMIFS(Data!$D:$D,Data!$A:$A,$B33,Data!$C:$C,M$31,Data!$B:$B,$B$31)</f>
        <v>6.1600479126087002E-2</v>
      </c>
      <c r="N33" s="96">
        <f>SUMIFS(Data!$D:$D,Data!$A:$A,$B33,Data!$C:$C,N$31,Data!$B:$B,$B$31)</f>
        <v>6.1600479126087661E-2</v>
      </c>
    </row>
    <row r="34" spans="2:14">
      <c r="B34" s="1" t="s">
        <v>72</v>
      </c>
      <c r="C34" s="5">
        <f>SUMIFS(Data!$D:$D,Data!$A:$A,$B34,Data!$C:$C,C$31,Data!$B:$B,$B$31)</f>
        <v>8.7099999999999997E-2</v>
      </c>
      <c r="D34" s="5">
        <f>SUMIFS(Data!$D:$D,Data!$A:$A,$B34,Data!$C:$C,D$31,Data!$B:$B,$B$31)</f>
        <v>8.7099999999999997E-2</v>
      </c>
      <c r="E34" s="5">
        <f>SUMIFS(Data!$D:$D,Data!$A:$A,$B34,Data!$C:$C,E$31,Data!$B:$B,$B$31)</f>
        <v>8.7099999999999997E-2</v>
      </c>
      <c r="F34" s="5">
        <f>SUMIFS(Data!$D:$D,Data!$A:$A,$B34,Data!$C:$C,F$31,Data!$B:$B,$B$31)</f>
        <v>8.7099999999999997E-2</v>
      </c>
      <c r="G34" s="5">
        <f>SUMIFS(Data!$D:$D,Data!$A:$A,$B34,Data!$C:$C,G$31,Data!$B:$B,$B$31)</f>
        <v>8.7099999999999997E-2</v>
      </c>
      <c r="H34" s="5">
        <f>SUMIFS(Data!$D:$D,Data!$A:$A,$B34,Data!$C:$C,H$31,Data!$B:$B,$B$31)</f>
        <v>7.3999999999999996E-2</v>
      </c>
      <c r="I34" s="5">
        <f>SUMIFS(Data!$D:$D,Data!$A:$A,$B34,Data!$C:$C,I$31,Data!$B:$B,$B$31)</f>
        <v>7.3999999999999996E-2</v>
      </c>
      <c r="J34" s="5">
        <f>SUMIFS(Data!$D:$D,Data!$A:$A,$B34,Data!$C:$C,J$31,Data!$B:$B,$B$31)</f>
        <v>7.3999999999999996E-2</v>
      </c>
      <c r="K34" s="5">
        <f>SUMIFS(Data!$D:$D,Data!$A:$A,$B34,Data!$C:$C,K$31,Data!$B:$B,$B$31)</f>
        <v>7.3999999999999996E-2</v>
      </c>
      <c r="L34" s="5">
        <f>SUMIFS(Data!$D:$D,Data!$A:$A,$B34,Data!$C:$C,L$31,Data!$B:$B,$B$31)</f>
        <v>7.3999999999999996E-2</v>
      </c>
      <c r="M34" s="96">
        <f>SUMIFS(Data!$D:$D,Data!$A:$A,$B34,Data!$C:$C,M$31,Data!$B:$B,$B$31)</f>
        <v>7.4682564314454997E-2</v>
      </c>
      <c r="N34" s="96">
        <f>SUMIFS(Data!$D:$D,Data!$A:$A,$B34,Data!$C:$C,N$31,Data!$B:$B,$B$31)</f>
        <v>7.4682564314455732E-2</v>
      </c>
    </row>
    <row r="35" spans="2:14">
      <c r="B35" s="1" t="s">
        <v>106</v>
      </c>
      <c r="C35" s="5">
        <f>SUMIFS(Data!$D:$D,Data!$A:$A,$B35,Data!$C:$C,C$31,Data!$B:$B,$B$31)</f>
        <v>0.117993099312119</v>
      </c>
      <c r="D35" s="5">
        <f>SUMIFS(Data!$D:$D,Data!$A:$A,$B35,Data!$C:$C,D$31,Data!$B:$B,$B$31)</f>
        <v>7.0999999999999994E-2</v>
      </c>
      <c r="E35" s="5">
        <f>SUMIFS(Data!$D:$D,Data!$A:$A,$B35,Data!$C:$C,E$31,Data!$B:$B,$B$31)</f>
        <v>7.0999999999999994E-2</v>
      </c>
      <c r="F35" s="5">
        <f>SUMIFS(Data!$D:$D,Data!$A:$A,$B35,Data!$C:$C,F$31,Data!$B:$B,$B$31)</f>
        <v>7.0999999999999994E-2</v>
      </c>
      <c r="G35" s="5">
        <f>SUMIFS(Data!$D:$D,Data!$A:$A,$B35,Data!$C:$C,G$31,Data!$B:$B,$B$31)</f>
        <v>7.0999999999999994E-2</v>
      </c>
      <c r="H35" s="5">
        <f>SUMIFS(Data!$D:$D,Data!$A:$A,$B35,Data!$C:$C,H$31,Data!$B:$B,$B$31)</f>
        <v>7.0999999999999994E-2</v>
      </c>
      <c r="I35" s="5">
        <f>SUMIFS(Data!$D:$D,Data!$A:$A,$B35,Data!$C:$C,I$31,Data!$B:$B,$B$31)</f>
        <v>5.7981013399309E-2</v>
      </c>
      <c r="J35" s="5">
        <f>SUMIFS(Data!$D:$D,Data!$A:$A,$B35,Data!$C:$C,J$31,Data!$B:$B,$B$31)</f>
        <v>5.7981013399309E-2</v>
      </c>
      <c r="K35" s="5">
        <f>SUMIFS(Data!$D:$D,Data!$A:$A,$B35,Data!$C:$C,K$31,Data!$B:$B,$B$31)</f>
        <v>5.7981013399309E-2</v>
      </c>
      <c r="L35" s="5">
        <f>SUMIFS(Data!$D:$D,Data!$A:$A,$B35,Data!$C:$C,L$31,Data!$B:$B,$B$31)</f>
        <v>5.7981013399309E-2</v>
      </c>
      <c r="M35" s="96">
        <f>SUMIFS(Data!$D:$D,Data!$A:$A,$B35,Data!$C:$C,M$31,Data!$B:$B,$B$31)</f>
        <v>5.7981013399309E-2</v>
      </c>
      <c r="N35" s="96">
        <f>SUMIFS(Data!$D:$D,Data!$A:$A,$B35,Data!$C:$C,N$31,Data!$B:$B,$B$31)</f>
        <v>7.9184419779289208E-2</v>
      </c>
    </row>
    <row r="36" spans="2:14">
      <c r="B36" s="1" t="s">
        <v>103</v>
      </c>
      <c r="C36" s="5">
        <f>SUMIFS(Data!$D:$D,Data!$A:$A,$B36,Data!$C:$C,C$31,Data!$B:$B,$B$31)</f>
        <v>0.12094382585752</v>
      </c>
      <c r="D36" s="5">
        <f>SUMIFS(Data!$D:$D,Data!$A:$A,$B36,Data!$C:$C,D$31,Data!$B:$B,$B$31)</f>
        <v>9.5059444158760997E-2</v>
      </c>
      <c r="E36" s="5">
        <f>SUMIFS(Data!$D:$D,Data!$A:$A,$B36,Data!$C:$C,E$31,Data!$B:$B,$B$31)</f>
        <v>9.5059444158760997E-2</v>
      </c>
      <c r="F36" s="5">
        <f>SUMIFS(Data!$D:$D,Data!$A:$A,$B36,Data!$C:$C,F$31,Data!$B:$B,$B$31)</f>
        <v>9.5059444158760997E-2</v>
      </c>
      <c r="G36" s="5">
        <f>SUMIFS(Data!$D:$D,Data!$A:$A,$B36,Data!$C:$C,G$31,Data!$B:$B,$B$31)</f>
        <v>7.0999999999999994E-2</v>
      </c>
      <c r="H36" s="5">
        <f>SUMIFS(Data!$D:$D,Data!$A:$A,$B36,Data!$C:$C,H$31,Data!$B:$B,$B$31)</f>
        <v>7.0999999999999994E-2</v>
      </c>
      <c r="I36" s="5">
        <f>SUMIFS(Data!$D:$D,Data!$A:$A,$B36,Data!$C:$C,I$31,Data!$B:$B,$B$31)</f>
        <v>7.0999999999999994E-2</v>
      </c>
      <c r="J36" s="5">
        <f>SUMIFS(Data!$D:$D,Data!$A:$A,$B36,Data!$C:$C,J$31,Data!$B:$B,$B$31)</f>
        <v>7.0999999999999994E-2</v>
      </c>
      <c r="K36" s="5">
        <f>SUMIFS(Data!$D:$D,Data!$A:$A,$B36,Data!$C:$C,K$31,Data!$B:$B,$B$31)</f>
        <v>7.0999999999999994E-2</v>
      </c>
      <c r="L36" s="5">
        <f>SUMIFS(Data!$D:$D,Data!$A:$A,$B36,Data!$C:$C,L$31,Data!$B:$B,$B$31)</f>
        <v>5.2524812432081999E-2</v>
      </c>
      <c r="M36" s="96">
        <f>SUMIFS(Data!$D:$D,Data!$A:$A,$B36,Data!$C:$C,M$31,Data!$B:$B,$B$31)</f>
        <v>5.2524812432081999E-2</v>
      </c>
      <c r="N36" s="96">
        <f>SUMIFS(Data!$D:$D,Data!$A:$A,$B36,Data!$C:$C,N$31,Data!$B:$B,$B$31)</f>
        <v>5.2524812432082263E-2</v>
      </c>
    </row>
    <row r="37" spans="2:14">
      <c r="B37" s="38"/>
      <c r="C37" s="38"/>
      <c r="D37" s="38"/>
      <c r="E37" s="38"/>
      <c r="F37" s="38"/>
      <c r="G37" s="38"/>
      <c r="H37" s="38"/>
      <c r="I37" s="38"/>
    </row>
    <row r="38" spans="2:14" ht="30" customHeight="1">
      <c r="B38" s="159" t="s">
        <v>85</v>
      </c>
      <c r="C38" s="160"/>
      <c r="D38" s="160"/>
      <c r="E38" s="160"/>
      <c r="F38" s="160"/>
      <c r="G38" s="160"/>
      <c r="H38" s="160"/>
      <c r="I38" s="160"/>
      <c r="J38" s="160"/>
      <c r="K38" s="160"/>
      <c r="L38" s="160"/>
      <c r="M38" s="160"/>
      <c r="N38" s="160"/>
    </row>
    <row r="39" spans="2:14">
      <c r="B39" s="1"/>
      <c r="C39" s="1"/>
      <c r="D39" s="1"/>
      <c r="E39" s="1"/>
      <c r="F39" s="1"/>
      <c r="G39" s="1"/>
      <c r="H39" s="1"/>
      <c r="I39" s="1"/>
      <c r="J39" s="1"/>
      <c r="K39" s="1"/>
    </row>
    <row r="40" spans="2:14" ht="30.75" customHeight="1" thickBot="1">
      <c r="B40" s="123" t="str">
        <f>IF($C$4="Inclusive",Inputs!G9,Inputs!G10)</f>
        <v>EBIT per customer - excluding returns from capital base indexation</v>
      </c>
      <c r="C40" s="120">
        <v>2014</v>
      </c>
      <c r="D40" s="120">
        <v>2015</v>
      </c>
      <c r="E40" s="120">
        <v>2016</v>
      </c>
      <c r="F40" s="120">
        <v>2017</v>
      </c>
      <c r="G40" s="120">
        <v>2018</v>
      </c>
      <c r="H40" s="120">
        <v>2019</v>
      </c>
      <c r="I40" s="120">
        <v>2020</v>
      </c>
      <c r="J40" s="120">
        <v>2021</v>
      </c>
      <c r="K40" s="120">
        <v>2022</v>
      </c>
      <c r="L40" s="120">
        <v>2023</v>
      </c>
      <c r="M40" s="120">
        <v>2024</v>
      </c>
      <c r="N40" s="120">
        <v>2025</v>
      </c>
    </row>
    <row r="41" spans="2:14">
      <c r="B41" s="1" t="s">
        <v>70</v>
      </c>
      <c r="C41" s="40">
        <f>SUMIFS(Data!$D:$D,Data!$A:$A,$B41,Data!$C:$C,C$40,Data!$B:$B,$B$40)</f>
        <v>133.35924200530329</v>
      </c>
      <c r="D41" s="40">
        <f>SUMIFS(Data!$D:$D,Data!$A:$A,$B41,Data!$C:$C,D$40,Data!$B:$B,$B$40)</f>
        <v>120.36998223232899</v>
      </c>
      <c r="E41" s="40">
        <f>SUMIFS(Data!$D:$D,Data!$A:$A,$B41,Data!$C:$C,E$40,Data!$B:$B,$B$40)</f>
        <v>84.91438587331227</v>
      </c>
      <c r="F41" s="40">
        <f>SUMIFS(Data!$D:$D,Data!$A:$A,$B41,Data!$C:$C,F$40,Data!$B:$B,$B$40)</f>
        <v>73.548533010358966</v>
      </c>
      <c r="G41" s="40">
        <f>SUMIFS(Data!$D:$D,Data!$A:$A,$B41,Data!$C:$C,G$40,Data!$B:$B,$B$40)</f>
        <v>76.875511672891193</v>
      </c>
      <c r="H41" s="40">
        <f>SUMIFS(Data!$D:$D,Data!$A:$A,$B41,Data!$C:$C,H$40,Data!$B:$B,$B$40)</f>
        <v>87.527289908133923</v>
      </c>
      <c r="I41" s="40">
        <f>SUMIFS(Data!$D:$D,Data!$A:$A,$B41,Data!$C:$C,I$40,Data!$B:$B,$B$40)</f>
        <v>82.353713312919069</v>
      </c>
      <c r="J41" s="40">
        <f>SUMIFS(Data!$D:$D,Data!$A:$A,$B41,Data!$C:$C,J$40,Data!$B:$B,$B$40)</f>
        <v>81.796882109906903</v>
      </c>
      <c r="K41" s="40">
        <f>SUMIFS(Data!$D:$D,Data!$A:$A,$B41,Data!$C:$C,K$40,Data!$B:$B,$B$40)</f>
        <v>78.751633109990038</v>
      </c>
      <c r="L41" s="40">
        <f>SUMIFS(Data!$D:$D,Data!$A:$A,$B41,Data!$C:$C,L$40,Data!$B:$B,$B$40)</f>
        <v>92.967088856438338</v>
      </c>
      <c r="M41" s="40">
        <f>SUMIFS(Data!$D:$D,Data!$A:$A,$B41,Data!$C:$C,M$40,Data!$B:$B,$B$40)</f>
        <v>87.865479715555736</v>
      </c>
      <c r="N41" s="40">
        <f>SUMIFS(Data!$D:$D,Data!$A:$A,$B41,Data!$C:$C,N$40,Data!$B:$B,$B$40)</f>
        <v>115.03636757892163</v>
      </c>
    </row>
    <row r="42" spans="2:14">
      <c r="B42" s="1" t="s">
        <v>71</v>
      </c>
      <c r="C42" s="40">
        <f>SUMIFS(Data!$D:$D,Data!$A:$A,$B42,Data!$C:$C,C$40,Data!$B:$B,$B$40)</f>
        <v>241.83239499520931</v>
      </c>
      <c r="D42" s="40">
        <f>SUMIFS(Data!$D:$D,Data!$A:$A,$B42,Data!$C:$C,D$40,Data!$B:$B,$B$40)</f>
        <v>192.92071972871861</v>
      </c>
      <c r="E42" s="40">
        <f>SUMIFS(Data!$D:$D,Data!$A:$A,$B42,Data!$C:$C,E$40,Data!$B:$B,$B$40)</f>
        <v>236.88631685555561</v>
      </c>
      <c r="F42" s="40">
        <f>SUMIFS(Data!$D:$D,Data!$A:$A,$B42,Data!$C:$C,F$40,Data!$B:$B,$B$40)</f>
        <v>318.98440830717669</v>
      </c>
      <c r="G42" s="40">
        <f>SUMIFS(Data!$D:$D,Data!$A:$A,$B42,Data!$C:$C,G$40,Data!$B:$B,$B$40)</f>
        <v>167.70586731774549</v>
      </c>
      <c r="H42" s="40">
        <f>SUMIFS(Data!$D:$D,Data!$A:$A,$B42,Data!$C:$C,H$40,Data!$B:$B,$B$40)</f>
        <v>132.1732189201075</v>
      </c>
      <c r="I42" s="40">
        <f>SUMIFS(Data!$D:$D,Data!$A:$A,$B42,Data!$C:$C,I$40,Data!$B:$B,$B$40)</f>
        <v>103.11142203613331</v>
      </c>
      <c r="J42" s="40">
        <f>SUMIFS(Data!$D:$D,Data!$A:$A,$B42,Data!$C:$C,J$40,Data!$B:$B,$B$40)</f>
        <v>96.066261889438735</v>
      </c>
      <c r="K42" s="40">
        <f>SUMIFS(Data!$D:$D,Data!$A:$A,$B42,Data!$C:$C,K$40,Data!$B:$B,$B$40)</f>
        <v>148.06332893259417</v>
      </c>
      <c r="L42" s="40">
        <f>SUMIFS(Data!$D:$D,Data!$A:$A,$B42,Data!$C:$C,L$40,Data!$B:$B,$B$40)</f>
        <v>82.732961920173167</v>
      </c>
      <c r="M42" s="40">
        <f>SUMIFS(Data!$D:$D,Data!$A:$A,$B42,Data!$C:$C,M$40,Data!$B:$B,$B$40)</f>
        <v>34.708060717376533</v>
      </c>
      <c r="N42" s="40">
        <f>SUMIFS(Data!$D:$D,Data!$A:$A,$B42,Data!$C:$C,N$40,Data!$B:$B,$B$40)</f>
        <v>85.945032025761407</v>
      </c>
    </row>
    <row r="43" spans="2:14">
      <c r="B43" s="1" t="s">
        <v>72</v>
      </c>
      <c r="C43" s="40">
        <f>SUMIFS(Data!$D:$D,Data!$A:$A,$B43,Data!$C:$C,C$40,Data!$B:$B,$B$40)</f>
        <v>151.8379978999032</v>
      </c>
      <c r="D43" s="40">
        <f>SUMIFS(Data!$D:$D,Data!$A:$A,$B43,Data!$C:$C,D$40,Data!$B:$B,$B$40)</f>
        <v>153.5029372194947</v>
      </c>
      <c r="E43" s="40">
        <f>SUMIFS(Data!$D:$D,Data!$A:$A,$B43,Data!$C:$C,E$40,Data!$B:$B,$B$40)</f>
        <v>161.45608681501099</v>
      </c>
      <c r="F43" s="40">
        <f>SUMIFS(Data!$D:$D,Data!$A:$A,$B43,Data!$C:$C,F$40,Data!$B:$B,$B$40)</f>
        <v>157.7763310834118</v>
      </c>
      <c r="G43" s="40">
        <f>SUMIFS(Data!$D:$D,Data!$A:$A,$B43,Data!$C:$C,G$40,Data!$B:$B,$B$40)</f>
        <v>170.90273785963541</v>
      </c>
      <c r="H43" s="40">
        <f>SUMIFS(Data!$D:$D,Data!$A:$A,$B43,Data!$C:$C,H$40,Data!$B:$B,$B$40)</f>
        <v>122.4462151395506</v>
      </c>
      <c r="I43" s="40">
        <f>SUMIFS(Data!$D:$D,Data!$A:$A,$B43,Data!$C:$C,I$40,Data!$B:$B,$B$40)</f>
        <v>99.214547055934148</v>
      </c>
      <c r="J43" s="40">
        <f>SUMIFS(Data!$D:$D,Data!$A:$A,$B43,Data!$C:$C,J$40,Data!$B:$B,$B$40)</f>
        <v>97.884728084198869</v>
      </c>
      <c r="K43" s="40">
        <f>SUMIFS(Data!$D:$D,Data!$A:$A,$B43,Data!$C:$C,K$40,Data!$B:$B,$B$40)</f>
        <v>100.24148923177137</v>
      </c>
      <c r="L43" s="40">
        <f>SUMIFS(Data!$D:$D,Data!$A:$A,$B43,Data!$C:$C,L$40,Data!$B:$B,$B$40)</f>
        <v>121.10016132149366</v>
      </c>
      <c r="M43" s="40">
        <f>SUMIFS(Data!$D:$D,Data!$A:$A,$B43,Data!$C:$C,M$40,Data!$B:$B,$B$40)</f>
        <v>127.16569320877576</v>
      </c>
      <c r="N43" s="40">
        <f>SUMIFS(Data!$D:$D,Data!$A:$A,$B43,Data!$C:$C,N$40,Data!$B:$B,$B$40)</f>
        <v>111.65247966362531</v>
      </c>
    </row>
    <row r="44" spans="2:14">
      <c r="B44" s="1" t="s">
        <v>106</v>
      </c>
      <c r="C44" s="40">
        <f>SUMIFS(Data!$D:$D,Data!$A:$A,$B44,Data!$C:$C,C$40,Data!$B:$B,$B$40)</f>
        <v>380.17540951900969</v>
      </c>
      <c r="D44" s="40">
        <f>SUMIFS(Data!$D:$D,Data!$A:$A,$B44,Data!$C:$C,D$40,Data!$B:$B,$B$40)</f>
        <v>370.21130550808749</v>
      </c>
      <c r="E44" s="40">
        <f>SUMIFS(Data!$D:$D,Data!$A:$A,$B44,Data!$C:$C,E$40,Data!$B:$B,$B$40)</f>
        <v>341.37410687057042</v>
      </c>
      <c r="F44" s="40">
        <f>SUMIFS(Data!$D:$D,Data!$A:$A,$B44,Data!$C:$C,F$40,Data!$B:$B,$B$40)</f>
        <v>286.6772116048042</v>
      </c>
      <c r="G44" s="40">
        <f>SUMIFS(Data!$D:$D,Data!$A:$A,$B44,Data!$C:$C,G$40,Data!$B:$B,$B$40)</f>
        <v>311.26280542227431</v>
      </c>
      <c r="H44" s="40">
        <f>SUMIFS(Data!$D:$D,Data!$A:$A,$B44,Data!$C:$C,H$40,Data!$B:$B,$B$40)</f>
        <v>252.7672963127128</v>
      </c>
      <c r="I44" s="40">
        <f>SUMIFS(Data!$D:$D,Data!$A:$A,$B44,Data!$C:$C,I$40,Data!$B:$B,$B$40)</f>
        <v>252.87258278611861</v>
      </c>
      <c r="J44" s="40">
        <f>SUMIFS(Data!$D:$D,Data!$A:$A,$B44,Data!$C:$C,J$40,Data!$B:$B,$B$40)</f>
        <v>178.94276425558871</v>
      </c>
      <c r="K44" s="40">
        <f>SUMIFS(Data!$D:$D,Data!$A:$A,$B44,Data!$C:$C,K$40,Data!$B:$B,$B$40)</f>
        <v>203.88326651931735</v>
      </c>
      <c r="L44" s="40">
        <f>SUMIFS(Data!$D:$D,Data!$A:$A,$B44,Data!$C:$C,L$40,Data!$B:$B,$B$40)</f>
        <v>216.11469242387659</v>
      </c>
      <c r="M44" s="40">
        <f>SUMIFS(Data!$D:$D,Data!$A:$A,$B44,Data!$C:$C,M$40,Data!$B:$B,$B$40)</f>
        <v>125.89487254898604</v>
      </c>
      <c r="N44" s="40">
        <f>SUMIFS(Data!$D:$D,Data!$A:$A,$B44,Data!$C:$C,N$40,Data!$B:$B,$B$40)</f>
        <v>161.01494677013764</v>
      </c>
    </row>
    <row r="45" spans="2:14">
      <c r="B45" s="1" t="s">
        <v>103</v>
      </c>
      <c r="C45" s="40">
        <f>SUMIFS(Data!$D:$D,Data!$A:$A,$B45,Data!$C:$C,C$40,Data!$B:$B,$B$40)</f>
        <v>97.889735713170211</v>
      </c>
      <c r="D45" s="40">
        <f>SUMIFS(Data!$D:$D,Data!$A:$A,$B45,Data!$C:$C,D$40,Data!$B:$B,$B$40)</f>
        <v>85.654934410044291</v>
      </c>
      <c r="E45" s="40">
        <f>SUMIFS(Data!$D:$D,Data!$A:$A,$B45,Data!$C:$C,E$40,Data!$B:$B,$B$40)</f>
        <v>77.855829795476623</v>
      </c>
      <c r="F45" s="40">
        <f>SUMIFS(Data!$D:$D,Data!$A:$A,$B45,Data!$C:$C,F$40,Data!$B:$B,$B$40)</f>
        <v>73.495669680638315</v>
      </c>
      <c r="G45" s="40">
        <f>SUMIFS(Data!$D:$D,Data!$A:$A,$B45,Data!$C:$C,G$40,Data!$B:$B,$B$40)</f>
        <v>66.839722202725937</v>
      </c>
      <c r="H45" s="40">
        <f>SUMIFS(Data!$D:$D,Data!$A:$A,$B45,Data!$C:$C,H$40,Data!$B:$B,$B$40)</f>
        <v>69.470775973242993</v>
      </c>
      <c r="I45" s="40">
        <f>SUMIFS(Data!$D:$D,Data!$A:$A,$B45,Data!$C:$C,I$40,Data!$B:$B,$B$40)</f>
        <v>68.503673434384311</v>
      </c>
      <c r="J45" s="40">
        <f>SUMIFS(Data!$D:$D,Data!$A:$A,$B45,Data!$C:$C,J$40,Data!$B:$B,$B$40)</f>
        <v>66.81514231319764</v>
      </c>
      <c r="K45" s="40">
        <f>SUMIFS(Data!$D:$D,Data!$A:$A,$B45,Data!$C:$C,K$40,Data!$B:$B,$B$40)</f>
        <v>65.300068730326998</v>
      </c>
      <c r="L45" s="40">
        <f>SUMIFS(Data!$D:$D,Data!$A:$A,$B45,Data!$C:$C,L$40,Data!$B:$B,$B$40)</f>
        <v>53.397850805618987</v>
      </c>
      <c r="M45" s="40">
        <f>SUMIFS(Data!$D:$D,Data!$A:$A,$B45,Data!$C:$C,M$40,Data!$B:$B,$B$40)</f>
        <v>54.384505981931866</v>
      </c>
      <c r="N45" s="40">
        <f>SUMIFS(Data!$D:$D,Data!$A:$A,$B45,Data!$C:$C,N$40,Data!$B:$B,$B$40)</f>
        <v>50.697264324173382</v>
      </c>
    </row>
    <row r="47" spans="2:14">
      <c r="C47" s="64"/>
      <c r="D47" s="64"/>
      <c r="E47" s="64"/>
      <c r="F47" s="64"/>
      <c r="G47" s="64"/>
      <c r="H47" s="64"/>
      <c r="I47" s="64"/>
      <c r="J47" s="64"/>
    </row>
    <row r="48" spans="2:14">
      <c r="C48" s="64"/>
      <c r="D48" s="64"/>
      <c r="E48" s="64"/>
      <c r="F48" s="64"/>
      <c r="G48" s="64"/>
      <c r="H48" s="64"/>
      <c r="I48" s="64"/>
      <c r="J48" s="64"/>
    </row>
    <row r="49" spans="3:10">
      <c r="C49" s="64"/>
      <c r="D49" s="64"/>
      <c r="E49" s="64"/>
      <c r="F49" s="64"/>
      <c r="G49" s="64"/>
      <c r="H49" s="64"/>
      <c r="I49" s="64"/>
      <c r="J49" s="64"/>
    </row>
    <row r="50" spans="3:10">
      <c r="C50" s="64"/>
      <c r="D50" s="64"/>
      <c r="E50" s="64"/>
      <c r="F50" s="64"/>
      <c r="G50" s="64"/>
      <c r="H50" s="64"/>
      <c r="I50" s="64"/>
      <c r="J50" s="64"/>
    </row>
    <row r="51" spans="3:10">
      <c r="C51" s="64"/>
      <c r="D51" s="64"/>
      <c r="E51" s="64"/>
      <c r="F51" s="64"/>
      <c r="G51" s="64"/>
      <c r="H51" s="64"/>
      <c r="I51" s="64"/>
      <c r="J51" s="64"/>
    </row>
    <row r="52" spans="3:10">
      <c r="C52" s="64"/>
      <c r="D52" s="64"/>
      <c r="E52" s="64"/>
      <c r="F52" s="64"/>
      <c r="G52" s="64"/>
      <c r="H52" s="64"/>
      <c r="I52" s="64"/>
      <c r="J52" s="64"/>
    </row>
    <row r="53" spans="3:10">
      <c r="C53" s="64"/>
      <c r="D53" s="64"/>
      <c r="E53" s="64"/>
      <c r="F53" s="64"/>
      <c r="G53" s="64"/>
      <c r="H53" s="64"/>
      <c r="I53" s="64"/>
      <c r="J53" s="64"/>
    </row>
    <row r="54" spans="3:10">
      <c r="C54" s="64"/>
      <c r="D54" s="64"/>
      <c r="E54" s="64"/>
      <c r="F54" s="64"/>
      <c r="G54" s="64"/>
      <c r="H54" s="64"/>
      <c r="I54" s="64"/>
      <c r="J54" s="64"/>
    </row>
    <row r="55" spans="3:10">
      <c r="C55" s="64"/>
      <c r="D55" s="64"/>
      <c r="E55" s="64"/>
      <c r="F55" s="64"/>
      <c r="G55" s="64"/>
      <c r="H55" s="64"/>
      <c r="I55" s="64"/>
      <c r="J55" s="64"/>
    </row>
    <row r="56" spans="3:10">
      <c r="C56" s="64"/>
      <c r="D56" s="64"/>
      <c r="E56" s="64"/>
      <c r="F56" s="64"/>
      <c r="G56" s="64"/>
      <c r="H56" s="64"/>
      <c r="I56" s="64"/>
      <c r="J56" s="64"/>
    </row>
    <row r="57" spans="3:10">
      <c r="C57" s="64"/>
      <c r="D57" s="64"/>
      <c r="E57" s="64"/>
      <c r="F57" s="64"/>
      <c r="G57" s="64"/>
      <c r="H57" s="64"/>
      <c r="I57" s="64"/>
      <c r="J57" s="64"/>
    </row>
    <row r="58" spans="3:10">
      <c r="C58" s="64"/>
      <c r="D58" s="64"/>
      <c r="E58" s="64"/>
      <c r="F58" s="64"/>
      <c r="G58" s="64"/>
      <c r="H58" s="64"/>
      <c r="I58" s="64"/>
      <c r="J58" s="64"/>
    </row>
    <row r="59" spans="3:10">
      <c r="C59" s="64"/>
      <c r="D59" s="64"/>
      <c r="E59" s="64"/>
      <c r="F59" s="64"/>
      <c r="G59" s="64"/>
      <c r="H59" s="64"/>
      <c r="I59" s="64"/>
      <c r="J59" s="64"/>
    </row>
    <row r="60" spans="3:10">
      <c r="C60" s="64"/>
      <c r="D60" s="64"/>
      <c r="E60" s="64"/>
      <c r="F60" s="64"/>
      <c r="G60" s="64"/>
      <c r="H60" s="64"/>
      <c r="I60" s="64"/>
      <c r="J60" s="64"/>
    </row>
    <row r="62" spans="3:10">
      <c r="C62" s="20"/>
      <c r="D62" s="20"/>
      <c r="E62" s="20"/>
      <c r="F62" s="20"/>
      <c r="G62" s="20"/>
      <c r="H62" s="20"/>
      <c r="I62" s="20"/>
      <c r="J62" s="20"/>
    </row>
    <row r="63" spans="3:10">
      <c r="C63" s="20"/>
      <c r="D63" s="20"/>
      <c r="E63" s="20"/>
      <c r="F63" s="20"/>
      <c r="G63" s="20"/>
      <c r="H63" s="20"/>
      <c r="I63" s="20"/>
      <c r="J63" s="20"/>
    </row>
    <row r="64" spans="3:10">
      <c r="C64" s="20"/>
      <c r="D64" s="20"/>
      <c r="E64" s="20"/>
      <c r="F64" s="20"/>
      <c r="G64" s="20"/>
      <c r="H64" s="20"/>
      <c r="I64" s="20"/>
      <c r="J64" s="20"/>
    </row>
    <row r="65" spans="3:10">
      <c r="C65" s="20"/>
      <c r="D65" s="20"/>
      <c r="E65" s="20"/>
      <c r="F65" s="20"/>
      <c r="G65" s="20"/>
      <c r="H65" s="20"/>
      <c r="I65" s="20"/>
      <c r="J65" s="20"/>
    </row>
    <row r="66" spans="3:10">
      <c r="C66" s="20"/>
      <c r="D66" s="20"/>
      <c r="E66" s="20"/>
      <c r="F66" s="20"/>
      <c r="G66" s="20"/>
      <c r="H66" s="20"/>
      <c r="I66" s="20"/>
      <c r="J66" s="20"/>
    </row>
    <row r="67" spans="3:10">
      <c r="C67" s="20"/>
      <c r="D67" s="20"/>
      <c r="E67" s="20"/>
      <c r="F67" s="20"/>
      <c r="G67" s="20"/>
      <c r="H67" s="20"/>
      <c r="I67" s="20"/>
      <c r="J67" s="20"/>
    </row>
    <row r="68" spans="3:10">
      <c r="C68" s="20"/>
      <c r="D68" s="20"/>
      <c r="E68" s="20"/>
      <c r="F68" s="20"/>
      <c r="G68" s="20"/>
      <c r="H68" s="20"/>
      <c r="I68" s="20"/>
      <c r="J68" s="20"/>
    </row>
    <row r="69" spans="3:10">
      <c r="C69" s="20"/>
      <c r="D69" s="20"/>
      <c r="E69" s="20"/>
      <c r="F69" s="20"/>
      <c r="G69" s="20"/>
      <c r="H69" s="20"/>
      <c r="I69" s="20"/>
      <c r="J69" s="20"/>
    </row>
    <row r="70" spans="3:10">
      <c r="C70" s="20"/>
      <c r="D70" s="20"/>
      <c r="E70" s="20"/>
      <c r="F70" s="20"/>
      <c r="G70" s="20"/>
      <c r="H70" s="20"/>
      <c r="I70" s="20"/>
      <c r="J70" s="20"/>
    </row>
    <row r="71" spans="3:10">
      <c r="C71" s="20"/>
      <c r="D71" s="20"/>
      <c r="E71" s="20"/>
      <c r="F71" s="20"/>
      <c r="G71" s="20"/>
      <c r="H71" s="20"/>
      <c r="I71" s="20"/>
      <c r="J71" s="20"/>
    </row>
    <row r="72" spans="3:10">
      <c r="C72" s="20"/>
      <c r="D72" s="20"/>
      <c r="E72" s="20"/>
      <c r="F72" s="20"/>
      <c r="G72" s="20"/>
      <c r="H72" s="20"/>
      <c r="I72" s="20"/>
      <c r="J72" s="20"/>
    </row>
    <row r="73" spans="3:10">
      <c r="C73" s="20"/>
      <c r="D73" s="20"/>
      <c r="E73" s="20"/>
      <c r="F73" s="20"/>
      <c r="G73" s="20"/>
      <c r="H73" s="20"/>
      <c r="I73" s="20"/>
      <c r="J73" s="20"/>
    </row>
    <row r="74" spans="3:10">
      <c r="C74" s="20"/>
      <c r="D74" s="20"/>
      <c r="E74" s="20"/>
      <c r="F74" s="20"/>
      <c r="G74" s="20"/>
      <c r="H74" s="20"/>
      <c r="I74" s="20"/>
      <c r="J74" s="20"/>
    </row>
    <row r="75" spans="3:10">
      <c r="C75" s="20"/>
      <c r="D75" s="20"/>
      <c r="E75" s="20"/>
      <c r="F75" s="20"/>
      <c r="G75" s="20"/>
      <c r="H75" s="20"/>
      <c r="I75" s="20"/>
      <c r="J75" s="20"/>
    </row>
    <row r="76" spans="3:10">
      <c r="C76" s="20"/>
      <c r="D76" s="20"/>
      <c r="E76" s="20"/>
      <c r="F76" s="20"/>
      <c r="G76" s="20"/>
      <c r="H76" s="20"/>
      <c r="I76" s="20"/>
      <c r="J76" s="20"/>
    </row>
    <row r="77" spans="3:10">
      <c r="C77" s="20"/>
      <c r="D77" s="20"/>
      <c r="E77" s="20"/>
      <c r="F77" s="20"/>
      <c r="G77" s="20"/>
      <c r="H77" s="20"/>
      <c r="I77" s="20"/>
      <c r="J77" s="20"/>
    </row>
  </sheetData>
  <mergeCells count="4">
    <mergeCell ref="B2:N2"/>
    <mergeCell ref="B6:N6"/>
    <mergeCell ref="B22:N22"/>
    <mergeCell ref="B38:N3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E3C0A7-3AED-4346-9296-F28E48C48AE2}">
          <x14:formula1>
            <xm:f>Inputs!$C$3:$C$4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C605-7673-4F5B-BFFB-0F0442BC80B4}">
  <sheetPr codeName="Sheet4"/>
  <dimension ref="B2:W119"/>
  <sheetViews>
    <sheetView showGridLines="0" zoomScale="70" zoomScaleNormal="70" workbookViewId="0">
      <selection activeCell="C4" sqref="C4"/>
    </sheetView>
  </sheetViews>
  <sheetFormatPr defaultColWidth="9.25" defaultRowHeight="12.75"/>
  <cols>
    <col min="1" max="1" width="9.25" style="1"/>
    <col min="2" max="2" width="37.875" style="1" customWidth="1"/>
    <col min="3" max="3" width="22.75" style="1" bestFit="1" customWidth="1"/>
    <col min="4" max="4" width="12.125" style="1" bestFit="1" customWidth="1"/>
    <col min="5" max="5" width="15.625" style="1" bestFit="1" customWidth="1"/>
    <col min="6" max="10" width="12.125" style="1" bestFit="1" customWidth="1"/>
    <col min="11" max="11" width="12.75" style="1" customWidth="1"/>
    <col min="12" max="13" width="13.125" style="1" bestFit="1" customWidth="1"/>
    <col min="14" max="14" width="13.75" style="1" bestFit="1" customWidth="1"/>
    <col min="15" max="15" width="15" style="1" customWidth="1"/>
    <col min="16" max="16" width="12.25" style="1" customWidth="1"/>
    <col min="17" max="17" width="11.25" style="1" customWidth="1"/>
    <col min="18" max="21" width="12.25" style="1" customWidth="1"/>
    <col min="22" max="22" width="11.25" style="1" customWidth="1"/>
    <col min="23" max="24" width="10.75" style="1" customWidth="1"/>
    <col min="25" max="25" width="9.25" style="1"/>
    <col min="26" max="34" width="15.5" style="1" customWidth="1"/>
    <col min="35" max="16384" width="9.25" style="1"/>
  </cols>
  <sheetData>
    <row r="2" spans="2:14" s="59" customFormat="1" ht="30" customHeight="1">
      <c r="B2" s="164" t="s">
        <v>100</v>
      </c>
      <c r="C2" s="165"/>
      <c r="D2" s="165"/>
      <c r="E2" s="165"/>
      <c r="F2" s="165"/>
      <c r="G2" s="165"/>
      <c r="H2" s="165"/>
      <c r="I2" s="165"/>
      <c r="J2" s="165"/>
      <c r="K2" s="165"/>
      <c r="L2" s="165"/>
      <c r="M2" s="165"/>
      <c r="N2" s="165"/>
    </row>
    <row r="4" spans="2:14" ht="14.25">
      <c r="B4" s="4" t="s">
        <v>65</v>
      </c>
      <c r="C4" s="117" t="s">
        <v>11</v>
      </c>
      <c r="D4" s="2"/>
      <c r="E4" s="2"/>
      <c r="F4" s="2"/>
      <c r="G4" s="2"/>
      <c r="H4" s="2"/>
      <c r="I4" s="2"/>
      <c r="J4" s="2"/>
      <c r="K4" s="2"/>
      <c r="L4" s="2"/>
      <c r="M4" s="2"/>
      <c r="N4" s="2"/>
    </row>
    <row r="5" spans="2:14" ht="14.25">
      <c r="C5" s="3"/>
      <c r="D5" s="2"/>
      <c r="E5" s="2"/>
      <c r="F5" s="2"/>
      <c r="G5" s="2"/>
      <c r="H5" s="2"/>
      <c r="I5" s="2"/>
      <c r="J5" s="2"/>
      <c r="K5" s="2"/>
      <c r="L5" s="2"/>
      <c r="M5" s="2"/>
      <c r="N5" s="2"/>
    </row>
    <row r="6" spans="2:14" ht="14.25">
      <c r="B6" s="4" t="s">
        <v>64</v>
      </c>
      <c r="C6" s="118" t="s">
        <v>63</v>
      </c>
      <c r="D6" s="2"/>
      <c r="E6" s="2"/>
      <c r="F6" s="2"/>
      <c r="G6" s="2"/>
      <c r="H6" s="2"/>
      <c r="I6" s="2"/>
      <c r="J6" s="2"/>
      <c r="K6" s="2"/>
      <c r="L6" s="2"/>
      <c r="M6" s="2"/>
      <c r="N6" s="2"/>
    </row>
    <row r="7" spans="2:14" ht="14.25">
      <c r="B7" s="4"/>
      <c r="C7" s="2"/>
      <c r="D7" s="2"/>
      <c r="E7" s="2"/>
      <c r="F7" s="2"/>
      <c r="G7" s="2"/>
      <c r="H7" s="2"/>
      <c r="I7" s="2"/>
      <c r="J7" s="2"/>
      <c r="K7" s="2"/>
      <c r="L7" s="2"/>
      <c r="M7" s="2"/>
      <c r="N7" s="2"/>
    </row>
    <row r="8" spans="2:14" ht="15" customHeight="1">
      <c r="B8" s="4" t="s">
        <v>62</v>
      </c>
      <c r="C8" s="118" t="s">
        <v>60</v>
      </c>
      <c r="D8" s="2"/>
      <c r="E8" s="2"/>
      <c r="F8" s="2"/>
      <c r="G8" s="2"/>
      <c r="H8" s="2"/>
      <c r="I8" s="2"/>
      <c r="J8" s="2"/>
      <c r="K8" s="2"/>
      <c r="L8" s="2"/>
      <c r="M8" s="2"/>
      <c r="N8" s="2"/>
    </row>
    <row r="9" spans="2:14" ht="14.25">
      <c r="B9" s="4"/>
      <c r="C9" s="2"/>
      <c r="D9" s="2"/>
      <c r="E9" s="2"/>
      <c r="F9" s="2"/>
      <c r="G9" s="2"/>
      <c r="H9" s="2"/>
      <c r="I9" s="2"/>
      <c r="J9" s="2"/>
      <c r="K9" s="2"/>
    </row>
    <row r="10" spans="2:14" ht="15" customHeight="1">
      <c r="B10" s="4" t="s">
        <v>61</v>
      </c>
      <c r="C10" s="118" t="s">
        <v>60</v>
      </c>
      <c r="D10" s="2"/>
      <c r="E10" s="2"/>
      <c r="F10" s="2"/>
      <c r="G10" s="2"/>
      <c r="H10" s="2"/>
      <c r="I10" s="2"/>
      <c r="J10" s="2"/>
      <c r="K10" s="2"/>
    </row>
    <row r="11" spans="2:14" ht="15" customHeight="1">
      <c r="B11" s="4"/>
      <c r="C11" s="4"/>
      <c r="D11" s="2"/>
      <c r="E11" s="2"/>
      <c r="F11" s="2"/>
      <c r="G11" s="2"/>
      <c r="H11" s="2"/>
      <c r="I11" s="2"/>
      <c r="J11" s="2"/>
      <c r="K11" s="2"/>
      <c r="L11" s="36"/>
      <c r="M11" s="36"/>
    </row>
    <row r="12" spans="2:14" ht="15" customHeight="1">
      <c r="B12" s="73" t="s">
        <v>140</v>
      </c>
      <c r="C12" s="117" t="s">
        <v>60</v>
      </c>
      <c r="D12" s="2"/>
      <c r="E12" s="2"/>
      <c r="F12" s="2"/>
      <c r="G12" s="2"/>
      <c r="H12" s="2"/>
      <c r="I12" s="2"/>
      <c r="J12" s="2"/>
      <c r="K12" s="2"/>
    </row>
    <row r="13" spans="2:14" ht="15" customHeight="1">
      <c r="B13" s="4"/>
      <c r="C13" s="4"/>
      <c r="D13" s="2"/>
      <c r="E13" s="2"/>
      <c r="F13" s="2"/>
      <c r="G13" s="2"/>
      <c r="H13" s="2"/>
      <c r="I13" s="2"/>
      <c r="J13" s="2"/>
      <c r="K13" s="2"/>
    </row>
    <row r="14" spans="2:14" s="97" customFormat="1" ht="38.25" customHeight="1">
      <c r="B14" s="168" t="s">
        <v>161</v>
      </c>
      <c r="C14" s="168"/>
      <c r="D14" s="168"/>
      <c r="E14" s="168"/>
      <c r="F14" s="168"/>
      <c r="G14" s="168"/>
      <c r="H14" s="168"/>
      <c r="I14" s="99"/>
      <c r="J14" s="99"/>
    </row>
    <row r="16" spans="2:14" ht="30" customHeight="1">
      <c r="B16" s="164" t="s">
        <v>59</v>
      </c>
      <c r="C16" s="165"/>
      <c r="D16" s="165"/>
      <c r="E16" s="165"/>
      <c r="F16" s="165"/>
      <c r="G16" s="165"/>
      <c r="H16" s="165"/>
      <c r="I16" s="165"/>
      <c r="J16" s="165"/>
      <c r="K16" s="165"/>
      <c r="L16" s="165"/>
      <c r="M16" s="165"/>
      <c r="N16" s="165"/>
    </row>
    <row r="18" spans="2:16" ht="13.5" thickBot="1">
      <c r="B18" s="119" t="s">
        <v>58</v>
      </c>
      <c r="C18" s="120">
        <v>2014</v>
      </c>
      <c r="D18" s="120">
        <v>2015</v>
      </c>
      <c r="E18" s="120">
        <v>2016</v>
      </c>
      <c r="F18" s="120">
        <v>2017</v>
      </c>
      <c r="G18" s="120">
        <v>2018</v>
      </c>
      <c r="H18" s="120">
        <v>2019</v>
      </c>
      <c r="I18" s="120">
        <v>2020</v>
      </c>
      <c r="J18" s="120">
        <v>2021</v>
      </c>
      <c r="K18" s="120">
        <v>2022</v>
      </c>
      <c r="L18" s="120">
        <v>2023</v>
      </c>
      <c r="M18" s="120">
        <v>2024</v>
      </c>
      <c r="N18" s="120">
        <v>2025</v>
      </c>
    </row>
    <row r="19" spans="2:16">
      <c r="B19" s="82" t="s">
        <v>99</v>
      </c>
      <c r="C19" s="92">
        <f t="shared" ref="C19:N19" si="0">IFERROR(IF($C$6="Inclusive",C80/C108,C80/C109), 0)</f>
        <v>0.12312248048063522</v>
      </c>
      <c r="D19" s="92">
        <f t="shared" si="0"/>
        <v>8.1334571381613555E-2</v>
      </c>
      <c r="E19" s="92">
        <f t="shared" si="0"/>
        <v>5.7230072598339343E-2</v>
      </c>
      <c r="F19" s="92">
        <f t="shared" si="0"/>
        <v>5.6519642589170992E-2</v>
      </c>
      <c r="G19" s="92">
        <f t="shared" si="0"/>
        <v>6.3456140839573502E-2</v>
      </c>
      <c r="H19" s="92">
        <f t="shared" si="0"/>
        <v>5.4772184999412381E-2</v>
      </c>
      <c r="I19" s="92">
        <f t="shared" si="0"/>
        <v>4.5848327580560358E-2</v>
      </c>
      <c r="J19" s="92">
        <f t="shared" si="0"/>
        <v>4.4214353703242483E-2</v>
      </c>
      <c r="K19" s="92">
        <f t="shared" si="0"/>
        <v>6.0040182625631815E-2</v>
      </c>
      <c r="L19" s="92">
        <f t="shared" si="0"/>
        <v>6.025482457623229E-2</v>
      </c>
      <c r="M19" s="92">
        <f t="shared" si="0"/>
        <v>4.680956082247438E-2</v>
      </c>
      <c r="N19" s="92">
        <f t="shared" si="0"/>
        <v>5.0874777505813568E-2</v>
      </c>
      <c r="O19" s="33"/>
      <c r="P19" s="33"/>
    </row>
    <row r="20" spans="2:16">
      <c r="B20" s="1" t="s">
        <v>57</v>
      </c>
      <c r="C20" s="96">
        <f>IF($C$6="Exclusive",SUMIFS(Data!$D:$D,Data!$A:$A,'Detailed - DNSP'!$C$4,Data!$B:$B,"Allowed real rate of return",Data!$C:$C,'Detailed - DNSP'!C$18),SUMIFS(Data!$D:$D,Data!$A:$A,'Detailed - DNSP'!$C$4,Data!$B:$B,"Allowed nominal rate of return",Data!$C:$C,'Detailed - DNSP'!C$18))</f>
        <v>7.8647587590210996E-2</v>
      </c>
      <c r="D20" s="96">
        <f>IF($C$6="Exclusive",SUMIFS(Data!$D:$D,Data!$A:$A,'Detailed - DNSP'!$C$4,Data!$B:$B,"Allowed real rate of return",Data!$C:$C,'Detailed - DNSP'!D$18),SUMIFS(Data!$D:$D,Data!$A:$A,'Detailed - DNSP'!$C$4,Data!$B:$B,"Allowed nominal rate of return",Data!$C:$C,'Detailed - DNSP'!D$18))</f>
        <v>7.8647587590210996E-2</v>
      </c>
      <c r="E20" s="96">
        <f>IF($C$6="Exclusive",SUMIFS(Data!$D:$D,Data!$A:$A,'Detailed - DNSP'!$C$4,Data!$B:$B,"Allowed real rate of return",Data!$C:$C,'Detailed - DNSP'!E$18),SUMIFS(Data!$D:$D,Data!$A:$A,'Detailed - DNSP'!$C$4,Data!$B:$B,"Allowed nominal rate of return",Data!$C:$C,'Detailed - DNSP'!E$18))</f>
        <v>4.4198978985960001E-2</v>
      </c>
      <c r="F20" s="96">
        <f>IF($C$6="Exclusive",SUMIFS(Data!$D:$D,Data!$A:$A,'Detailed - DNSP'!$C$4,Data!$B:$B,"Allowed real rate of return",Data!$C:$C,'Detailed - DNSP'!F$18),SUMIFS(Data!$D:$D,Data!$A:$A,'Detailed - DNSP'!$C$4,Data!$B:$B,"Allowed nominal rate of return",Data!$C:$C,'Detailed - DNSP'!F$18))</f>
        <v>4.3626523697706997E-2</v>
      </c>
      <c r="G20" s="96">
        <f>IF($C$6="Exclusive",SUMIFS(Data!$D:$D,Data!$A:$A,'Detailed - DNSP'!$C$4,Data!$B:$B,"Allowed real rate of return",Data!$C:$C,'Detailed - DNSP'!G$18),SUMIFS(Data!$D:$D,Data!$A:$A,'Detailed - DNSP'!$C$4,Data!$B:$B,"Allowed nominal rate of return",Data!$C:$C,'Detailed - DNSP'!G$18))</f>
        <v>4.3129433734382001E-2</v>
      </c>
      <c r="H20" s="96">
        <f>IF($C$6="Exclusive",SUMIFS(Data!$D:$D,Data!$A:$A,'Detailed - DNSP'!$C$4,Data!$B:$B,"Allowed real rate of return",Data!$C:$C,'Detailed - DNSP'!H$18),SUMIFS(Data!$D:$D,Data!$A:$A,'Detailed - DNSP'!$C$4,Data!$B:$B,"Allowed nominal rate of return",Data!$C:$C,'Detailed - DNSP'!H$18))</f>
        <v>4.2579429629849001E-2</v>
      </c>
      <c r="I20" s="96">
        <f>IF($C$6="Exclusive",SUMIFS(Data!$D:$D,Data!$A:$A,'Detailed - DNSP'!$C$4,Data!$B:$B,"Allowed real rate of return",Data!$C:$C,'Detailed - DNSP'!I$18),SUMIFS(Data!$D:$D,Data!$A:$A,'Detailed - DNSP'!$C$4,Data!$B:$B,"Allowed nominal rate of return",Data!$C:$C,'Detailed - DNSP'!I$18))</f>
        <v>4.1119998999999997E-2</v>
      </c>
      <c r="J20" s="96">
        <f>IF($C$6="Exclusive",SUMIFS(Data!$D:$D,Data!$A:$A,'Detailed - DNSP'!$C$4,Data!$B:$B,"Allowed real rate of return",Data!$C:$C,'Detailed - DNSP'!J$18),SUMIFS(Data!$D:$D,Data!$A:$A,'Detailed - DNSP'!$C$4,Data!$B:$B,"Allowed nominal rate of return",Data!$C:$C,'Detailed - DNSP'!J$18))</f>
        <v>2.3253414960351999E-2</v>
      </c>
      <c r="K20" s="96">
        <f>IF($C$6="Exclusive",SUMIFS(Data!$D:$D,Data!$A:$A,'Detailed - DNSP'!$C$4,Data!$B:$B,"Allowed real rate of return",Data!$C:$C,'Detailed - DNSP'!K$18),SUMIFS(Data!$D:$D,Data!$A:$A,'Detailed - DNSP'!$C$4,Data!$B:$B,"Allowed nominal rate of return",Data!$C:$C,'Detailed - DNSP'!K$18))</f>
        <v>2.9470565092910999E-2</v>
      </c>
      <c r="L20" s="96">
        <f>IF($C$6="Exclusive",SUMIFS(Data!$D:$D,Data!$A:$A,'Detailed - DNSP'!$C$4,Data!$B:$B,"Allowed real rate of return",Data!$C:$C,'Detailed - DNSP'!L$18),SUMIFS(Data!$D:$D,Data!$A:$A,'Detailed - DNSP'!$C$4,Data!$B:$B,"Allowed nominal rate of return",Data!$C:$C,'Detailed - DNSP'!L$18))</f>
        <v>2.8582527049471E-2</v>
      </c>
      <c r="M20" s="96">
        <f>IF($C$6="Exclusive",SUMIFS(Data!$D:$D,Data!$A:$A,'Detailed - DNSP'!$C$4,Data!$B:$B,"Allowed real rate of return",Data!$C:$C,'Detailed - DNSP'!M$18),SUMIFS(Data!$D:$D,Data!$A:$A,'Detailed - DNSP'!$C$4,Data!$B:$B,"Allowed nominal rate of return",Data!$C:$C,'Detailed - DNSP'!M$18))</f>
        <v>2.9073455505352001E-2</v>
      </c>
      <c r="N20" s="96">
        <f>IF($C$6="Exclusive",SUMIFS(Data!$D:$D,Data!$A:$A,'Detailed - DNSP'!$C$4,Data!$B:$B,"Allowed real rate of return",Data!$C:$C,'Detailed - DNSP'!N$18),SUMIFS(Data!$D:$D,Data!$A:$A,'Detailed - DNSP'!$C$4,Data!$B:$B,"Allowed nominal rate of return",Data!$C:$C,'Detailed - DNSP'!N$18))</f>
        <v>2.92620243919961E-2</v>
      </c>
    </row>
    <row r="21" spans="2:16" ht="13.5" thickBot="1">
      <c r="B21" s="6" t="s">
        <v>55</v>
      </c>
      <c r="C21" s="7">
        <f>C19-C20</f>
        <v>4.4474892890424222E-2</v>
      </c>
      <c r="D21" s="7">
        <f t="shared" ref="D21:J21" si="1">D19-D20</f>
        <v>2.6869837914025585E-3</v>
      </c>
      <c r="E21" s="7">
        <f t="shared" si="1"/>
        <v>1.3031093612379342E-2</v>
      </c>
      <c r="F21" s="7">
        <f t="shared" si="1"/>
        <v>1.2893118891463995E-2</v>
      </c>
      <c r="G21" s="7">
        <f t="shared" si="1"/>
        <v>2.0326707105191501E-2</v>
      </c>
      <c r="H21" s="7">
        <f t="shared" si="1"/>
        <v>1.2192755369563379E-2</v>
      </c>
      <c r="I21" s="7">
        <f t="shared" si="1"/>
        <v>4.7283285805603606E-3</v>
      </c>
      <c r="J21" s="7">
        <f t="shared" si="1"/>
        <v>2.0960938742890484E-2</v>
      </c>
      <c r="K21" s="7">
        <f>K19-K20</f>
        <v>3.0569617532720816E-2</v>
      </c>
      <c r="L21" s="7">
        <f>L19-L20</f>
        <v>3.1672297526761289E-2</v>
      </c>
      <c r="M21" s="7">
        <f>M19-M20</f>
        <v>1.7736105317122379E-2</v>
      </c>
      <c r="N21" s="7">
        <f>N19-N20</f>
        <v>2.1612753113817468E-2</v>
      </c>
      <c r="O21" s="34"/>
    </row>
    <row r="22" spans="2:16">
      <c r="C22" s="5"/>
      <c r="D22" s="5"/>
      <c r="E22" s="5"/>
      <c r="F22" s="5"/>
      <c r="G22" s="5"/>
      <c r="H22" s="5"/>
    </row>
    <row r="23" spans="2:16" ht="12.75" customHeight="1">
      <c r="B23" s="166" t="s">
        <v>171</v>
      </c>
      <c r="C23" s="167"/>
      <c r="D23" s="167"/>
      <c r="E23" s="167"/>
      <c r="F23" s="167"/>
      <c r="G23" s="167"/>
      <c r="H23" s="167"/>
      <c r="I23" s="167"/>
      <c r="J23" s="167"/>
      <c r="K23" s="167"/>
      <c r="L23" s="167"/>
      <c r="M23" s="167"/>
      <c r="N23" s="167"/>
    </row>
    <row r="24" spans="2:16">
      <c r="B24" s="167"/>
      <c r="C24" s="167"/>
      <c r="D24" s="167"/>
      <c r="E24" s="167"/>
      <c r="F24" s="167"/>
      <c r="G24" s="167"/>
      <c r="H24" s="167"/>
      <c r="I24" s="167"/>
      <c r="J24" s="167"/>
      <c r="K24" s="167"/>
      <c r="L24" s="167"/>
      <c r="M24" s="167"/>
      <c r="N24" s="167"/>
    </row>
    <row r="25" spans="2:16">
      <c r="C25" s="5"/>
      <c r="D25" s="5"/>
      <c r="E25" s="5"/>
      <c r="F25" s="5"/>
      <c r="G25" s="5"/>
      <c r="H25" s="5"/>
    </row>
    <row r="26" spans="2:16" ht="13.5" thickBot="1">
      <c r="B26" s="119"/>
      <c r="C26" s="120">
        <v>2014</v>
      </c>
      <c r="D26" s="120">
        <v>2015</v>
      </c>
      <c r="E26" s="120">
        <v>2016</v>
      </c>
      <c r="F26" s="120">
        <v>2017</v>
      </c>
      <c r="G26" s="120">
        <v>2018</v>
      </c>
      <c r="H26" s="120">
        <v>2019</v>
      </c>
      <c r="I26" s="120">
        <v>2020</v>
      </c>
      <c r="J26" s="121">
        <v>2021</v>
      </c>
      <c r="K26" s="121">
        <v>2022</v>
      </c>
      <c r="L26" s="121">
        <v>2023</v>
      </c>
      <c r="M26" s="120">
        <v>2024</v>
      </c>
      <c r="N26" s="120">
        <v>2025</v>
      </c>
    </row>
    <row r="27" spans="2:16" ht="13.5" thickBot="1">
      <c r="B27" s="17" t="s">
        <v>54</v>
      </c>
      <c r="C27" s="94">
        <f t="shared" ref="C27:N27" si="2">IFERROR(C80/C102,0)</f>
        <v>616.51301341996748</v>
      </c>
      <c r="D27" s="94">
        <f t="shared" si="2"/>
        <v>431.82300471684073</v>
      </c>
      <c r="E27" s="94">
        <f t="shared" si="2"/>
        <v>312.83442812380332</v>
      </c>
      <c r="F27" s="94">
        <f t="shared" si="2"/>
        <v>314.57493775336155</v>
      </c>
      <c r="G27" s="94">
        <f t="shared" si="2"/>
        <v>355.85405304679932</v>
      </c>
      <c r="H27" s="94">
        <f t="shared" si="2"/>
        <v>310.69201160962649</v>
      </c>
      <c r="I27" s="94">
        <f t="shared" si="2"/>
        <v>264.30134595945731</v>
      </c>
      <c r="J27" s="94">
        <f t="shared" si="2"/>
        <v>260.26485007365153</v>
      </c>
      <c r="K27" s="94">
        <f t="shared" si="2"/>
        <v>358.29228463740111</v>
      </c>
      <c r="L27" s="94">
        <f t="shared" si="2"/>
        <v>365.17471755028697</v>
      </c>
      <c r="M27" s="94">
        <f t="shared" si="2"/>
        <v>300.73626966815874</v>
      </c>
      <c r="N27" s="94">
        <f t="shared" si="2"/>
        <v>332.94350228062251</v>
      </c>
    </row>
    <row r="28" spans="2:16">
      <c r="C28" s="5"/>
      <c r="D28" s="5"/>
      <c r="E28" s="5"/>
      <c r="F28" s="5"/>
      <c r="G28" s="5"/>
      <c r="H28" s="5"/>
    </row>
    <row r="29" spans="2:16" ht="13.5" thickBot="1">
      <c r="B29" s="119" t="s">
        <v>56</v>
      </c>
      <c r="C29" s="120">
        <v>2014</v>
      </c>
      <c r="D29" s="120">
        <v>2015</v>
      </c>
      <c r="E29" s="120">
        <v>2016</v>
      </c>
      <c r="F29" s="120">
        <v>2017</v>
      </c>
      <c r="G29" s="120">
        <v>2018</v>
      </c>
      <c r="H29" s="120">
        <v>2019</v>
      </c>
      <c r="I29" s="120">
        <v>2020</v>
      </c>
      <c r="J29" s="121">
        <v>2021</v>
      </c>
      <c r="K29" s="121">
        <v>2022</v>
      </c>
      <c r="L29" s="121">
        <v>2023</v>
      </c>
      <c r="M29" s="120">
        <v>2024</v>
      </c>
      <c r="N29" s="120">
        <v>2025</v>
      </c>
    </row>
    <row r="30" spans="2:16">
      <c r="B30" s="1" t="s">
        <v>56</v>
      </c>
      <c r="C30" s="92">
        <f>IF(AND($C$6="Inclusive",$C$8="Inclusive",$C$10="Inclusive",$C$12="Inclusive"),SUMIFS(Data!$D:$D,Data!$A:$A,'Detailed - DNSP'!$C$4,Data!$B:$B,Inputs!$G$11,Data!$C:$C,'Detailed - DNSP'!C$29),IF(AND($C$6="Exclusive",$C$8="Inclusive",$C$10="Inclusive",$C$12="Inclusive"),SUMIFS(Data!$D:$D,Data!$A:$A,'Detailed - DNSP'!$C$4,Data!$B:$B,Inputs!$G$12,Data!$C:$C,'Detailed - DNSP'!C$29),IF(AND($C$6="Inclusive",$C$8="Exclusive",$C$10="Inclusive",$C$12="Inclusive"),SUMIFS(Data!$D:$D,Data!$A:$A,'Detailed - DNSP'!$C$4,Data!$B:$B,Inputs!$G$13,Data!$C:$C,'Detailed - DNSP'!C$29),IF(AND($C$6="Exclusive",$C$8="Exclusive",$C$10="Inclusive",$C$12="Inclusive"),SUMIFS(Data!$D:$D,Data!$A:$A,'Detailed - DNSP'!$C$4,Data!$B:$B,Inputs!$G$14,Data!$C:$C,'Detailed - DNSP'!C$29),IF(AND($C$6="Inclusive",$C$8="Exclusive",$C$10="Exclusive",$C$12="Inclusive"),SUMIFS(Data!$D:$D,Data!$A:$A,'Detailed - DNSP'!$C$4,Data!$B:$B,Inputs!$G$15,Data!$C:$C,'Detailed - DNSP'!C$29),IF(AND($C$6="Exclusive",$C$8="Exclusive",$C$10="Exclusive",$C$12="Inclusive"),SUMIFS(Data!$D:$D,Data!$A:$A,'Detailed - DNSP'!$C$4,Data!$B:$B,Inputs!$G$16,Data!$C:$C,'Detailed - DNSP'!C$29),IF(AND($C$6="Inclusive",$C$8="Exclusive",$C$10="Exclusive",$C$12="Exclusive"),SUMIFS(Data!$D:$D,Data!$A:$A,'Detailed - DNSP'!$C$4,Data!$B:$B,Inputs!$G$17,Data!$C:$C,'Detailed - DNSP'!C$29),IF(AND($C$6="Exclusive",$C$8="Exclusive",$C$10="Exclusive",$C$12="Exclusive"),SUMIFS(Data!$D:$D,Data!$A:$A,'Detailed - DNSP'!$C$4,Data!$B:$B,Inputs!$G$18,Data!$C:$C,'Detailed - DNSP'!C$29),IF(AND($C$6="Inclusive",$C$8="Inclusive",$C$10="Exclusive",$C$12="Exclusive"),SUMIFS(Data!$D:$D,Data!$A:$A,'Detailed - DNSP'!$C$4,Data!$B:$B,Inputs!$G$19,Data!$C:$C,'Detailed - DNSP'!C$29),IF(AND($C$6="Exclusive",$C$8="Inclusive",$C$10="Exclusive",$C$12="Exclusive"),SUMIFS(Data!$D:$D,Data!$A:$A,'Detailed - DNSP'!$C$4,Data!$B:$B,Inputs!$G$20,Data!$C:$C,'Detailed - DNSP'!C$29),IF(AND($C$6="Inclusive",$C$8="Inclusive",$C$10="Exclusive",$C$12="Inclusive"),SUMIFS(Data!$D:$D,Data!$A:$A,'Detailed - DNSP'!$C$4,Data!$B:$B,Inputs!$G$21,Data!$C:$C,'Detailed - DNSP'!C$29),IF(AND($C$6="Exclusive",$C$8="Inclusive",$C$10="Exclusive",$C$12="Inclusive"),SUMIFS(Data!$D:$D,Data!$A:$A,'Detailed - DNSP'!$C$4,Data!$B:$B,Inputs!$G$22,Data!$C:$C,'Detailed - DNSP'!C$29),IF(AND($C$6="Inclusive",$C$8="Inclusive",$C$10="Inclusive",$C$12="Exclusive"),SUMIFS(Data!$D:$D,Data!$A:$A,'Detailed - DNSP'!$C$4,Data!$B:$B,Inputs!$G$23,Data!$C:$C,'Detailed - DNSP'!C$29),IF(AND($C$6="Exclusive",$C$8="Inclusive",$C$10="Inclusive",$C$12="Exclusive"),SUMIFS(Data!$D:$D,Data!$A:$A,'Detailed - DNSP'!$C$4,Data!$B:$B,Inputs!$G$24,Data!$C:$C,'Detailed - DNSP'!C$29),IF(AND($C$6="Inclusive",$C$8="Exclusive",$C$10="Inclusive",$C$12="Exclusive"),SUMIFS(Data!$D:$D,Data!$A:$A,'Detailed - DNSP'!$C$4,Data!$B:$B,Inputs!$G$25,Data!$C:$C,'Detailed - DNSP'!C$29),IF(AND($C$6="Exclusive",$C$8="Exclusive",$C$10="Inclusive",$C$12="Exclusive"),SUMIFS(Data!$D:$D,Data!$A:$A,'Detailed - DNSP'!$C$4,Data!$B:$B,Inputs!$G$26,Data!$C:$C,'Detailed - DNSP'!C$29)))))))))))))))))</f>
        <v>7.8377012109104249E-2</v>
      </c>
      <c r="D30" s="92">
        <f>IF(AND($C$6="Inclusive",$C$8="Inclusive",$C$10="Inclusive",$C$12="Inclusive"),SUMIFS(Data!$D:$D,Data!$A:$A,'Detailed - DNSP'!$C$4,Data!$B:$B,Inputs!$G$11,Data!$C:$C,'Detailed - DNSP'!D$29),IF(AND($C$6="Exclusive",$C$8="Inclusive",$C$10="Inclusive",$C$12="Inclusive"),SUMIFS(Data!$D:$D,Data!$A:$A,'Detailed - DNSP'!$C$4,Data!$B:$B,Inputs!$G$12,Data!$C:$C,'Detailed - DNSP'!D$29),IF(AND($C$6="Inclusive",$C$8="Exclusive",$C$10="Inclusive",$C$12="Inclusive"),SUMIFS(Data!$D:$D,Data!$A:$A,'Detailed - DNSP'!$C$4,Data!$B:$B,Inputs!$G$13,Data!$C:$C,'Detailed - DNSP'!D$29),IF(AND($C$6="Exclusive",$C$8="Exclusive",$C$10="Inclusive",$C$12="Inclusive"),SUMIFS(Data!$D:$D,Data!$A:$A,'Detailed - DNSP'!$C$4,Data!$B:$B,Inputs!$G$14,Data!$C:$C,'Detailed - DNSP'!D$29),IF(AND($C$6="Inclusive",$C$8="Exclusive",$C$10="Exclusive",$C$12="Inclusive"),SUMIFS(Data!$D:$D,Data!$A:$A,'Detailed - DNSP'!$C$4,Data!$B:$B,Inputs!$G$15,Data!$C:$C,'Detailed - DNSP'!D$29),IF(AND($C$6="Exclusive",$C$8="Exclusive",$C$10="Exclusive",$C$12="Inclusive"),SUMIFS(Data!$D:$D,Data!$A:$A,'Detailed - DNSP'!$C$4,Data!$B:$B,Inputs!$G$16,Data!$C:$C,'Detailed - DNSP'!D$29),IF(AND($C$6="Inclusive",$C$8="Exclusive",$C$10="Exclusive",$C$12="Exclusive"),SUMIFS(Data!$D:$D,Data!$A:$A,'Detailed - DNSP'!$C$4,Data!$B:$B,Inputs!$G$17,Data!$C:$C,'Detailed - DNSP'!D$29),IF(AND($C$6="Exclusive",$C$8="Exclusive",$C$10="Exclusive",$C$12="Exclusive"),SUMIFS(Data!$D:$D,Data!$A:$A,'Detailed - DNSP'!$C$4,Data!$B:$B,Inputs!$G$18,Data!$C:$C,'Detailed - DNSP'!D$29),IF(AND($C$6="Inclusive",$C$8="Inclusive",$C$10="Exclusive",$C$12="Exclusive"),SUMIFS(Data!$D:$D,Data!$A:$A,'Detailed - DNSP'!$C$4,Data!$B:$B,Inputs!$G$19,Data!$C:$C,'Detailed - DNSP'!D$29),IF(AND($C$6="Exclusive",$C$8="Inclusive",$C$10="Exclusive",$C$12="Exclusive"),SUMIFS(Data!$D:$D,Data!$A:$A,'Detailed - DNSP'!$C$4,Data!$B:$B,Inputs!$G$20,Data!$C:$C,'Detailed - DNSP'!D$29),IF(AND($C$6="Inclusive",$C$8="Inclusive",$C$10="Exclusive",$C$12="Inclusive"),SUMIFS(Data!$D:$D,Data!$A:$A,'Detailed - DNSP'!$C$4,Data!$B:$B,Inputs!$G$21,Data!$C:$C,'Detailed - DNSP'!D$29),IF(AND($C$6="Exclusive",$C$8="Inclusive",$C$10="Exclusive",$C$12="Inclusive"),SUMIFS(Data!$D:$D,Data!$A:$A,'Detailed - DNSP'!$C$4,Data!$B:$B,Inputs!$G$22,Data!$C:$C,'Detailed - DNSP'!D$29),IF(AND($C$6="Inclusive",$C$8="Inclusive",$C$10="Inclusive",$C$12="Exclusive"),SUMIFS(Data!$D:$D,Data!$A:$A,'Detailed - DNSP'!$C$4,Data!$B:$B,Inputs!$G$23,Data!$C:$C,'Detailed - DNSP'!D$29),IF(AND($C$6="Exclusive",$C$8="Inclusive",$C$10="Inclusive",$C$12="Exclusive"),SUMIFS(Data!$D:$D,Data!$A:$A,'Detailed - DNSP'!$C$4,Data!$B:$B,Inputs!$G$24,Data!$C:$C,'Detailed - DNSP'!D$29),IF(AND($C$6="Inclusive",$C$8="Exclusive",$C$10="Inclusive",$C$12="Exclusive"),SUMIFS(Data!$D:$D,Data!$A:$A,'Detailed - DNSP'!$C$4,Data!$B:$B,Inputs!$G$25,Data!$C:$C,'Detailed - DNSP'!D$29),IF(AND($C$6="Exclusive",$C$8="Exclusive",$C$10="Inclusive",$C$12="Exclusive"),SUMIFS(Data!$D:$D,Data!$A:$A,'Detailed - DNSP'!$C$4,Data!$B:$B,Inputs!$G$26,Data!$C:$C,'Detailed - DNSP'!D$29)))))))))))))))))</f>
        <v>0.10430054268496169</v>
      </c>
      <c r="E30" s="92">
        <f>IF(AND($C$6="Inclusive",$C$8="Inclusive",$C$10="Inclusive",$C$12="Inclusive"),SUMIFS(Data!$D:$D,Data!$A:$A,'Detailed - DNSP'!$C$4,Data!$B:$B,Inputs!$G$11,Data!$C:$C,'Detailed - DNSP'!E$29),IF(AND($C$6="Exclusive",$C$8="Inclusive",$C$10="Inclusive",$C$12="Inclusive"),SUMIFS(Data!$D:$D,Data!$A:$A,'Detailed - DNSP'!$C$4,Data!$B:$B,Inputs!$G$12,Data!$C:$C,'Detailed - DNSP'!E$29),IF(AND($C$6="Inclusive",$C$8="Exclusive",$C$10="Inclusive",$C$12="Inclusive"),SUMIFS(Data!$D:$D,Data!$A:$A,'Detailed - DNSP'!$C$4,Data!$B:$B,Inputs!$G$13,Data!$C:$C,'Detailed - DNSP'!E$29),IF(AND($C$6="Exclusive",$C$8="Exclusive",$C$10="Inclusive",$C$12="Inclusive"),SUMIFS(Data!$D:$D,Data!$A:$A,'Detailed - DNSP'!$C$4,Data!$B:$B,Inputs!$G$14,Data!$C:$C,'Detailed - DNSP'!E$29),IF(AND($C$6="Inclusive",$C$8="Exclusive",$C$10="Exclusive",$C$12="Inclusive"),SUMIFS(Data!$D:$D,Data!$A:$A,'Detailed - DNSP'!$C$4,Data!$B:$B,Inputs!$G$15,Data!$C:$C,'Detailed - DNSP'!E$29),IF(AND($C$6="Exclusive",$C$8="Exclusive",$C$10="Exclusive",$C$12="Inclusive"),SUMIFS(Data!$D:$D,Data!$A:$A,'Detailed - DNSP'!$C$4,Data!$B:$B,Inputs!$G$16,Data!$C:$C,'Detailed - DNSP'!E$29),IF(AND($C$6="Inclusive",$C$8="Exclusive",$C$10="Exclusive",$C$12="Exclusive"),SUMIFS(Data!$D:$D,Data!$A:$A,'Detailed - DNSP'!$C$4,Data!$B:$B,Inputs!$G$17,Data!$C:$C,'Detailed - DNSP'!E$29),IF(AND($C$6="Exclusive",$C$8="Exclusive",$C$10="Exclusive",$C$12="Exclusive"),SUMIFS(Data!$D:$D,Data!$A:$A,'Detailed - DNSP'!$C$4,Data!$B:$B,Inputs!$G$18,Data!$C:$C,'Detailed - DNSP'!E$29),IF(AND($C$6="Inclusive",$C$8="Inclusive",$C$10="Exclusive",$C$12="Exclusive"),SUMIFS(Data!$D:$D,Data!$A:$A,'Detailed - DNSP'!$C$4,Data!$B:$B,Inputs!$G$19,Data!$C:$C,'Detailed - DNSP'!E$29),IF(AND($C$6="Exclusive",$C$8="Inclusive",$C$10="Exclusive",$C$12="Exclusive"),SUMIFS(Data!$D:$D,Data!$A:$A,'Detailed - DNSP'!$C$4,Data!$B:$B,Inputs!$G$20,Data!$C:$C,'Detailed - DNSP'!E$29),IF(AND($C$6="Inclusive",$C$8="Inclusive",$C$10="Exclusive",$C$12="Inclusive"),SUMIFS(Data!$D:$D,Data!$A:$A,'Detailed - DNSP'!$C$4,Data!$B:$B,Inputs!$G$21,Data!$C:$C,'Detailed - DNSP'!E$29),IF(AND($C$6="Exclusive",$C$8="Inclusive",$C$10="Exclusive",$C$12="Inclusive"),SUMIFS(Data!$D:$D,Data!$A:$A,'Detailed - DNSP'!$C$4,Data!$B:$B,Inputs!$G$22,Data!$C:$C,'Detailed - DNSP'!E$29),IF(AND($C$6="Inclusive",$C$8="Inclusive",$C$10="Inclusive",$C$12="Exclusive"),SUMIFS(Data!$D:$D,Data!$A:$A,'Detailed - DNSP'!$C$4,Data!$B:$B,Inputs!$G$23,Data!$C:$C,'Detailed - DNSP'!E$29),IF(AND($C$6="Exclusive",$C$8="Inclusive",$C$10="Inclusive",$C$12="Exclusive"),SUMIFS(Data!$D:$D,Data!$A:$A,'Detailed - DNSP'!$C$4,Data!$B:$B,Inputs!$G$24,Data!$C:$C,'Detailed - DNSP'!E$29),IF(AND($C$6="Inclusive",$C$8="Exclusive",$C$10="Inclusive",$C$12="Exclusive"),SUMIFS(Data!$D:$D,Data!$A:$A,'Detailed - DNSP'!$C$4,Data!$B:$B,Inputs!$G$25,Data!$C:$C,'Detailed - DNSP'!E$29),IF(AND($C$6="Exclusive",$C$8="Exclusive",$C$10="Inclusive",$C$12="Exclusive"),SUMIFS(Data!$D:$D,Data!$A:$A,'Detailed - DNSP'!$C$4,Data!$B:$B,Inputs!$G$26,Data!$C:$C,'Detailed - DNSP'!E$29)))))))))))))))))</f>
        <v>6.1784245518106649E-2</v>
      </c>
      <c r="F30" s="92">
        <f>IF(AND($C$6="Inclusive",$C$8="Inclusive",$C$10="Inclusive",$C$12="Inclusive"),SUMIFS(Data!$D:$D,Data!$A:$A,'Detailed - DNSP'!$C$4,Data!$B:$B,Inputs!$G$11,Data!$C:$C,'Detailed - DNSP'!F$29),IF(AND($C$6="Exclusive",$C$8="Inclusive",$C$10="Inclusive",$C$12="Inclusive"),SUMIFS(Data!$D:$D,Data!$A:$A,'Detailed - DNSP'!$C$4,Data!$B:$B,Inputs!$G$12,Data!$C:$C,'Detailed - DNSP'!F$29),IF(AND($C$6="Inclusive",$C$8="Exclusive",$C$10="Inclusive",$C$12="Inclusive"),SUMIFS(Data!$D:$D,Data!$A:$A,'Detailed - DNSP'!$C$4,Data!$B:$B,Inputs!$G$13,Data!$C:$C,'Detailed - DNSP'!F$29),IF(AND($C$6="Exclusive",$C$8="Exclusive",$C$10="Inclusive",$C$12="Inclusive"),SUMIFS(Data!$D:$D,Data!$A:$A,'Detailed - DNSP'!$C$4,Data!$B:$B,Inputs!$G$14,Data!$C:$C,'Detailed - DNSP'!F$29),IF(AND($C$6="Inclusive",$C$8="Exclusive",$C$10="Exclusive",$C$12="Inclusive"),SUMIFS(Data!$D:$D,Data!$A:$A,'Detailed - DNSP'!$C$4,Data!$B:$B,Inputs!$G$15,Data!$C:$C,'Detailed - DNSP'!F$29),IF(AND($C$6="Exclusive",$C$8="Exclusive",$C$10="Exclusive",$C$12="Inclusive"),SUMIFS(Data!$D:$D,Data!$A:$A,'Detailed - DNSP'!$C$4,Data!$B:$B,Inputs!$G$16,Data!$C:$C,'Detailed - DNSP'!F$29),IF(AND($C$6="Inclusive",$C$8="Exclusive",$C$10="Exclusive",$C$12="Exclusive"),SUMIFS(Data!$D:$D,Data!$A:$A,'Detailed - DNSP'!$C$4,Data!$B:$B,Inputs!$G$17,Data!$C:$C,'Detailed - DNSP'!F$29),IF(AND($C$6="Exclusive",$C$8="Exclusive",$C$10="Exclusive",$C$12="Exclusive"),SUMIFS(Data!$D:$D,Data!$A:$A,'Detailed - DNSP'!$C$4,Data!$B:$B,Inputs!$G$18,Data!$C:$C,'Detailed - DNSP'!F$29),IF(AND($C$6="Inclusive",$C$8="Inclusive",$C$10="Exclusive",$C$12="Exclusive"),SUMIFS(Data!$D:$D,Data!$A:$A,'Detailed - DNSP'!$C$4,Data!$B:$B,Inputs!$G$19,Data!$C:$C,'Detailed - DNSP'!F$29),IF(AND($C$6="Exclusive",$C$8="Inclusive",$C$10="Exclusive",$C$12="Exclusive"),SUMIFS(Data!$D:$D,Data!$A:$A,'Detailed - DNSP'!$C$4,Data!$B:$B,Inputs!$G$20,Data!$C:$C,'Detailed - DNSP'!F$29),IF(AND($C$6="Inclusive",$C$8="Inclusive",$C$10="Exclusive",$C$12="Inclusive"),SUMIFS(Data!$D:$D,Data!$A:$A,'Detailed - DNSP'!$C$4,Data!$B:$B,Inputs!$G$21,Data!$C:$C,'Detailed - DNSP'!F$29),IF(AND($C$6="Exclusive",$C$8="Inclusive",$C$10="Exclusive",$C$12="Inclusive"),SUMIFS(Data!$D:$D,Data!$A:$A,'Detailed - DNSP'!$C$4,Data!$B:$B,Inputs!$G$22,Data!$C:$C,'Detailed - DNSP'!F$29),IF(AND($C$6="Inclusive",$C$8="Inclusive",$C$10="Inclusive",$C$12="Exclusive"),SUMIFS(Data!$D:$D,Data!$A:$A,'Detailed - DNSP'!$C$4,Data!$B:$B,Inputs!$G$23,Data!$C:$C,'Detailed - DNSP'!F$29),IF(AND($C$6="Exclusive",$C$8="Inclusive",$C$10="Inclusive",$C$12="Exclusive"),SUMIFS(Data!$D:$D,Data!$A:$A,'Detailed - DNSP'!$C$4,Data!$B:$B,Inputs!$G$24,Data!$C:$C,'Detailed - DNSP'!F$29),IF(AND($C$6="Inclusive",$C$8="Exclusive",$C$10="Inclusive",$C$12="Exclusive"),SUMIFS(Data!$D:$D,Data!$A:$A,'Detailed - DNSP'!$C$4,Data!$B:$B,Inputs!$G$25,Data!$C:$C,'Detailed - DNSP'!F$29),IF(AND($C$6="Exclusive",$C$8="Exclusive",$C$10="Inclusive",$C$12="Exclusive"),SUMIFS(Data!$D:$D,Data!$A:$A,'Detailed - DNSP'!$C$4,Data!$B:$B,Inputs!$G$26,Data!$C:$C,'Detailed - DNSP'!F$29)))))))))))))))))</f>
        <v>5.6977776958873981E-2</v>
      </c>
      <c r="G30" s="92">
        <f>IF(AND($C$6="Inclusive",$C$8="Inclusive",$C$10="Inclusive",$C$12="Inclusive"),SUMIFS(Data!$D:$D,Data!$A:$A,'Detailed - DNSP'!$C$4,Data!$B:$B,Inputs!$G$11,Data!$C:$C,'Detailed - DNSP'!G$29),IF(AND($C$6="Exclusive",$C$8="Inclusive",$C$10="Inclusive",$C$12="Inclusive"),SUMIFS(Data!$D:$D,Data!$A:$A,'Detailed - DNSP'!$C$4,Data!$B:$B,Inputs!$G$12,Data!$C:$C,'Detailed - DNSP'!G$29),IF(AND($C$6="Inclusive",$C$8="Exclusive",$C$10="Inclusive",$C$12="Inclusive"),SUMIFS(Data!$D:$D,Data!$A:$A,'Detailed - DNSP'!$C$4,Data!$B:$B,Inputs!$G$13,Data!$C:$C,'Detailed - DNSP'!G$29),IF(AND($C$6="Exclusive",$C$8="Exclusive",$C$10="Inclusive",$C$12="Inclusive"),SUMIFS(Data!$D:$D,Data!$A:$A,'Detailed - DNSP'!$C$4,Data!$B:$B,Inputs!$G$14,Data!$C:$C,'Detailed - DNSP'!G$29),IF(AND($C$6="Inclusive",$C$8="Exclusive",$C$10="Exclusive",$C$12="Inclusive"),SUMIFS(Data!$D:$D,Data!$A:$A,'Detailed - DNSP'!$C$4,Data!$B:$B,Inputs!$G$15,Data!$C:$C,'Detailed - DNSP'!G$29),IF(AND($C$6="Exclusive",$C$8="Exclusive",$C$10="Exclusive",$C$12="Inclusive"),SUMIFS(Data!$D:$D,Data!$A:$A,'Detailed - DNSP'!$C$4,Data!$B:$B,Inputs!$G$16,Data!$C:$C,'Detailed - DNSP'!G$29),IF(AND($C$6="Inclusive",$C$8="Exclusive",$C$10="Exclusive",$C$12="Exclusive"),SUMIFS(Data!$D:$D,Data!$A:$A,'Detailed - DNSP'!$C$4,Data!$B:$B,Inputs!$G$17,Data!$C:$C,'Detailed - DNSP'!G$29),IF(AND($C$6="Exclusive",$C$8="Exclusive",$C$10="Exclusive",$C$12="Exclusive"),SUMIFS(Data!$D:$D,Data!$A:$A,'Detailed - DNSP'!$C$4,Data!$B:$B,Inputs!$G$18,Data!$C:$C,'Detailed - DNSP'!G$29),IF(AND($C$6="Inclusive",$C$8="Inclusive",$C$10="Exclusive",$C$12="Exclusive"),SUMIFS(Data!$D:$D,Data!$A:$A,'Detailed - DNSP'!$C$4,Data!$B:$B,Inputs!$G$19,Data!$C:$C,'Detailed - DNSP'!G$29),IF(AND($C$6="Exclusive",$C$8="Inclusive",$C$10="Exclusive",$C$12="Exclusive"),SUMIFS(Data!$D:$D,Data!$A:$A,'Detailed - DNSP'!$C$4,Data!$B:$B,Inputs!$G$20,Data!$C:$C,'Detailed - DNSP'!G$29),IF(AND($C$6="Inclusive",$C$8="Inclusive",$C$10="Exclusive",$C$12="Inclusive"),SUMIFS(Data!$D:$D,Data!$A:$A,'Detailed - DNSP'!$C$4,Data!$B:$B,Inputs!$G$21,Data!$C:$C,'Detailed - DNSP'!G$29),IF(AND($C$6="Exclusive",$C$8="Inclusive",$C$10="Exclusive",$C$12="Inclusive"),SUMIFS(Data!$D:$D,Data!$A:$A,'Detailed - DNSP'!$C$4,Data!$B:$B,Inputs!$G$22,Data!$C:$C,'Detailed - DNSP'!G$29),IF(AND($C$6="Inclusive",$C$8="Inclusive",$C$10="Inclusive",$C$12="Exclusive"),SUMIFS(Data!$D:$D,Data!$A:$A,'Detailed - DNSP'!$C$4,Data!$B:$B,Inputs!$G$23,Data!$C:$C,'Detailed - DNSP'!G$29),IF(AND($C$6="Exclusive",$C$8="Inclusive",$C$10="Inclusive",$C$12="Exclusive"),SUMIFS(Data!$D:$D,Data!$A:$A,'Detailed - DNSP'!$C$4,Data!$B:$B,Inputs!$G$24,Data!$C:$C,'Detailed - DNSP'!G$29),IF(AND($C$6="Inclusive",$C$8="Exclusive",$C$10="Inclusive",$C$12="Exclusive"),SUMIFS(Data!$D:$D,Data!$A:$A,'Detailed - DNSP'!$C$4,Data!$B:$B,Inputs!$G$25,Data!$C:$C,'Detailed - DNSP'!G$29),IF(AND($C$6="Exclusive",$C$8="Exclusive",$C$10="Inclusive",$C$12="Exclusive"),SUMIFS(Data!$D:$D,Data!$A:$A,'Detailed - DNSP'!$C$4,Data!$B:$B,Inputs!$G$26,Data!$C:$C,'Detailed - DNSP'!G$29)))))))))))))))))</f>
        <v>7.4851194863267689E-2</v>
      </c>
      <c r="H30" s="92">
        <f>IF(AND($C$6="Inclusive",$C$8="Inclusive",$C$10="Inclusive",$C$12="Inclusive"),SUMIFS(Data!$D:$D,Data!$A:$A,'Detailed - DNSP'!$C$4,Data!$B:$B,Inputs!$G$11,Data!$C:$C,'Detailed - DNSP'!H$29),IF(AND($C$6="Exclusive",$C$8="Inclusive",$C$10="Inclusive",$C$12="Inclusive"),SUMIFS(Data!$D:$D,Data!$A:$A,'Detailed - DNSP'!$C$4,Data!$B:$B,Inputs!$G$12,Data!$C:$C,'Detailed - DNSP'!H$29),IF(AND($C$6="Inclusive",$C$8="Exclusive",$C$10="Inclusive",$C$12="Inclusive"),SUMIFS(Data!$D:$D,Data!$A:$A,'Detailed - DNSP'!$C$4,Data!$B:$B,Inputs!$G$13,Data!$C:$C,'Detailed - DNSP'!H$29),IF(AND($C$6="Exclusive",$C$8="Exclusive",$C$10="Inclusive",$C$12="Inclusive"),SUMIFS(Data!$D:$D,Data!$A:$A,'Detailed - DNSP'!$C$4,Data!$B:$B,Inputs!$G$14,Data!$C:$C,'Detailed - DNSP'!H$29),IF(AND($C$6="Inclusive",$C$8="Exclusive",$C$10="Exclusive",$C$12="Inclusive"),SUMIFS(Data!$D:$D,Data!$A:$A,'Detailed - DNSP'!$C$4,Data!$B:$B,Inputs!$G$15,Data!$C:$C,'Detailed - DNSP'!H$29),IF(AND($C$6="Exclusive",$C$8="Exclusive",$C$10="Exclusive",$C$12="Inclusive"),SUMIFS(Data!$D:$D,Data!$A:$A,'Detailed - DNSP'!$C$4,Data!$B:$B,Inputs!$G$16,Data!$C:$C,'Detailed - DNSP'!H$29),IF(AND($C$6="Inclusive",$C$8="Exclusive",$C$10="Exclusive",$C$12="Exclusive"),SUMIFS(Data!$D:$D,Data!$A:$A,'Detailed - DNSP'!$C$4,Data!$B:$B,Inputs!$G$17,Data!$C:$C,'Detailed - DNSP'!H$29),IF(AND($C$6="Exclusive",$C$8="Exclusive",$C$10="Exclusive",$C$12="Exclusive"),SUMIFS(Data!$D:$D,Data!$A:$A,'Detailed - DNSP'!$C$4,Data!$B:$B,Inputs!$G$18,Data!$C:$C,'Detailed - DNSP'!H$29),IF(AND($C$6="Inclusive",$C$8="Inclusive",$C$10="Exclusive",$C$12="Exclusive"),SUMIFS(Data!$D:$D,Data!$A:$A,'Detailed - DNSP'!$C$4,Data!$B:$B,Inputs!$G$19,Data!$C:$C,'Detailed - DNSP'!H$29),IF(AND($C$6="Exclusive",$C$8="Inclusive",$C$10="Exclusive",$C$12="Exclusive"),SUMIFS(Data!$D:$D,Data!$A:$A,'Detailed - DNSP'!$C$4,Data!$B:$B,Inputs!$G$20,Data!$C:$C,'Detailed - DNSP'!H$29),IF(AND($C$6="Inclusive",$C$8="Inclusive",$C$10="Exclusive",$C$12="Inclusive"),SUMIFS(Data!$D:$D,Data!$A:$A,'Detailed - DNSP'!$C$4,Data!$B:$B,Inputs!$G$21,Data!$C:$C,'Detailed - DNSP'!H$29),IF(AND($C$6="Exclusive",$C$8="Inclusive",$C$10="Exclusive",$C$12="Inclusive"),SUMIFS(Data!$D:$D,Data!$A:$A,'Detailed - DNSP'!$C$4,Data!$B:$B,Inputs!$G$22,Data!$C:$C,'Detailed - DNSP'!H$29),IF(AND($C$6="Inclusive",$C$8="Inclusive",$C$10="Inclusive",$C$12="Exclusive"),SUMIFS(Data!$D:$D,Data!$A:$A,'Detailed - DNSP'!$C$4,Data!$B:$B,Inputs!$G$23,Data!$C:$C,'Detailed - DNSP'!H$29),IF(AND($C$6="Exclusive",$C$8="Inclusive",$C$10="Inclusive",$C$12="Exclusive"),SUMIFS(Data!$D:$D,Data!$A:$A,'Detailed - DNSP'!$C$4,Data!$B:$B,Inputs!$G$24,Data!$C:$C,'Detailed - DNSP'!H$29),IF(AND($C$6="Inclusive",$C$8="Exclusive",$C$10="Inclusive",$C$12="Exclusive"),SUMIFS(Data!$D:$D,Data!$A:$A,'Detailed - DNSP'!$C$4,Data!$B:$B,Inputs!$G$25,Data!$C:$C,'Detailed - DNSP'!H$29),IF(AND($C$6="Exclusive",$C$8="Exclusive",$C$10="Inclusive",$C$12="Exclusive"),SUMIFS(Data!$D:$D,Data!$A:$A,'Detailed - DNSP'!$C$4,Data!$B:$B,Inputs!$G$26,Data!$C:$C,'Detailed - DNSP'!H$29)))))))))))))))))</f>
        <v>6.2400786455371317E-2</v>
      </c>
      <c r="I30" s="92">
        <f>IF(AND($C$6="Inclusive",$C$8="Inclusive",$C$10="Inclusive",$C$12="Inclusive"),SUMIFS(Data!$D:$D,Data!$A:$A,'Detailed - DNSP'!$C$4,Data!$B:$B,Inputs!$G$11,Data!$C:$C,'Detailed - DNSP'!I$29),IF(AND($C$6="Exclusive",$C$8="Inclusive",$C$10="Inclusive",$C$12="Inclusive"),SUMIFS(Data!$D:$D,Data!$A:$A,'Detailed - DNSP'!$C$4,Data!$B:$B,Inputs!$G$12,Data!$C:$C,'Detailed - DNSP'!I$29),IF(AND($C$6="Inclusive",$C$8="Exclusive",$C$10="Inclusive",$C$12="Inclusive"),SUMIFS(Data!$D:$D,Data!$A:$A,'Detailed - DNSP'!$C$4,Data!$B:$B,Inputs!$G$13,Data!$C:$C,'Detailed - DNSP'!I$29),IF(AND($C$6="Exclusive",$C$8="Exclusive",$C$10="Inclusive",$C$12="Inclusive"),SUMIFS(Data!$D:$D,Data!$A:$A,'Detailed - DNSP'!$C$4,Data!$B:$B,Inputs!$G$14,Data!$C:$C,'Detailed - DNSP'!I$29),IF(AND($C$6="Inclusive",$C$8="Exclusive",$C$10="Exclusive",$C$12="Inclusive"),SUMIFS(Data!$D:$D,Data!$A:$A,'Detailed - DNSP'!$C$4,Data!$B:$B,Inputs!$G$15,Data!$C:$C,'Detailed - DNSP'!I$29),IF(AND($C$6="Exclusive",$C$8="Exclusive",$C$10="Exclusive",$C$12="Inclusive"),SUMIFS(Data!$D:$D,Data!$A:$A,'Detailed - DNSP'!$C$4,Data!$B:$B,Inputs!$G$16,Data!$C:$C,'Detailed - DNSP'!I$29),IF(AND($C$6="Inclusive",$C$8="Exclusive",$C$10="Exclusive",$C$12="Exclusive"),SUMIFS(Data!$D:$D,Data!$A:$A,'Detailed - DNSP'!$C$4,Data!$B:$B,Inputs!$G$17,Data!$C:$C,'Detailed - DNSP'!I$29),IF(AND($C$6="Exclusive",$C$8="Exclusive",$C$10="Exclusive",$C$12="Exclusive"),SUMIFS(Data!$D:$D,Data!$A:$A,'Detailed - DNSP'!$C$4,Data!$B:$B,Inputs!$G$18,Data!$C:$C,'Detailed - DNSP'!I$29),IF(AND($C$6="Inclusive",$C$8="Inclusive",$C$10="Exclusive",$C$12="Exclusive"),SUMIFS(Data!$D:$D,Data!$A:$A,'Detailed - DNSP'!$C$4,Data!$B:$B,Inputs!$G$19,Data!$C:$C,'Detailed - DNSP'!I$29),IF(AND($C$6="Exclusive",$C$8="Inclusive",$C$10="Exclusive",$C$12="Exclusive"),SUMIFS(Data!$D:$D,Data!$A:$A,'Detailed - DNSP'!$C$4,Data!$B:$B,Inputs!$G$20,Data!$C:$C,'Detailed - DNSP'!I$29),IF(AND($C$6="Inclusive",$C$8="Inclusive",$C$10="Exclusive",$C$12="Inclusive"),SUMIFS(Data!$D:$D,Data!$A:$A,'Detailed - DNSP'!$C$4,Data!$B:$B,Inputs!$G$21,Data!$C:$C,'Detailed - DNSP'!I$29),IF(AND($C$6="Exclusive",$C$8="Inclusive",$C$10="Exclusive",$C$12="Inclusive"),SUMIFS(Data!$D:$D,Data!$A:$A,'Detailed - DNSP'!$C$4,Data!$B:$B,Inputs!$G$22,Data!$C:$C,'Detailed - DNSP'!I$29),IF(AND($C$6="Inclusive",$C$8="Inclusive",$C$10="Inclusive",$C$12="Exclusive"),SUMIFS(Data!$D:$D,Data!$A:$A,'Detailed - DNSP'!$C$4,Data!$B:$B,Inputs!$G$23,Data!$C:$C,'Detailed - DNSP'!I$29),IF(AND($C$6="Exclusive",$C$8="Inclusive",$C$10="Inclusive",$C$12="Exclusive"),SUMIFS(Data!$D:$D,Data!$A:$A,'Detailed - DNSP'!$C$4,Data!$B:$B,Inputs!$G$24,Data!$C:$C,'Detailed - DNSP'!I$29),IF(AND($C$6="Inclusive",$C$8="Exclusive",$C$10="Inclusive",$C$12="Exclusive"),SUMIFS(Data!$D:$D,Data!$A:$A,'Detailed - DNSP'!$C$4,Data!$B:$B,Inputs!$G$25,Data!$C:$C,'Detailed - DNSP'!I$29),IF(AND($C$6="Exclusive",$C$8="Exclusive",$C$10="Inclusive",$C$12="Exclusive"),SUMIFS(Data!$D:$D,Data!$A:$A,'Detailed - DNSP'!$C$4,Data!$B:$B,Inputs!$G$26,Data!$C:$C,'Detailed - DNSP'!I$29)))))))))))))))))</f>
        <v>4.0429346292583129E-2</v>
      </c>
      <c r="J30" s="92">
        <f>IF(AND($C$6="Inclusive",$C$8="Inclusive",$C$10="Inclusive",$C$12="Inclusive"),SUMIFS(Data!$D:$D,Data!$A:$A,'Detailed - DNSP'!$C$4,Data!$B:$B,Inputs!$G$11,Data!$C:$C,'Detailed - DNSP'!J$29),IF(AND($C$6="Exclusive",$C$8="Inclusive",$C$10="Inclusive",$C$12="Inclusive"),SUMIFS(Data!$D:$D,Data!$A:$A,'Detailed - DNSP'!$C$4,Data!$B:$B,Inputs!$G$12,Data!$C:$C,'Detailed - DNSP'!J$29),IF(AND($C$6="Inclusive",$C$8="Exclusive",$C$10="Inclusive",$C$12="Inclusive"),SUMIFS(Data!$D:$D,Data!$A:$A,'Detailed - DNSP'!$C$4,Data!$B:$B,Inputs!$G$13,Data!$C:$C,'Detailed - DNSP'!J$29),IF(AND($C$6="Exclusive",$C$8="Exclusive",$C$10="Inclusive",$C$12="Inclusive"),SUMIFS(Data!$D:$D,Data!$A:$A,'Detailed - DNSP'!$C$4,Data!$B:$B,Inputs!$G$14,Data!$C:$C,'Detailed - DNSP'!J$29),IF(AND($C$6="Inclusive",$C$8="Exclusive",$C$10="Exclusive",$C$12="Inclusive"),SUMIFS(Data!$D:$D,Data!$A:$A,'Detailed - DNSP'!$C$4,Data!$B:$B,Inputs!$G$15,Data!$C:$C,'Detailed - DNSP'!J$29),IF(AND($C$6="Exclusive",$C$8="Exclusive",$C$10="Exclusive",$C$12="Inclusive"),SUMIFS(Data!$D:$D,Data!$A:$A,'Detailed - DNSP'!$C$4,Data!$B:$B,Inputs!$G$16,Data!$C:$C,'Detailed - DNSP'!J$29),IF(AND($C$6="Inclusive",$C$8="Exclusive",$C$10="Exclusive",$C$12="Exclusive"),SUMIFS(Data!$D:$D,Data!$A:$A,'Detailed - DNSP'!$C$4,Data!$B:$B,Inputs!$G$17,Data!$C:$C,'Detailed - DNSP'!J$29),IF(AND($C$6="Exclusive",$C$8="Exclusive",$C$10="Exclusive",$C$12="Exclusive"),SUMIFS(Data!$D:$D,Data!$A:$A,'Detailed - DNSP'!$C$4,Data!$B:$B,Inputs!$G$18,Data!$C:$C,'Detailed - DNSP'!J$29),IF(AND($C$6="Inclusive",$C$8="Inclusive",$C$10="Exclusive",$C$12="Exclusive"),SUMIFS(Data!$D:$D,Data!$A:$A,'Detailed - DNSP'!$C$4,Data!$B:$B,Inputs!$G$19,Data!$C:$C,'Detailed - DNSP'!J$29),IF(AND($C$6="Exclusive",$C$8="Inclusive",$C$10="Exclusive",$C$12="Exclusive"),SUMIFS(Data!$D:$D,Data!$A:$A,'Detailed - DNSP'!$C$4,Data!$B:$B,Inputs!$G$20,Data!$C:$C,'Detailed - DNSP'!J$29),IF(AND($C$6="Inclusive",$C$8="Inclusive",$C$10="Exclusive",$C$12="Inclusive"),SUMIFS(Data!$D:$D,Data!$A:$A,'Detailed - DNSP'!$C$4,Data!$B:$B,Inputs!$G$21,Data!$C:$C,'Detailed - DNSP'!J$29),IF(AND($C$6="Exclusive",$C$8="Inclusive",$C$10="Exclusive",$C$12="Inclusive"),SUMIFS(Data!$D:$D,Data!$A:$A,'Detailed - DNSP'!$C$4,Data!$B:$B,Inputs!$G$22,Data!$C:$C,'Detailed - DNSP'!J$29),IF(AND($C$6="Inclusive",$C$8="Inclusive",$C$10="Inclusive",$C$12="Exclusive"),SUMIFS(Data!$D:$D,Data!$A:$A,'Detailed - DNSP'!$C$4,Data!$B:$B,Inputs!$G$23,Data!$C:$C,'Detailed - DNSP'!J$29),IF(AND($C$6="Exclusive",$C$8="Inclusive",$C$10="Inclusive",$C$12="Exclusive"),SUMIFS(Data!$D:$D,Data!$A:$A,'Detailed - DNSP'!$C$4,Data!$B:$B,Inputs!$G$24,Data!$C:$C,'Detailed - DNSP'!J$29),IF(AND($C$6="Inclusive",$C$8="Exclusive",$C$10="Inclusive",$C$12="Exclusive"),SUMIFS(Data!$D:$D,Data!$A:$A,'Detailed - DNSP'!$C$4,Data!$B:$B,Inputs!$G$25,Data!$C:$C,'Detailed - DNSP'!J$29),IF(AND($C$6="Exclusive",$C$8="Exclusive",$C$10="Inclusive",$C$12="Exclusive"),SUMIFS(Data!$D:$D,Data!$A:$A,'Detailed - DNSP'!$C$4,Data!$B:$B,Inputs!$G$26,Data!$C:$C,'Detailed - DNSP'!J$29)))))))))))))))))</f>
        <v>4.7128155946367697E-2</v>
      </c>
      <c r="K30" s="92">
        <f>IF(AND($C$6="Inclusive",$C$8="Inclusive",$C$10="Inclusive",$C$12="Inclusive"),SUMIFS(Data!$D:$D,Data!$A:$A,'Detailed - DNSP'!$C$4,Data!$B:$B,Inputs!$G$11,Data!$C:$C,'Detailed - DNSP'!K$29),IF(AND($C$6="Exclusive",$C$8="Inclusive",$C$10="Inclusive",$C$12="Inclusive"),SUMIFS(Data!$D:$D,Data!$A:$A,'Detailed - DNSP'!$C$4,Data!$B:$B,Inputs!$G$12,Data!$C:$C,'Detailed - DNSP'!K$29),IF(AND($C$6="Inclusive",$C$8="Exclusive",$C$10="Inclusive",$C$12="Inclusive"),SUMIFS(Data!$D:$D,Data!$A:$A,'Detailed - DNSP'!$C$4,Data!$B:$B,Inputs!$G$13,Data!$C:$C,'Detailed - DNSP'!K$29),IF(AND($C$6="Exclusive",$C$8="Exclusive",$C$10="Inclusive",$C$12="Inclusive"),SUMIFS(Data!$D:$D,Data!$A:$A,'Detailed - DNSP'!$C$4,Data!$B:$B,Inputs!$G$14,Data!$C:$C,'Detailed - DNSP'!K$29),IF(AND($C$6="Inclusive",$C$8="Exclusive",$C$10="Exclusive",$C$12="Inclusive"),SUMIFS(Data!$D:$D,Data!$A:$A,'Detailed - DNSP'!$C$4,Data!$B:$B,Inputs!$G$15,Data!$C:$C,'Detailed - DNSP'!K$29),IF(AND($C$6="Exclusive",$C$8="Exclusive",$C$10="Exclusive",$C$12="Inclusive"),SUMIFS(Data!$D:$D,Data!$A:$A,'Detailed - DNSP'!$C$4,Data!$B:$B,Inputs!$G$16,Data!$C:$C,'Detailed - DNSP'!K$29),IF(AND($C$6="Inclusive",$C$8="Exclusive",$C$10="Exclusive",$C$12="Exclusive"),SUMIFS(Data!$D:$D,Data!$A:$A,'Detailed - DNSP'!$C$4,Data!$B:$B,Inputs!$G$17,Data!$C:$C,'Detailed - DNSP'!K$29),IF(AND($C$6="Exclusive",$C$8="Exclusive",$C$10="Exclusive",$C$12="Exclusive"),SUMIFS(Data!$D:$D,Data!$A:$A,'Detailed - DNSP'!$C$4,Data!$B:$B,Inputs!$G$18,Data!$C:$C,'Detailed - DNSP'!K$29),IF(AND($C$6="Inclusive",$C$8="Inclusive",$C$10="Exclusive",$C$12="Exclusive"),SUMIFS(Data!$D:$D,Data!$A:$A,'Detailed - DNSP'!$C$4,Data!$B:$B,Inputs!$G$19,Data!$C:$C,'Detailed - DNSP'!K$29),IF(AND($C$6="Exclusive",$C$8="Inclusive",$C$10="Exclusive",$C$12="Exclusive"),SUMIFS(Data!$D:$D,Data!$A:$A,'Detailed - DNSP'!$C$4,Data!$B:$B,Inputs!$G$20,Data!$C:$C,'Detailed - DNSP'!K$29),IF(AND($C$6="Inclusive",$C$8="Inclusive",$C$10="Exclusive",$C$12="Inclusive"),SUMIFS(Data!$D:$D,Data!$A:$A,'Detailed - DNSP'!$C$4,Data!$B:$B,Inputs!$G$21,Data!$C:$C,'Detailed - DNSP'!K$29),IF(AND($C$6="Exclusive",$C$8="Inclusive",$C$10="Exclusive",$C$12="Inclusive"),SUMIFS(Data!$D:$D,Data!$A:$A,'Detailed - DNSP'!$C$4,Data!$B:$B,Inputs!$G$22,Data!$C:$C,'Detailed - DNSP'!K$29),IF(AND($C$6="Inclusive",$C$8="Inclusive",$C$10="Inclusive",$C$12="Exclusive"),SUMIFS(Data!$D:$D,Data!$A:$A,'Detailed - DNSP'!$C$4,Data!$B:$B,Inputs!$G$23,Data!$C:$C,'Detailed - DNSP'!K$29),IF(AND($C$6="Exclusive",$C$8="Inclusive",$C$10="Inclusive",$C$12="Exclusive"),SUMIFS(Data!$D:$D,Data!$A:$A,'Detailed - DNSP'!$C$4,Data!$B:$B,Inputs!$G$24,Data!$C:$C,'Detailed - DNSP'!K$29),IF(AND($C$6="Inclusive",$C$8="Exclusive",$C$10="Inclusive",$C$12="Exclusive"),SUMIFS(Data!$D:$D,Data!$A:$A,'Detailed - DNSP'!$C$4,Data!$B:$B,Inputs!$G$25,Data!$C:$C,'Detailed - DNSP'!K$29),IF(AND($C$6="Exclusive",$C$8="Exclusive",$C$10="Inclusive",$C$12="Exclusive"),SUMIFS(Data!$D:$D,Data!$A:$A,'Detailed - DNSP'!$C$4,Data!$B:$B,Inputs!$G$26,Data!$C:$C,'Detailed - DNSP'!K$29)))))))))))))))))</f>
        <v>9.5592544038161739E-2</v>
      </c>
      <c r="L30" s="92">
        <f>IF(AND($C$6="Inclusive",$C$8="Inclusive",$C$10="Inclusive",$C$12="Inclusive"),SUMIFS(Data!$D:$D,Data!$A:$A,'Detailed - DNSP'!$C$4,Data!$B:$B,Inputs!$G$11,Data!$C:$C,'Detailed - DNSP'!L$29),IF(AND($C$6="Exclusive",$C$8="Inclusive",$C$10="Inclusive",$C$12="Inclusive"),SUMIFS(Data!$D:$D,Data!$A:$A,'Detailed - DNSP'!$C$4,Data!$B:$B,Inputs!$G$12,Data!$C:$C,'Detailed - DNSP'!L$29),IF(AND($C$6="Inclusive",$C$8="Exclusive",$C$10="Inclusive",$C$12="Inclusive"),SUMIFS(Data!$D:$D,Data!$A:$A,'Detailed - DNSP'!$C$4,Data!$B:$B,Inputs!$G$13,Data!$C:$C,'Detailed - DNSP'!L$29),IF(AND($C$6="Exclusive",$C$8="Exclusive",$C$10="Inclusive",$C$12="Inclusive"),SUMIFS(Data!$D:$D,Data!$A:$A,'Detailed - DNSP'!$C$4,Data!$B:$B,Inputs!$G$14,Data!$C:$C,'Detailed - DNSP'!L$29),IF(AND($C$6="Inclusive",$C$8="Exclusive",$C$10="Exclusive",$C$12="Inclusive"),SUMIFS(Data!$D:$D,Data!$A:$A,'Detailed - DNSP'!$C$4,Data!$B:$B,Inputs!$G$15,Data!$C:$C,'Detailed - DNSP'!L$29),IF(AND($C$6="Exclusive",$C$8="Exclusive",$C$10="Exclusive",$C$12="Inclusive"),SUMIFS(Data!$D:$D,Data!$A:$A,'Detailed - DNSP'!$C$4,Data!$B:$B,Inputs!$G$16,Data!$C:$C,'Detailed - DNSP'!L$29),IF(AND($C$6="Inclusive",$C$8="Exclusive",$C$10="Exclusive",$C$12="Exclusive"),SUMIFS(Data!$D:$D,Data!$A:$A,'Detailed - DNSP'!$C$4,Data!$B:$B,Inputs!$G$17,Data!$C:$C,'Detailed - DNSP'!L$29),IF(AND($C$6="Exclusive",$C$8="Exclusive",$C$10="Exclusive",$C$12="Exclusive"),SUMIFS(Data!$D:$D,Data!$A:$A,'Detailed - DNSP'!$C$4,Data!$B:$B,Inputs!$G$18,Data!$C:$C,'Detailed - DNSP'!L$29),IF(AND($C$6="Inclusive",$C$8="Inclusive",$C$10="Exclusive",$C$12="Exclusive"),SUMIFS(Data!$D:$D,Data!$A:$A,'Detailed - DNSP'!$C$4,Data!$B:$B,Inputs!$G$19,Data!$C:$C,'Detailed - DNSP'!L$29),IF(AND($C$6="Exclusive",$C$8="Inclusive",$C$10="Exclusive",$C$12="Exclusive"),SUMIFS(Data!$D:$D,Data!$A:$A,'Detailed - DNSP'!$C$4,Data!$B:$B,Inputs!$G$20,Data!$C:$C,'Detailed - DNSP'!L$29),IF(AND($C$6="Inclusive",$C$8="Inclusive",$C$10="Exclusive",$C$12="Inclusive"),SUMIFS(Data!$D:$D,Data!$A:$A,'Detailed - DNSP'!$C$4,Data!$B:$B,Inputs!$G$21,Data!$C:$C,'Detailed - DNSP'!L$29),IF(AND($C$6="Exclusive",$C$8="Inclusive",$C$10="Exclusive",$C$12="Inclusive"),SUMIFS(Data!$D:$D,Data!$A:$A,'Detailed - DNSP'!$C$4,Data!$B:$B,Inputs!$G$22,Data!$C:$C,'Detailed - DNSP'!L$29),IF(AND($C$6="Inclusive",$C$8="Inclusive",$C$10="Inclusive",$C$12="Exclusive"),SUMIFS(Data!$D:$D,Data!$A:$A,'Detailed - DNSP'!$C$4,Data!$B:$B,Inputs!$G$23,Data!$C:$C,'Detailed - DNSP'!L$29),IF(AND($C$6="Exclusive",$C$8="Inclusive",$C$10="Inclusive",$C$12="Exclusive"),SUMIFS(Data!$D:$D,Data!$A:$A,'Detailed - DNSP'!$C$4,Data!$B:$B,Inputs!$G$24,Data!$C:$C,'Detailed - DNSP'!L$29),IF(AND($C$6="Inclusive",$C$8="Exclusive",$C$10="Inclusive",$C$12="Exclusive"),SUMIFS(Data!$D:$D,Data!$A:$A,'Detailed - DNSP'!$C$4,Data!$B:$B,Inputs!$G$25,Data!$C:$C,'Detailed - DNSP'!L$29),IF(AND($C$6="Exclusive",$C$8="Exclusive",$C$10="Inclusive",$C$12="Exclusive"),SUMIFS(Data!$D:$D,Data!$A:$A,'Detailed - DNSP'!$C$4,Data!$B:$B,Inputs!$G$26,Data!$C:$C,'Detailed - DNSP'!L$29)))))))))))))))))</f>
        <v>0.14608042798364165</v>
      </c>
      <c r="M30" s="92">
        <f>IF(AND($C$6="Inclusive",$C$8="Inclusive",$C$10="Inclusive",$C$12="Inclusive"),SUMIFS(Data!$D:$D,Data!$A:$A,'Detailed - DNSP'!$C$4,Data!$B:$B,Inputs!$G$11,Data!$C:$C,'Detailed - DNSP'!M$29),IF(AND($C$6="Exclusive",$C$8="Inclusive",$C$10="Inclusive",$C$12="Inclusive"),SUMIFS(Data!$D:$D,Data!$A:$A,'Detailed - DNSP'!$C$4,Data!$B:$B,Inputs!$G$12,Data!$C:$C,'Detailed - DNSP'!M$29),IF(AND($C$6="Inclusive",$C$8="Exclusive",$C$10="Inclusive",$C$12="Inclusive"),SUMIFS(Data!$D:$D,Data!$A:$A,'Detailed - DNSP'!$C$4,Data!$B:$B,Inputs!$G$13,Data!$C:$C,'Detailed - DNSP'!M$29),IF(AND($C$6="Exclusive",$C$8="Exclusive",$C$10="Inclusive",$C$12="Inclusive"),SUMIFS(Data!$D:$D,Data!$A:$A,'Detailed - DNSP'!$C$4,Data!$B:$B,Inputs!$G$14,Data!$C:$C,'Detailed - DNSP'!M$29),IF(AND($C$6="Inclusive",$C$8="Exclusive",$C$10="Exclusive",$C$12="Inclusive"),SUMIFS(Data!$D:$D,Data!$A:$A,'Detailed - DNSP'!$C$4,Data!$B:$B,Inputs!$G$15,Data!$C:$C,'Detailed - DNSP'!M$29),IF(AND($C$6="Exclusive",$C$8="Exclusive",$C$10="Exclusive",$C$12="Inclusive"),SUMIFS(Data!$D:$D,Data!$A:$A,'Detailed - DNSP'!$C$4,Data!$B:$B,Inputs!$G$16,Data!$C:$C,'Detailed - DNSP'!M$29),IF(AND($C$6="Inclusive",$C$8="Exclusive",$C$10="Exclusive",$C$12="Exclusive"),SUMIFS(Data!$D:$D,Data!$A:$A,'Detailed - DNSP'!$C$4,Data!$B:$B,Inputs!$G$17,Data!$C:$C,'Detailed - DNSP'!M$29),IF(AND($C$6="Exclusive",$C$8="Exclusive",$C$10="Exclusive",$C$12="Exclusive"),SUMIFS(Data!$D:$D,Data!$A:$A,'Detailed - DNSP'!$C$4,Data!$B:$B,Inputs!$G$18,Data!$C:$C,'Detailed - DNSP'!M$29),IF(AND($C$6="Inclusive",$C$8="Inclusive",$C$10="Exclusive",$C$12="Exclusive"),SUMIFS(Data!$D:$D,Data!$A:$A,'Detailed - DNSP'!$C$4,Data!$B:$B,Inputs!$G$19,Data!$C:$C,'Detailed - DNSP'!M$29),IF(AND($C$6="Exclusive",$C$8="Inclusive",$C$10="Exclusive",$C$12="Exclusive"),SUMIFS(Data!$D:$D,Data!$A:$A,'Detailed - DNSP'!$C$4,Data!$B:$B,Inputs!$G$20,Data!$C:$C,'Detailed - DNSP'!M$29),IF(AND($C$6="Inclusive",$C$8="Inclusive",$C$10="Exclusive",$C$12="Inclusive"),SUMIFS(Data!$D:$D,Data!$A:$A,'Detailed - DNSP'!$C$4,Data!$B:$B,Inputs!$G$21,Data!$C:$C,'Detailed - DNSP'!M$29),IF(AND($C$6="Exclusive",$C$8="Inclusive",$C$10="Exclusive",$C$12="Inclusive"),SUMIFS(Data!$D:$D,Data!$A:$A,'Detailed - DNSP'!$C$4,Data!$B:$B,Inputs!$G$22,Data!$C:$C,'Detailed - DNSP'!M$29),IF(AND($C$6="Inclusive",$C$8="Inclusive",$C$10="Inclusive",$C$12="Exclusive"),SUMIFS(Data!$D:$D,Data!$A:$A,'Detailed - DNSP'!$C$4,Data!$B:$B,Inputs!$G$23,Data!$C:$C,'Detailed - DNSP'!M$29),IF(AND($C$6="Exclusive",$C$8="Inclusive",$C$10="Inclusive",$C$12="Exclusive"),SUMIFS(Data!$D:$D,Data!$A:$A,'Detailed - DNSP'!$C$4,Data!$B:$B,Inputs!$G$24,Data!$C:$C,'Detailed - DNSP'!M$29),IF(AND($C$6="Inclusive",$C$8="Exclusive",$C$10="Inclusive",$C$12="Exclusive"),SUMIFS(Data!$D:$D,Data!$A:$A,'Detailed - DNSP'!$C$4,Data!$B:$B,Inputs!$G$25,Data!$C:$C,'Detailed - DNSP'!M$29),IF(AND($C$6="Exclusive",$C$8="Exclusive",$C$10="Inclusive",$C$12="Exclusive"),SUMIFS(Data!$D:$D,Data!$A:$A,'Detailed - DNSP'!$C$4,Data!$B:$B,Inputs!$G$26,Data!$C:$C,'Detailed - DNSP'!M$29)))))))))))))))))</f>
        <v>0.10027696079158399</v>
      </c>
      <c r="N30" s="92">
        <f>IF(AND($C$6="Inclusive",$C$8="Inclusive",$C$10="Inclusive",$C$12="Inclusive"),SUMIFS(Data!$D:$D,Data!$A:$A,'Detailed - DNSP'!$C$4,Data!$B:$B,Inputs!$G$11,Data!$C:$C,'Detailed - DNSP'!N$29),IF(AND($C$6="Exclusive",$C$8="Inclusive",$C$10="Inclusive",$C$12="Inclusive"),SUMIFS(Data!$D:$D,Data!$A:$A,'Detailed - DNSP'!$C$4,Data!$B:$B,Inputs!$G$12,Data!$C:$C,'Detailed - DNSP'!N$29),IF(AND($C$6="Inclusive",$C$8="Exclusive",$C$10="Inclusive",$C$12="Inclusive"),SUMIFS(Data!$D:$D,Data!$A:$A,'Detailed - DNSP'!$C$4,Data!$B:$B,Inputs!$G$13,Data!$C:$C,'Detailed - DNSP'!N$29),IF(AND($C$6="Exclusive",$C$8="Exclusive",$C$10="Inclusive",$C$12="Inclusive"),SUMIFS(Data!$D:$D,Data!$A:$A,'Detailed - DNSP'!$C$4,Data!$B:$B,Inputs!$G$14,Data!$C:$C,'Detailed - DNSP'!N$29),IF(AND($C$6="Inclusive",$C$8="Exclusive",$C$10="Exclusive",$C$12="Inclusive"),SUMIFS(Data!$D:$D,Data!$A:$A,'Detailed - DNSP'!$C$4,Data!$B:$B,Inputs!$G$15,Data!$C:$C,'Detailed - DNSP'!N$29),IF(AND($C$6="Exclusive",$C$8="Exclusive",$C$10="Exclusive",$C$12="Inclusive"),SUMIFS(Data!$D:$D,Data!$A:$A,'Detailed - DNSP'!$C$4,Data!$B:$B,Inputs!$G$16,Data!$C:$C,'Detailed - DNSP'!N$29),IF(AND($C$6="Inclusive",$C$8="Exclusive",$C$10="Exclusive",$C$12="Exclusive"),SUMIFS(Data!$D:$D,Data!$A:$A,'Detailed - DNSP'!$C$4,Data!$B:$B,Inputs!$G$17,Data!$C:$C,'Detailed - DNSP'!N$29),IF(AND($C$6="Exclusive",$C$8="Exclusive",$C$10="Exclusive",$C$12="Exclusive"),SUMIFS(Data!$D:$D,Data!$A:$A,'Detailed - DNSP'!$C$4,Data!$B:$B,Inputs!$G$18,Data!$C:$C,'Detailed - DNSP'!N$29),IF(AND($C$6="Inclusive",$C$8="Inclusive",$C$10="Exclusive",$C$12="Exclusive"),SUMIFS(Data!$D:$D,Data!$A:$A,'Detailed - DNSP'!$C$4,Data!$B:$B,Inputs!$G$19,Data!$C:$C,'Detailed - DNSP'!N$29),IF(AND($C$6="Exclusive",$C$8="Inclusive",$C$10="Exclusive",$C$12="Exclusive"),SUMIFS(Data!$D:$D,Data!$A:$A,'Detailed - DNSP'!$C$4,Data!$B:$B,Inputs!$G$20,Data!$C:$C,'Detailed - DNSP'!N$29),IF(AND($C$6="Inclusive",$C$8="Inclusive",$C$10="Exclusive",$C$12="Inclusive"),SUMIFS(Data!$D:$D,Data!$A:$A,'Detailed - DNSP'!$C$4,Data!$B:$B,Inputs!$G$21,Data!$C:$C,'Detailed - DNSP'!N$29),IF(AND($C$6="Exclusive",$C$8="Inclusive",$C$10="Exclusive",$C$12="Inclusive"),SUMIFS(Data!$D:$D,Data!$A:$A,'Detailed - DNSP'!$C$4,Data!$B:$B,Inputs!$G$22,Data!$C:$C,'Detailed - DNSP'!N$29),IF(AND($C$6="Inclusive",$C$8="Inclusive",$C$10="Inclusive",$C$12="Exclusive"),SUMIFS(Data!$D:$D,Data!$A:$A,'Detailed - DNSP'!$C$4,Data!$B:$B,Inputs!$G$23,Data!$C:$C,'Detailed - DNSP'!N$29),IF(AND($C$6="Exclusive",$C$8="Inclusive",$C$10="Inclusive",$C$12="Exclusive"),SUMIFS(Data!$D:$D,Data!$A:$A,'Detailed - DNSP'!$C$4,Data!$B:$B,Inputs!$G$24,Data!$C:$C,'Detailed - DNSP'!N$29),IF(AND($C$6="Inclusive",$C$8="Exclusive",$C$10="Inclusive",$C$12="Exclusive"),SUMIFS(Data!$D:$D,Data!$A:$A,'Detailed - DNSP'!$C$4,Data!$B:$B,Inputs!$G$25,Data!$C:$C,'Detailed - DNSP'!N$29),IF(AND($C$6="Exclusive",$C$8="Exclusive",$C$10="Inclusive",$C$12="Exclusive"),SUMIFS(Data!$D:$D,Data!$A:$A,'Detailed - DNSP'!$C$4,Data!$B:$B,Inputs!$G$26,Data!$C:$C,'Detailed - DNSP'!N$29)))))))))))))))))</f>
        <v>6.7004125769114048E-2</v>
      </c>
      <c r="P30" s="33"/>
    </row>
    <row r="31" spans="2:16">
      <c r="B31" s="82" t="s">
        <v>138</v>
      </c>
      <c r="C31" s="96">
        <f>IF($C$6="Exclusive",SUMIFS(Data!$D:$D,Data!$A:$A,'Detailed - DNSP'!$C$4,Data!$B:$B,"allowed real return on equity",Data!$C:$C,'Detailed - DNSP'!C$29),SUMIFS(Data!$D:$D,Data!$A:$A,'Detailed - DNSP'!$C$4,Data!$B:$B,"allowed nominal return on equity",Data!$C:$C,'Detailed - DNSP'!C$29))</f>
        <v>7.5075865470970005E-2</v>
      </c>
      <c r="D31" s="96">
        <f>IF($C$6="Exclusive",SUMIFS(Data!$D:$D,Data!$A:$A,'Detailed - DNSP'!$C$4,Data!$B:$B,"allowed real return on equity",Data!$C:$C,'Detailed - DNSP'!D$29),SUMIFS(Data!$D:$D,Data!$A:$A,'Detailed - DNSP'!$C$4,Data!$B:$B,"allowed nominal return on equity",Data!$C:$C,'Detailed - DNSP'!D$29))</f>
        <v>7.5075865470970005E-2</v>
      </c>
      <c r="E31" s="96">
        <f>IF($C$6="Exclusive",SUMIFS(Data!$D:$D,Data!$A:$A,'Detailed - DNSP'!$C$4,Data!$B:$B,"allowed real return on equity",Data!$C:$C,'Detailed - DNSP'!E$29),SUMIFS(Data!$D:$D,Data!$A:$A,'Detailed - DNSP'!$C$4,Data!$B:$B,"allowed nominal return on equity",Data!$C:$C,'Detailed - DNSP'!E$29))</f>
        <v>4.5437475257038999E-2</v>
      </c>
      <c r="F31" s="96">
        <f>IF($C$6="Exclusive",SUMIFS(Data!$D:$D,Data!$A:$A,'Detailed - DNSP'!$C$4,Data!$B:$B,"allowed real return on equity",Data!$C:$C,'Detailed - DNSP'!F$29),SUMIFS(Data!$D:$D,Data!$A:$A,'Detailed - DNSP'!$C$4,Data!$B:$B,"allowed nominal return on equity",Data!$C:$C,'Detailed - DNSP'!F$29))</f>
        <v>4.5437475257038999E-2</v>
      </c>
      <c r="G31" s="96">
        <f>IF($C$6="Exclusive",SUMIFS(Data!$D:$D,Data!$A:$A,'Detailed - DNSP'!$C$4,Data!$B:$B,"allowed real return on equity",Data!$C:$C,'Detailed - DNSP'!G$29),SUMIFS(Data!$D:$D,Data!$A:$A,'Detailed - DNSP'!$C$4,Data!$B:$B,"allowed nominal return on equity",Data!$C:$C,'Detailed - DNSP'!G$29))</f>
        <v>4.5437475257038999E-2</v>
      </c>
      <c r="H31" s="96">
        <f>IF($C$6="Exclusive",SUMIFS(Data!$D:$D,Data!$A:$A,'Detailed - DNSP'!$C$4,Data!$B:$B,"allowed real return on equity",Data!$C:$C,'Detailed - DNSP'!H$29),SUMIFS(Data!$D:$D,Data!$A:$A,'Detailed - DNSP'!$C$4,Data!$B:$B,"allowed nominal return on equity",Data!$C:$C,'Detailed - DNSP'!H$29))</f>
        <v>4.5437475257038999E-2</v>
      </c>
      <c r="I31" s="96">
        <f>IF($C$6="Exclusive",SUMIFS(Data!$D:$D,Data!$A:$A,'Detailed - DNSP'!$C$4,Data!$B:$B,"allowed real return on equity",Data!$C:$C,'Detailed - DNSP'!I$29),SUMIFS(Data!$D:$D,Data!$A:$A,'Detailed - DNSP'!$C$4,Data!$B:$B,"allowed nominal return on equity",Data!$C:$C,'Detailed - DNSP'!I$29))</f>
        <v>4.5437475257038999E-2</v>
      </c>
      <c r="J31" s="96">
        <f>IF($C$6="Exclusive",SUMIFS(Data!$D:$D,Data!$A:$A,'Detailed - DNSP'!$C$4,Data!$B:$B,"allowed real return on equity",Data!$C:$C,'Detailed - DNSP'!J$29),SUMIFS(Data!$D:$D,Data!$A:$A,'Detailed - DNSP'!$C$4,Data!$B:$B,"allowed nominal return on equity",Data!$C:$C,'Detailed - DNSP'!J$29))</f>
        <v>2.2430804463823999E-2</v>
      </c>
      <c r="K31" s="96">
        <f>IF($C$6="Exclusive",SUMIFS(Data!$D:$D,Data!$A:$A,'Detailed - DNSP'!$C$4,Data!$B:$B,"allowed real return on equity",Data!$C:$C,'Detailed - DNSP'!K$29),SUMIFS(Data!$D:$D,Data!$A:$A,'Detailed - DNSP'!$C$4,Data!$B:$B,"allowed nominal return on equity",Data!$C:$C,'Detailed - DNSP'!K$29))</f>
        <v>2.9805399541336E-2</v>
      </c>
      <c r="L31" s="96">
        <f>IF($C$6="Exclusive",SUMIFS(Data!$D:$D,Data!$A:$A,'Detailed - DNSP'!$C$4,Data!$B:$B,"allowed real return on equity",Data!$C:$C,'Detailed - DNSP'!L$29),SUMIFS(Data!$D:$D,Data!$A:$A,'Detailed - DNSP'!$C$4,Data!$B:$B,"allowed nominal return on equity",Data!$C:$C,'Detailed - DNSP'!L$29))</f>
        <v>2.9805399541336E-2</v>
      </c>
      <c r="M31" s="96">
        <f>IF($C$6="Exclusive",SUMIFS(Data!$D:$D,Data!$A:$A,'Detailed - DNSP'!$C$4,Data!$B:$B,"allowed real return on equity",Data!$C:$C,'Detailed - DNSP'!M$29),SUMIFS(Data!$D:$D,Data!$A:$A,'Detailed - DNSP'!$C$4,Data!$B:$B,"allowed nominal return on equity",Data!$C:$C,'Detailed - DNSP'!M$29))</f>
        <v>2.9805399541336E-2</v>
      </c>
      <c r="N31" s="96">
        <f>IF($C$6="Exclusive",SUMIFS(Data!$D:$D,Data!$A:$A,'Detailed - DNSP'!$C$4,Data!$B:$B,"allowed real return on equity",Data!$C:$C,'Detailed - DNSP'!N$29),SUMIFS(Data!$D:$D,Data!$A:$A,'Detailed - DNSP'!$C$4,Data!$B:$B,"allowed nominal return on equity",Data!$C:$C,'Detailed - DNSP'!N$29))</f>
        <v>2.9805399541336763E-2</v>
      </c>
    </row>
    <row r="32" spans="2:16" ht="13.5" thickBot="1">
      <c r="B32" s="6" t="s">
        <v>55</v>
      </c>
      <c r="C32" s="7">
        <f t="shared" ref="C32:J32" si="3">C30-C31</f>
        <v>3.3011466381342447E-3</v>
      </c>
      <c r="D32" s="7">
        <f t="shared" si="3"/>
        <v>2.922467721399169E-2</v>
      </c>
      <c r="E32" s="7">
        <f t="shared" si="3"/>
        <v>1.634677026106765E-2</v>
      </c>
      <c r="F32" s="7">
        <f t="shared" si="3"/>
        <v>1.1540301701834982E-2</v>
      </c>
      <c r="G32" s="7">
        <f t="shared" si="3"/>
        <v>2.941371960622869E-2</v>
      </c>
      <c r="H32" s="7">
        <f t="shared" si="3"/>
        <v>1.6963311198332318E-2</v>
      </c>
      <c r="I32" s="7">
        <f t="shared" si="3"/>
        <v>-5.0081289644558699E-3</v>
      </c>
      <c r="J32" s="7">
        <f t="shared" si="3"/>
        <v>2.4697351482543699E-2</v>
      </c>
      <c r="K32" s="7">
        <f>K30-K31</f>
        <v>6.5787144496825739E-2</v>
      </c>
      <c r="L32" s="7">
        <f>L30-L31</f>
        <v>0.11627502844230565</v>
      </c>
      <c r="M32" s="7">
        <f>M30-M31</f>
        <v>7.0471561250247991E-2</v>
      </c>
      <c r="N32" s="7">
        <f>N30-N31</f>
        <v>3.7198726227777285E-2</v>
      </c>
    </row>
    <row r="34" spans="2:16" ht="12.75" customHeight="1">
      <c r="B34" s="166" t="s">
        <v>172</v>
      </c>
      <c r="C34" s="167"/>
      <c r="D34" s="167"/>
      <c r="E34" s="167"/>
      <c r="F34" s="167"/>
      <c r="G34" s="167"/>
      <c r="H34" s="167"/>
      <c r="I34" s="167"/>
      <c r="J34" s="167"/>
      <c r="K34" s="167"/>
      <c r="L34" s="167"/>
      <c r="M34" s="167"/>
      <c r="N34" s="167"/>
    </row>
    <row r="35" spans="2:16" ht="15" customHeight="1">
      <c r="B35" s="167"/>
      <c r="C35" s="167"/>
      <c r="D35" s="167"/>
      <c r="E35" s="167"/>
      <c r="F35" s="167"/>
      <c r="G35" s="167"/>
      <c r="H35" s="167"/>
      <c r="I35" s="167"/>
      <c r="J35" s="167"/>
      <c r="K35" s="167"/>
      <c r="L35" s="167"/>
      <c r="M35" s="167"/>
      <c r="N35" s="167"/>
    </row>
    <row r="36" spans="2:16">
      <c r="C36" s="39"/>
      <c r="D36" s="39"/>
      <c r="E36" s="39"/>
      <c r="F36" s="39"/>
      <c r="G36" s="39"/>
      <c r="H36" s="39"/>
    </row>
    <row r="37" spans="2:16" ht="30" customHeight="1">
      <c r="B37" s="164" t="s">
        <v>53</v>
      </c>
      <c r="C37" s="165"/>
      <c r="D37" s="165"/>
      <c r="E37" s="165"/>
      <c r="F37" s="165"/>
      <c r="G37" s="165"/>
      <c r="H37" s="165"/>
      <c r="I37" s="165"/>
      <c r="J37" s="165"/>
      <c r="K37" s="165"/>
      <c r="L37" s="165"/>
      <c r="M37" s="165"/>
      <c r="N37" s="165"/>
    </row>
    <row r="39" spans="2:16" ht="13.5" thickBot="1">
      <c r="B39" s="119" t="s">
        <v>52</v>
      </c>
      <c r="C39" s="120">
        <v>2014</v>
      </c>
      <c r="D39" s="120">
        <v>2015</v>
      </c>
      <c r="E39" s="120">
        <v>2016</v>
      </c>
      <c r="F39" s="120">
        <v>2017</v>
      </c>
      <c r="G39" s="120">
        <v>2018</v>
      </c>
      <c r="H39" s="120">
        <v>2019</v>
      </c>
      <c r="I39" s="120">
        <v>2020</v>
      </c>
      <c r="J39" s="120">
        <v>2021</v>
      </c>
      <c r="K39" s="120">
        <v>2022</v>
      </c>
      <c r="L39" s="120">
        <v>2023</v>
      </c>
      <c r="M39" s="120">
        <v>2024</v>
      </c>
      <c r="N39" s="120">
        <v>2025</v>
      </c>
    </row>
    <row r="40" spans="2:16">
      <c r="B40" s="1" t="s">
        <v>4</v>
      </c>
      <c r="C40" s="8">
        <f>SUMIFS(Data!$D:$D,Data!$A:$A,'Detailed - DNSP'!$C$4,Data!$B:$B,'Detailed - DNSP'!$B40,Data!$C:$C,'Detailed - DNSP'!C$39)-IF($C$8="Exclusive",C$94,0)</f>
        <v>254485656.10491341</v>
      </c>
      <c r="D40" s="8">
        <f>SUMIFS(Data!$D:$D,Data!$A:$A,'Detailed - DNSP'!$C$4,Data!$B:$B,'Detailed - DNSP'!$B40,Data!$C:$C,'Detailed - DNSP'!D$39)-IF($C$8="Exclusive",D$94,0)</f>
        <v>287663082.17571002</v>
      </c>
      <c r="E40" s="8">
        <f>SUMIFS(Data!$D:$D,Data!$A:$A,'Detailed - DNSP'!$C$4,Data!$B:$B,'Detailed - DNSP'!$B40,Data!$C:$C,'Detailed - DNSP'!E$39)-IF($C$8="Exclusive",E$94,0)</f>
        <v>279326173.30000001</v>
      </c>
      <c r="F40" s="8">
        <f>SUMIFS(Data!$D:$D,Data!$A:$A,'Detailed - DNSP'!$C$4,Data!$B:$B,'Detailed - DNSP'!$B40,Data!$C:$C,'Detailed - DNSP'!F$39)-IF($C$8="Exclusive",F$94,0)</f>
        <v>278537163</v>
      </c>
      <c r="G40" s="8">
        <f>SUMIFS(Data!$D:$D,Data!$A:$A,'Detailed - DNSP'!$C$4,Data!$B:$B,'Detailed - DNSP'!$B40,Data!$C:$C,'Detailed - DNSP'!G$39)-IF($C$8="Exclusive",G$94,0)</f>
        <v>290594469.420421</v>
      </c>
      <c r="H40" s="8">
        <f>SUMIFS(Data!$D:$D,Data!$A:$A,'Detailed - DNSP'!$C$4,Data!$B:$B,'Detailed - DNSP'!$B40,Data!$C:$C,'Detailed - DNSP'!H$39)-IF($C$8="Exclusive",H$94,0)</f>
        <v>299178861.24000001</v>
      </c>
      <c r="I40" s="8">
        <f>SUMIFS(Data!$D:$D,Data!$A:$A,'Detailed - DNSP'!$C$4,Data!$B:$B,'Detailed - DNSP'!$B40,Data!$C:$C,'Detailed - DNSP'!I$39)-IF($C$8="Exclusive",I$94,0)</f>
        <v>290406805.30000001</v>
      </c>
      <c r="J40" s="8">
        <f>SUMIFS(Data!$D:$D,Data!$A:$A,'Detailed - DNSP'!$C$4,Data!$B:$B,'Detailed - DNSP'!$B40,Data!$C:$C,'Detailed - DNSP'!J$39)-IF($C$8="Exclusive",J$94,0)</f>
        <v>265819542.28999999</v>
      </c>
      <c r="K40" s="8">
        <f>SUMIFS(Data!$D:$D,Data!$A:$A,'Detailed - DNSP'!$C$4,Data!$B:$B,'Detailed - DNSP'!$B40,Data!$C:$C,'Detailed - DNSP'!K$39)-IF($C$8="Exclusive",K$94,0)</f>
        <v>304913785.23000002</v>
      </c>
      <c r="L40" s="95">
        <f>SUMIFS(Data!$D:$D,Data!$A:$A,'Detailed - DNSP'!$C$4,Data!$B:$B,'Detailed - DNSP'!$B40,Data!$C:$C,'Detailed - DNSP'!L$39)-IF($C$8="Exclusive",L$94,0)</f>
        <v>322975302.63999999</v>
      </c>
      <c r="M40" s="8">
        <f>SUMIFS(Data!$D:$D,Data!$A:$A,'Detailed - DNSP'!$C$4,Data!$B:$B,'Detailed - DNSP'!$B40,Data!$C:$C,'Detailed - DNSP'!M$39)-IF($C$8="Exclusive",M$94,0)</f>
        <v>327095782.04000002</v>
      </c>
      <c r="N40" s="8">
        <f>SUMIFS(Data!$D:$D,Data!$A:$A,'Detailed - DNSP'!$C$4,Data!$B:$B,'Detailed - DNSP'!$B40,Data!$C:$C,'Detailed - DNSP'!N$39)-IF($C$8="Exclusive",N$94,0)</f>
        <v>351529472</v>
      </c>
    </row>
    <row r="41" spans="2:16">
      <c r="B41" s="1" t="s">
        <v>13</v>
      </c>
      <c r="C41" s="8">
        <f>IF($C$10 = "Inclusive", SUMIFS(Data!$D:$D,Data!$A:$A,'Detailed - DNSP'!$C$4,Data!$B:$B,'Detailed - DNSP'!$B41,Data!$C:$C,'Detailed - DNSP'!C$39), 0)</f>
        <v>70755293</v>
      </c>
      <c r="D41" s="8">
        <f>IF($C$10 = "Inclusive", SUMIFS(Data!$D:$D,Data!$A:$A,'Detailed - DNSP'!$C$4,Data!$B:$B,'Detailed - DNSP'!$B41,Data!$C:$C,'Detailed - DNSP'!D$39), 0)</f>
        <v>107561968</v>
      </c>
      <c r="E41" s="8">
        <f>IF($C$10 = "Inclusive", SUMIFS(Data!$D:$D,Data!$A:$A,'Detailed - DNSP'!$C$4,Data!$B:$B,'Detailed - DNSP'!$B41,Data!$C:$C,'Detailed - DNSP'!E$39), 0)</f>
        <v>78001171.930000007</v>
      </c>
      <c r="F41" s="8">
        <f>IF($C$10 = "Inclusive", SUMIFS(Data!$D:$D,Data!$A:$A,'Detailed - DNSP'!$C$4,Data!$B:$B,'Detailed - DNSP'!$B41,Data!$C:$C,'Detailed - DNSP'!F$39), 0)</f>
        <v>96115574</v>
      </c>
      <c r="G41" s="8">
        <f>IF($C$10 = "Inclusive", SUMIFS(Data!$D:$D,Data!$A:$A,'Detailed - DNSP'!$C$4,Data!$B:$B,'Detailed - DNSP'!$B41,Data!$C:$C,'Detailed - DNSP'!G$39), 0)</f>
        <v>103354553.35465559</v>
      </c>
      <c r="H41" s="8">
        <f>IF($C$10 = "Inclusive", SUMIFS(Data!$D:$D,Data!$A:$A,'Detailed - DNSP'!$C$4,Data!$B:$B,'Detailed - DNSP'!$B41,Data!$C:$C,'Detailed - DNSP'!H$39), 0)</f>
        <v>104542282.59999999</v>
      </c>
      <c r="I41" s="8">
        <f>IF($C$10 = "Inclusive", SUMIFS(Data!$D:$D,Data!$A:$A,'Detailed - DNSP'!$C$4,Data!$B:$B,'Detailed - DNSP'!$B41,Data!$C:$C,'Detailed - DNSP'!I$39), 0)</f>
        <v>111822511.45999999</v>
      </c>
      <c r="J41" s="8">
        <f>IF($C$10 = "Inclusive", SUMIFS(Data!$D:$D,Data!$A:$A,'Detailed - DNSP'!$C$4,Data!$B:$B,'Detailed - DNSP'!$B41,Data!$C:$C,'Detailed - DNSP'!J$39), 0)</f>
        <v>110123968.31999999</v>
      </c>
      <c r="K41" s="8">
        <f>IF($C$10 = "Inclusive", SUMIFS(Data!$D:$D,Data!$A:$A,'Detailed - DNSP'!$C$4,Data!$B:$B,'Detailed - DNSP'!$B41,Data!$C:$C,'Detailed - DNSP'!K$39), 0)</f>
        <v>128364383.98999999</v>
      </c>
      <c r="L41" s="95">
        <f>IF($C$10 = "Inclusive", SUMIFS(Data!$D:$D,Data!$A:$A,'Detailed - DNSP'!$C$4,Data!$B:$B,'Detailed - DNSP'!$B41,Data!$C:$C,'Detailed - DNSP'!L$39), 0)</f>
        <v>105969140.20999999</v>
      </c>
      <c r="M41" s="8">
        <f>IF($C$10 = "Inclusive", SUMIFS(Data!$D:$D,Data!$A:$A,'Detailed - DNSP'!$C$4,Data!$B:$B,'Detailed - DNSP'!$B41,Data!$C:$C,'Detailed - DNSP'!M$39), 0)</f>
        <v>101551444.28</v>
      </c>
      <c r="N41" s="8">
        <f>IF($C$10 = "Inclusive", SUMIFS(Data!$D:$D,Data!$A:$A,'Detailed - DNSP'!$C$4,Data!$B:$B,'Detailed - DNSP'!$B41,Data!$C:$C,'Detailed - DNSP'!N$39), 0)</f>
        <v>125055975</v>
      </c>
    </row>
    <row r="42" spans="2:16">
      <c r="B42" s="1" t="s">
        <v>14</v>
      </c>
      <c r="C42" s="8">
        <f>IF($C$10 = "Inclusive", SUMIFS(Data!$D:$D,Data!$A:$A,'Detailed - DNSP'!$C$4,Data!$B:$B,'Detailed - DNSP'!$B42,Data!$C:$C,'Detailed - DNSP'!C$39), 0)</f>
        <v>3618498</v>
      </c>
      <c r="D42" s="8">
        <f>IF($C$10 = "Inclusive", SUMIFS(Data!$D:$D,Data!$A:$A,'Detailed - DNSP'!$C$4,Data!$B:$B,'Detailed - DNSP'!$B42,Data!$C:$C,'Detailed - DNSP'!D$39), 0)</f>
        <v>3810895</v>
      </c>
      <c r="E42" s="8">
        <f>IF($C$10 = "Inclusive", SUMIFS(Data!$D:$D,Data!$A:$A,'Detailed - DNSP'!$C$4,Data!$B:$B,'Detailed - DNSP'!$B42,Data!$C:$C,'Detailed - DNSP'!E$39), 0)</f>
        <v>4468244.9400000004</v>
      </c>
      <c r="F42" s="8">
        <f>IF($C$10 = "Inclusive", SUMIFS(Data!$D:$D,Data!$A:$A,'Detailed - DNSP'!$C$4,Data!$B:$B,'Detailed - DNSP'!$B42,Data!$C:$C,'Detailed - DNSP'!F$39), 0)</f>
        <v>3681762</v>
      </c>
      <c r="G42" s="8">
        <f>IF($C$10 = "Inclusive", SUMIFS(Data!$D:$D,Data!$A:$A,'Detailed - DNSP'!$C$4,Data!$B:$B,'Detailed - DNSP'!$B42,Data!$C:$C,'Detailed - DNSP'!G$39), 0)</f>
        <v>3949275.92</v>
      </c>
      <c r="H42" s="8">
        <f>IF($C$10 = "Inclusive", SUMIFS(Data!$D:$D,Data!$A:$A,'Detailed - DNSP'!$C$4,Data!$B:$B,'Detailed - DNSP'!$B42,Data!$C:$C,'Detailed - DNSP'!H$39), 0)</f>
        <v>0</v>
      </c>
      <c r="I42" s="8">
        <f>IF($C$10 = "Inclusive", SUMIFS(Data!$D:$D,Data!$A:$A,'Detailed - DNSP'!$C$4,Data!$B:$B,'Detailed - DNSP'!$B42,Data!$C:$C,'Detailed - DNSP'!I$39), 0)</f>
        <v>0</v>
      </c>
      <c r="J42" s="8">
        <f>IF($C$10 = "Inclusive", SUMIFS(Data!$D:$D,Data!$A:$A,'Detailed - DNSP'!$C$4,Data!$B:$B,'Detailed - DNSP'!$B42,Data!$C:$C,'Detailed - DNSP'!J$39), 0)</f>
        <v>150014.70000000001</v>
      </c>
      <c r="K42" s="8">
        <f>IF($C$10 = "Inclusive", SUMIFS(Data!$D:$D,Data!$A:$A,'Detailed - DNSP'!$C$4,Data!$B:$B,'Detailed - DNSP'!$B42,Data!$C:$C,'Detailed - DNSP'!K$39), 0)</f>
        <v>154109.70000000001</v>
      </c>
      <c r="L42" s="8">
        <f>IF($C$10 = "Inclusive", SUMIFS(Data!$D:$D,Data!$A:$A,'Detailed - DNSP'!$C$4,Data!$B:$B,'Detailed - DNSP'!$B42,Data!$C:$C,'Detailed - DNSP'!L$39), 0)</f>
        <v>4163578.04</v>
      </c>
      <c r="M42" s="8">
        <f>IF($C$10 = "Inclusive", SUMIFS(Data!$D:$D,Data!$A:$A,'Detailed - DNSP'!$C$4,Data!$B:$B,'Detailed - DNSP'!$B42,Data!$C:$C,'Detailed - DNSP'!M$39), 0)</f>
        <v>3828922</v>
      </c>
      <c r="N42" s="8">
        <f>IF($C$10 = "Inclusive", SUMIFS(Data!$D:$D,Data!$A:$A,'Detailed - DNSP'!$C$4,Data!$B:$B,'Detailed - DNSP'!$B42,Data!$C:$C,'Detailed - DNSP'!N$39), 0)</f>
        <v>4861277</v>
      </c>
    </row>
    <row r="43" spans="2:16">
      <c r="B43" s="1" t="s">
        <v>15</v>
      </c>
      <c r="C43" s="8">
        <f>IF($C$10 = "Inclusive", SUMIFS(Data!$D:$D,Data!$A:$A,'Detailed - DNSP'!$C$4,Data!$B:$B,'Detailed - DNSP'!$B43,Data!$C:$C,'Detailed - DNSP'!C$39), 0)</f>
        <v>2823841</v>
      </c>
      <c r="D43" s="8">
        <f>IF($C$10 = "Inclusive", SUMIFS(Data!$D:$D,Data!$A:$A,'Detailed - DNSP'!$C$4,Data!$B:$B,'Detailed - DNSP'!$B43,Data!$C:$C,'Detailed - DNSP'!D$39), 0)</f>
        <v>4010417</v>
      </c>
      <c r="E43" s="8">
        <f>IF($C$10 = "Inclusive", SUMIFS(Data!$D:$D,Data!$A:$A,'Detailed - DNSP'!$C$4,Data!$B:$B,'Detailed - DNSP'!$B43,Data!$C:$C,'Detailed - DNSP'!E$39), 0)</f>
        <v>2693533.69</v>
      </c>
      <c r="F43" s="8">
        <f>IF($C$10 = "Inclusive", SUMIFS(Data!$D:$D,Data!$A:$A,'Detailed - DNSP'!$C$4,Data!$B:$B,'Detailed - DNSP'!$B43,Data!$C:$C,'Detailed - DNSP'!F$39), 0)</f>
        <v>2148472</v>
      </c>
      <c r="G43" s="8">
        <f>IF($C$10 = "Inclusive", SUMIFS(Data!$D:$D,Data!$A:$A,'Detailed - DNSP'!$C$4,Data!$B:$B,'Detailed - DNSP'!$B43,Data!$C:$C,'Detailed - DNSP'!G$39), 0)</f>
        <v>2146870.5607349188</v>
      </c>
      <c r="H43" s="8">
        <f>IF($C$10 = "Inclusive", SUMIFS(Data!$D:$D,Data!$A:$A,'Detailed - DNSP'!$C$4,Data!$B:$B,'Detailed - DNSP'!$B43,Data!$C:$C,'Detailed - DNSP'!H$39), 0)</f>
        <v>2284724.02</v>
      </c>
      <c r="I43" s="8">
        <f>IF($C$10 = "Inclusive", SUMIFS(Data!$D:$D,Data!$A:$A,'Detailed - DNSP'!$C$4,Data!$B:$B,'Detailed - DNSP'!$B43,Data!$C:$C,'Detailed - DNSP'!I$39), 0)</f>
        <v>2083154.65</v>
      </c>
      <c r="J43" s="8">
        <f>IF($C$10 = "Inclusive", SUMIFS(Data!$D:$D,Data!$A:$A,'Detailed - DNSP'!$C$4,Data!$B:$B,'Detailed - DNSP'!$B43,Data!$C:$C,'Detailed - DNSP'!J$39), 0)</f>
        <v>1958309.23</v>
      </c>
      <c r="K43" s="8">
        <f>IF($C$10 = "Inclusive", SUMIFS(Data!$D:$D,Data!$A:$A,'Detailed - DNSP'!$C$4,Data!$B:$B,'Detailed - DNSP'!$B43,Data!$C:$C,'Detailed - DNSP'!K$39), 0)</f>
        <v>4064290.34</v>
      </c>
      <c r="L43" s="8">
        <f>IF($C$10 = "Inclusive", SUMIFS(Data!$D:$D,Data!$A:$A,'Detailed - DNSP'!$C$4,Data!$B:$B,'Detailed - DNSP'!$B43,Data!$C:$C,'Detailed - DNSP'!L$39), 0)</f>
        <v>3795725.71</v>
      </c>
      <c r="M43" s="8">
        <f>IF($C$10 = "Inclusive", SUMIFS(Data!$D:$D,Data!$A:$A,'Detailed - DNSP'!$C$4,Data!$B:$B,'Detailed - DNSP'!$B43,Data!$C:$C,'Detailed - DNSP'!M$39), 0)</f>
        <v>3424597.55</v>
      </c>
      <c r="N43" s="8">
        <f>IF($C$10 = "Inclusive", SUMIFS(Data!$D:$D,Data!$A:$A,'Detailed - DNSP'!$C$4,Data!$B:$B,'Detailed - DNSP'!$B43,Data!$C:$C,'Detailed - DNSP'!N$39), 0)</f>
        <v>3241007</v>
      </c>
      <c r="O43" s="69"/>
      <c r="P43" s="69"/>
    </row>
    <row r="44" spans="2:16">
      <c r="B44" s="1" t="s">
        <v>16</v>
      </c>
      <c r="C44" s="8">
        <f>SUMIFS(Data!$D:$D,Data!$A:$A,'Detailed - DNSP'!$C$4,Data!$B:$B,'Detailed - DNSP'!$B44,Data!$C:$C,'Detailed - DNSP'!C$39)</f>
        <v>1353522.63</v>
      </c>
      <c r="D44" s="8">
        <f>SUMIFS(Data!$D:$D,Data!$A:$A,'Detailed - DNSP'!$C$4,Data!$B:$B,'Detailed - DNSP'!$B44,Data!$C:$C,'Detailed - DNSP'!D$39)</f>
        <v>727021.99</v>
      </c>
      <c r="E44" s="8">
        <f>SUMIFS(Data!$D:$D,Data!$A:$A,'Detailed - DNSP'!$C$4,Data!$B:$B,'Detailed - DNSP'!$B44,Data!$C:$C,'Detailed - DNSP'!E$39)</f>
        <v>89324.57</v>
      </c>
      <c r="F44" s="8">
        <f>SUMIFS(Data!$D:$D,Data!$A:$A,'Detailed - DNSP'!$C$4,Data!$B:$B,'Detailed - DNSP'!$B44,Data!$C:$C,'Detailed - DNSP'!F$39)</f>
        <v>2738225</v>
      </c>
      <c r="G44" s="8">
        <f>SUMIFS(Data!$D:$D,Data!$A:$A,'Detailed - DNSP'!$C$4,Data!$B:$B,'Detailed - DNSP'!$B44,Data!$C:$C,'Detailed - DNSP'!G$39)</f>
        <v>2186045.71</v>
      </c>
      <c r="H44" s="8">
        <f>SUMIFS(Data!$D:$D,Data!$A:$A,'Detailed - DNSP'!$C$4,Data!$B:$B,'Detailed - DNSP'!$B44,Data!$C:$C,'Detailed - DNSP'!H$39)</f>
        <v>721575.9</v>
      </c>
      <c r="I44" s="8">
        <f>SUMIFS(Data!$D:$D,Data!$A:$A,'Detailed - DNSP'!$C$4,Data!$B:$B,'Detailed - DNSP'!$B44,Data!$C:$C,'Detailed - DNSP'!I$39)</f>
        <v>-561889.37</v>
      </c>
      <c r="J44" s="8">
        <f>SUMIFS(Data!$D:$D,Data!$A:$A,'Detailed - DNSP'!$C$4,Data!$B:$B,'Detailed - DNSP'!$B44,Data!$C:$C,'Detailed - DNSP'!J$39)</f>
        <v>277823.99</v>
      </c>
      <c r="K44" s="8">
        <f>SUMIFS(Data!$D:$D,Data!$A:$A,'Detailed - DNSP'!$C$4,Data!$B:$B,'Detailed - DNSP'!$B44,Data!$C:$C,'Detailed - DNSP'!K$39)</f>
        <v>81658.02</v>
      </c>
      <c r="L44" s="8">
        <f>SUMIFS(Data!$D:$D,Data!$A:$A,'Detailed - DNSP'!$C$4,Data!$B:$B,'Detailed - DNSP'!$B44,Data!$C:$C,'Detailed - DNSP'!L$39)</f>
        <v>45449.21</v>
      </c>
      <c r="M44" s="8">
        <f>SUMIFS(Data!$D:$D,Data!$A:$A,'Detailed - DNSP'!$C$4,Data!$B:$B,'Detailed - DNSP'!$B44,Data!$C:$C,'Detailed - DNSP'!M$39)</f>
        <v>63963.03</v>
      </c>
      <c r="N44" s="8">
        <f>SUMIFS(Data!$D:$D,Data!$A:$A,'Detailed - DNSP'!$C$4,Data!$B:$B,'Detailed - DNSP'!$B44,Data!$C:$C,'Detailed - DNSP'!N$39)</f>
        <v>1223969</v>
      </c>
    </row>
    <row r="45" spans="2:16" ht="13.5" thickBot="1">
      <c r="B45" s="6" t="s">
        <v>51</v>
      </c>
      <c r="C45" s="9">
        <f t="shared" ref="C45:J45" si="4">SUM(C40:C44)</f>
        <v>333036810.73491341</v>
      </c>
      <c r="D45" s="9">
        <f t="shared" si="4"/>
        <v>403773384.16571003</v>
      </c>
      <c r="E45" s="9">
        <f t="shared" si="4"/>
        <v>364578448.43000001</v>
      </c>
      <c r="F45" s="9">
        <f t="shared" si="4"/>
        <v>383221196</v>
      </c>
      <c r="G45" s="9">
        <f t="shared" si="4"/>
        <v>402231214.96581155</v>
      </c>
      <c r="H45" s="9">
        <f t="shared" si="4"/>
        <v>406727443.75999999</v>
      </c>
      <c r="I45" s="9">
        <f t="shared" si="4"/>
        <v>403750582.03999996</v>
      </c>
      <c r="J45" s="9">
        <f t="shared" si="4"/>
        <v>378329658.53000003</v>
      </c>
      <c r="K45" s="9">
        <f>SUM(K40:K44)</f>
        <v>437578227.27999997</v>
      </c>
      <c r="L45" s="9">
        <f>SUM(L40:L44)</f>
        <v>436949195.80999994</v>
      </c>
      <c r="M45" s="9">
        <f>SUM(M40:M44)</f>
        <v>435964708.90000004</v>
      </c>
      <c r="N45" s="9">
        <f>SUM(N40:N44)</f>
        <v>485911700</v>
      </c>
    </row>
    <row r="46" spans="2:16">
      <c r="C46" s="10"/>
      <c r="D46" s="10"/>
      <c r="E46" s="10"/>
      <c r="F46" s="10"/>
      <c r="G46" s="10"/>
      <c r="H46" s="10"/>
      <c r="I46" s="10"/>
    </row>
    <row r="47" spans="2:16" ht="12.75" customHeight="1">
      <c r="B47" s="166" t="s">
        <v>173</v>
      </c>
      <c r="C47" s="167"/>
      <c r="D47" s="167"/>
      <c r="E47" s="167"/>
      <c r="F47" s="167"/>
      <c r="G47" s="167"/>
      <c r="H47" s="167"/>
      <c r="I47" s="167"/>
      <c r="J47" s="167"/>
      <c r="K47" s="167"/>
      <c r="L47" s="167"/>
      <c r="M47" s="167"/>
      <c r="N47" s="167"/>
    </row>
    <row r="48" spans="2:16">
      <c r="B48" s="167"/>
      <c r="C48" s="167"/>
      <c r="D48" s="167"/>
      <c r="E48" s="167"/>
      <c r="F48" s="167"/>
      <c r="G48" s="167"/>
      <c r="H48" s="167"/>
      <c r="I48" s="167"/>
      <c r="J48" s="167"/>
      <c r="K48" s="167"/>
      <c r="L48" s="167"/>
      <c r="M48" s="167"/>
      <c r="N48" s="167"/>
    </row>
    <row r="49" spans="2:14">
      <c r="C49" s="10"/>
      <c r="D49" s="10"/>
      <c r="E49" s="10"/>
      <c r="F49" s="10"/>
      <c r="G49" s="10"/>
      <c r="H49" s="10"/>
      <c r="I49" s="10"/>
    </row>
    <row r="50" spans="2:14" ht="13.5" thickBot="1">
      <c r="B50" s="119" t="s">
        <v>50</v>
      </c>
      <c r="C50" s="120">
        <v>2014</v>
      </c>
      <c r="D50" s="120">
        <v>2015</v>
      </c>
      <c r="E50" s="120">
        <v>2016</v>
      </c>
      <c r="F50" s="120">
        <v>2017</v>
      </c>
      <c r="G50" s="120">
        <v>2018</v>
      </c>
      <c r="H50" s="120">
        <v>2019</v>
      </c>
      <c r="I50" s="120">
        <v>2020</v>
      </c>
      <c r="J50" s="120">
        <v>2021</v>
      </c>
      <c r="K50" s="120">
        <v>2022</v>
      </c>
      <c r="L50" s="120">
        <v>2023</v>
      </c>
      <c r="M50" s="120">
        <v>2024</v>
      </c>
      <c r="N50" s="120">
        <v>2025</v>
      </c>
    </row>
    <row r="51" spans="2:14">
      <c r="B51" s="1" t="s">
        <v>17</v>
      </c>
      <c r="C51" s="8">
        <f>IF( $C$10 = "Inclusive", SUMIFS(Data!$D:$D,Data!$A:$A,'Detailed - DNSP'!$C$4,Data!$B:$B,'Detailed - DNSP'!$B51,Data!$C:$C,'Detailed - DNSP'!C$50), 0)</f>
        <v>70755293</v>
      </c>
      <c r="D51" s="8">
        <f>IF( $C$10 = "Inclusive", SUMIFS(Data!$D:$D,Data!$A:$A,'Detailed - DNSP'!$C$4,Data!$B:$B,'Detailed - DNSP'!$B51,Data!$C:$C,'Detailed - DNSP'!D$50), 0)</f>
        <v>107561968</v>
      </c>
      <c r="E51" s="8">
        <f>IF( $C$10 = "Inclusive", SUMIFS(Data!$D:$D,Data!$A:$A,'Detailed - DNSP'!$C$4,Data!$B:$B,'Detailed - DNSP'!$B51,Data!$C:$C,'Detailed - DNSP'!E$50), 0)</f>
        <v>78001171.930000007</v>
      </c>
      <c r="F51" s="8">
        <f>IF( $C$10 = "Inclusive", SUMIFS(Data!$D:$D,Data!$A:$A,'Detailed - DNSP'!$C$4,Data!$B:$B,'Detailed - DNSP'!$B51,Data!$C:$C,'Detailed - DNSP'!F$50), 0)</f>
        <v>96115574</v>
      </c>
      <c r="G51" s="8">
        <f>IF( $C$10 = "Inclusive", SUMIFS(Data!$D:$D,Data!$A:$A,'Detailed - DNSP'!$C$4,Data!$B:$B,'Detailed - DNSP'!$B51,Data!$C:$C,'Detailed - DNSP'!G$50), 0)</f>
        <v>98860579.239999995</v>
      </c>
      <c r="H51" s="8">
        <f>IF( $C$10 = "Inclusive", SUMIFS(Data!$D:$D,Data!$A:$A,'Detailed - DNSP'!$C$4,Data!$B:$B,'Detailed - DNSP'!$B51,Data!$C:$C,'Detailed - DNSP'!H$50), 0)</f>
        <v>103010893.70999999</v>
      </c>
      <c r="I51" s="8">
        <f>IF( $C$10 = "Inclusive", SUMIFS(Data!$D:$D,Data!$A:$A,'Detailed - DNSP'!$C$4,Data!$B:$B,'Detailed - DNSP'!$B51,Data!$C:$C,'Detailed - DNSP'!I$50), 0)</f>
        <v>110407522.01000001</v>
      </c>
      <c r="J51" s="8">
        <f>IF( $C$10 = "Inclusive", SUMIFS(Data!$D:$D,Data!$A:$A,'Detailed - DNSP'!$C$4,Data!$B:$B,'Detailed - DNSP'!$B51,Data!$C:$C,'Detailed - DNSP'!J$50), 0)</f>
        <v>108702053.8</v>
      </c>
      <c r="K51" s="8">
        <f>IF( $C$10 = "Inclusive", SUMIFS(Data!$D:$D,Data!$A:$A,'Detailed - DNSP'!$C$4,Data!$B:$B,'Detailed - DNSP'!$B51,Data!$C:$C,'Detailed - DNSP'!K$50), 0)</f>
        <v>126672907.3</v>
      </c>
      <c r="L51" s="8">
        <f>IF( $C$10 = "Inclusive", SUMIFS(Data!$D:$D,Data!$A:$A,'Detailed - DNSP'!$C$4,Data!$B:$B,'Detailed - DNSP'!$B51,Data!$C:$C,'Detailed - DNSP'!L$50), 0)</f>
        <v>101707749.23999999</v>
      </c>
      <c r="M51" s="8">
        <f>IF( $C$10 = "Inclusive", SUMIFS(Data!$D:$D,Data!$A:$A,'Detailed - DNSP'!$C$4,Data!$B:$B,'Detailed - DNSP'!$B51,Data!$C:$C,'Detailed - DNSP'!M$50), 0)</f>
        <v>97874909.879999995</v>
      </c>
      <c r="N51" s="8">
        <f>IF( $C$10 = "Inclusive", SUMIFS(Data!$D:$D,Data!$A:$A,'Detailed - DNSP'!$C$4,Data!$B:$B,'Detailed - DNSP'!$B51,Data!$C:$C,'Detailed - DNSP'!N$50), 0)</f>
        <v>124115323</v>
      </c>
    </row>
    <row r="52" spans="2:14">
      <c r="B52" s="1" t="s">
        <v>18</v>
      </c>
      <c r="C52" s="8">
        <f>IF( $C$10 = "Inclusive", SUMIFS(Data!$D:$D,Data!$A:$A,'Detailed - DNSP'!$C$4,Data!$B:$B,'Detailed - DNSP'!$B52,Data!$C:$C,'Detailed - DNSP'!C$50), 0)</f>
        <v>0</v>
      </c>
      <c r="D52" s="8">
        <f>IF( $C$10 = "Inclusive", SUMIFS(Data!$D:$D,Data!$A:$A,'Detailed - DNSP'!$C$4,Data!$B:$B,'Detailed - DNSP'!$B52,Data!$C:$C,'Detailed - DNSP'!D$50), 0)</f>
        <v>0</v>
      </c>
      <c r="E52" s="8">
        <f>IF( $C$10 = "Inclusive", SUMIFS(Data!$D:$D,Data!$A:$A,'Detailed - DNSP'!$C$4,Data!$B:$B,'Detailed - DNSP'!$B52,Data!$C:$C,'Detailed - DNSP'!E$50), 0)</f>
        <v>0</v>
      </c>
      <c r="F52" s="8">
        <f>IF( $C$10 = "Inclusive", SUMIFS(Data!$D:$D,Data!$A:$A,'Detailed - DNSP'!$C$4,Data!$B:$B,'Detailed - DNSP'!$B52,Data!$C:$C,'Detailed - DNSP'!F$50), 0)</f>
        <v>0</v>
      </c>
      <c r="G52" s="8">
        <f>IF( $C$10 = "Inclusive", SUMIFS(Data!$D:$D,Data!$A:$A,'Detailed - DNSP'!$C$4,Data!$B:$B,'Detailed - DNSP'!$B52,Data!$C:$C,'Detailed - DNSP'!G$50), 0)</f>
        <v>0</v>
      </c>
      <c r="H52" s="8">
        <f>IF( $C$10 = "Inclusive", SUMIFS(Data!$D:$D,Data!$A:$A,'Detailed - DNSP'!$C$4,Data!$B:$B,'Detailed - DNSP'!$B52,Data!$C:$C,'Detailed - DNSP'!H$50), 0)</f>
        <v>0</v>
      </c>
      <c r="I52" s="8">
        <f>IF( $C$10 = "Inclusive", SUMIFS(Data!$D:$D,Data!$A:$A,'Detailed - DNSP'!$C$4,Data!$B:$B,'Detailed - DNSP'!$B52,Data!$C:$C,'Detailed - DNSP'!I$50), 0)</f>
        <v>0</v>
      </c>
      <c r="J52" s="8">
        <f>IF( $C$10 = "Inclusive", SUMIFS(Data!$D:$D,Data!$A:$A,'Detailed - DNSP'!$C$4,Data!$B:$B,'Detailed - DNSP'!$B52,Data!$C:$C,'Detailed - DNSP'!J$50), 0)</f>
        <v>0</v>
      </c>
      <c r="K52" s="8">
        <f>IF( $C$10 = "Inclusive", SUMIFS(Data!$D:$D,Data!$A:$A,'Detailed - DNSP'!$C$4,Data!$B:$B,'Detailed - DNSP'!$B52,Data!$C:$C,'Detailed - DNSP'!K$50), 0)</f>
        <v>0</v>
      </c>
      <c r="L52" s="8">
        <f>IF( $C$10 = "Inclusive", SUMIFS(Data!$D:$D,Data!$A:$A,'Detailed - DNSP'!$C$4,Data!$B:$B,'Detailed - DNSP'!$B52,Data!$C:$C,'Detailed - DNSP'!L$50), 0)</f>
        <v>0</v>
      </c>
      <c r="M52" s="8">
        <f>IF( $C$10 = "Inclusive", SUMIFS(Data!$D:$D,Data!$A:$A,'Detailed - DNSP'!$C$4,Data!$B:$B,'Detailed - DNSP'!$B52,Data!$C:$C,'Detailed - DNSP'!M$50), 0)</f>
        <v>0</v>
      </c>
      <c r="N52" s="8">
        <f>IF( $C$10 = "Inclusive", SUMIFS(Data!$D:$D,Data!$A:$A,'Detailed - DNSP'!$C$4,Data!$B:$B,'Detailed - DNSP'!$B52,Data!$C:$C,'Detailed - DNSP'!N$50), 0)</f>
        <v>0</v>
      </c>
    </row>
    <row r="53" spans="2:14">
      <c r="B53" s="1" t="s">
        <v>19</v>
      </c>
      <c r="C53" s="8">
        <f>IF( $C$10 = "Inclusive", SUMIFS(Data!$D:$D,Data!$A:$A,'Detailed - DNSP'!$C$4,Data!$B:$B,'Detailed - DNSP'!$B53,Data!$C:$C,'Detailed - DNSP'!C$50), 0)</f>
        <v>3618498</v>
      </c>
      <c r="D53" s="8">
        <f>IF( $C$10 = "Inclusive", SUMIFS(Data!$D:$D,Data!$A:$A,'Detailed - DNSP'!$C$4,Data!$B:$B,'Detailed - DNSP'!$B53,Data!$C:$C,'Detailed - DNSP'!D$50), 0)</f>
        <v>3810895</v>
      </c>
      <c r="E53" s="8">
        <f>IF( $C$10 = "Inclusive", SUMIFS(Data!$D:$D,Data!$A:$A,'Detailed - DNSP'!$C$4,Data!$B:$B,'Detailed - DNSP'!$B53,Data!$C:$C,'Detailed - DNSP'!E$50), 0)</f>
        <v>4468244.9400000004</v>
      </c>
      <c r="F53" s="8">
        <f>IF( $C$10 = "Inclusive", SUMIFS(Data!$D:$D,Data!$A:$A,'Detailed - DNSP'!$C$4,Data!$B:$B,'Detailed - DNSP'!$B53,Data!$C:$C,'Detailed - DNSP'!F$50), 0)</f>
        <v>3681762</v>
      </c>
      <c r="G53" s="8">
        <f>IF( $C$10 = "Inclusive", SUMIFS(Data!$D:$D,Data!$A:$A,'Detailed - DNSP'!$C$4,Data!$B:$B,'Detailed - DNSP'!$B53,Data!$C:$C,'Detailed - DNSP'!G$50), 0)</f>
        <v>3376674.24</v>
      </c>
      <c r="H53" s="8">
        <f>IF( $C$10 = "Inclusive", SUMIFS(Data!$D:$D,Data!$A:$A,'Detailed - DNSP'!$C$4,Data!$B:$B,'Detailed - DNSP'!$B53,Data!$C:$C,'Detailed - DNSP'!H$50), 0)</f>
        <v>3418818.88</v>
      </c>
      <c r="I53" s="8">
        <f>IF( $C$10 = "Inclusive", SUMIFS(Data!$D:$D,Data!$A:$A,'Detailed - DNSP'!$C$4,Data!$B:$B,'Detailed - DNSP'!$B53,Data!$C:$C,'Detailed - DNSP'!I$50), 0)</f>
        <v>3749667.14</v>
      </c>
      <c r="J53" s="8">
        <f>IF( $C$10 = "Inclusive", SUMIFS(Data!$D:$D,Data!$A:$A,'Detailed - DNSP'!$C$4,Data!$B:$B,'Detailed - DNSP'!$B53,Data!$C:$C,'Detailed - DNSP'!J$50), 0)</f>
        <v>3649154.28</v>
      </c>
      <c r="K53" s="8">
        <f>IF( $C$10 = "Inclusive", SUMIFS(Data!$D:$D,Data!$A:$A,'Detailed - DNSP'!$C$4,Data!$B:$B,'Detailed - DNSP'!$B53,Data!$C:$C,'Detailed - DNSP'!K$50), 0)</f>
        <v>4137978.9</v>
      </c>
      <c r="L53" s="8">
        <f>IF( $C$10 = "Inclusive", SUMIFS(Data!$D:$D,Data!$A:$A,'Detailed - DNSP'!$C$4,Data!$B:$B,'Detailed - DNSP'!$B53,Data!$C:$C,'Detailed - DNSP'!L$50), 0)</f>
        <v>8268104.0599999996</v>
      </c>
      <c r="M53" s="8">
        <f>IF( $C$10 = "Inclusive", SUMIFS(Data!$D:$D,Data!$A:$A,'Detailed - DNSP'!$C$4,Data!$B:$B,'Detailed - DNSP'!$B53,Data!$C:$C,'Detailed - DNSP'!M$50), 0)</f>
        <v>8285512.4800000004</v>
      </c>
      <c r="N53" s="8">
        <f>IF( $C$10 = "Inclusive", SUMIFS(Data!$D:$D,Data!$A:$A,'Detailed - DNSP'!$C$4,Data!$B:$B,'Detailed - DNSP'!$B53,Data!$C:$C,'Detailed - DNSP'!N$50), 0)</f>
        <v>8824662</v>
      </c>
    </row>
    <row r="54" spans="2:14">
      <c r="B54" s="1" t="s">
        <v>20</v>
      </c>
      <c r="C54" s="8">
        <f>IF( $C$10 = "Inclusive", SUMIFS(Data!$D:$D,Data!$A:$A,'Detailed - DNSP'!$C$4,Data!$B:$B,'Detailed - DNSP'!$B54,Data!$C:$C,'Detailed - DNSP'!C$50), 0)</f>
        <v>2823841</v>
      </c>
      <c r="D54" s="8">
        <f>IF( $C$10 = "Inclusive", SUMIFS(Data!$D:$D,Data!$A:$A,'Detailed - DNSP'!$C$4,Data!$B:$B,'Detailed - DNSP'!$B54,Data!$C:$C,'Detailed - DNSP'!D$50), 0)</f>
        <v>4010417</v>
      </c>
      <c r="E54" s="8">
        <f>IF( $C$10 = "Inclusive", SUMIFS(Data!$D:$D,Data!$A:$A,'Detailed - DNSP'!$C$4,Data!$B:$B,'Detailed - DNSP'!$B54,Data!$C:$C,'Detailed - DNSP'!E$50), 0)</f>
        <v>2693533.69</v>
      </c>
      <c r="F54" s="8">
        <f>IF( $C$10 = "Inclusive", SUMIFS(Data!$D:$D,Data!$A:$A,'Detailed - DNSP'!$C$4,Data!$B:$B,'Detailed - DNSP'!$B54,Data!$C:$C,'Detailed - DNSP'!F$50), 0)</f>
        <v>2148472</v>
      </c>
      <c r="G54" s="8">
        <f>IF( $C$10 = "Inclusive", SUMIFS(Data!$D:$D,Data!$A:$A,'Detailed - DNSP'!$C$4,Data!$B:$B,'Detailed - DNSP'!$B54,Data!$C:$C,'Detailed - DNSP'!G$50), 0)</f>
        <v>2173123.44</v>
      </c>
      <c r="H54" s="8">
        <f>IF( $C$10 = "Inclusive", SUMIFS(Data!$D:$D,Data!$A:$A,'Detailed - DNSP'!$C$4,Data!$B:$B,'Detailed - DNSP'!$B54,Data!$C:$C,'Detailed - DNSP'!H$50), 0)</f>
        <v>2295695.63</v>
      </c>
      <c r="I54" s="8">
        <f>IF( $C$10 = "Inclusive", SUMIFS(Data!$D:$D,Data!$A:$A,'Detailed - DNSP'!$C$4,Data!$B:$B,'Detailed - DNSP'!$B54,Data!$C:$C,'Detailed - DNSP'!I$50), 0)</f>
        <v>2071888.86</v>
      </c>
      <c r="J54" s="8">
        <f>IF( $C$10 = "Inclusive", SUMIFS(Data!$D:$D,Data!$A:$A,'Detailed - DNSP'!$C$4,Data!$B:$B,'Detailed - DNSP'!$B54,Data!$C:$C,'Detailed - DNSP'!J$50), 0)</f>
        <v>1954499.29</v>
      </c>
      <c r="K54" s="8">
        <f>IF( $C$10 = "Inclusive", SUMIFS(Data!$D:$D,Data!$A:$A,'Detailed - DNSP'!$C$4,Data!$B:$B,'Detailed - DNSP'!$B54,Data!$C:$C,'Detailed - DNSP'!K$50), 0)</f>
        <v>4466154.9800000004</v>
      </c>
      <c r="L54" s="8">
        <f>IF( $C$10 = "Inclusive", SUMIFS(Data!$D:$D,Data!$A:$A,'Detailed - DNSP'!$C$4,Data!$B:$B,'Detailed - DNSP'!$B54,Data!$C:$C,'Detailed - DNSP'!L$50), 0)</f>
        <v>4353388.12</v>
      </c>
      <c r="M54" s="8">
        <f>IF( $C$10 = "Inclusive", SUMIFS(Data!$D:$D,Data!$A:$A,'Detailed - DNSP'!$C$4,Data!$B:$B,'Detailed - DNSP'!$B54,Data!$C:$C,'Detailed - DNSP'!M$50), 0)</f>
        <v>3426383.99</v>
      </c>
      <c r="N54" s="8">
        <f>IF( $C$10 = "Inclusive", SUMIFS(Data!$D:$D,Data!$A:$A,'Detailed - DNSP'!$C$4,Data!$B:$B,'Detailed - DNSP'!$B54,Data!$C:$C,'Detailed - DNSP'!N$50), 0)</f>
        <v>2725031</v>
      </c>
    </row>
    <row r="55" spans="2:14" ht="13.5" thickBot="1">
      <c r="B55" s="6" t="s">
        <v>49</v>
      </c>
      <c r="C55" s="9">
        <f t="shared" ref="C55:N55" si="5">SUM(C51:C54)</f>
        <v>77197632</v>
      </c>
      <c r="D55" s="9">
        <f t="shared" si="5"/>
        <v>115383280</v>
      </c>
      <c r="E55" s="9">
        <f t="shared" si="5"/>
        <v>85162950.560000002</v>
      </c>
      <c r="F55" s="9">
        <f t="shared" si="5"/>
        <v>101945808</v>
      </c>
      <c r="G55" s="9">
        <f t="shared" si="5"/>
        <v>104410376.91999999</v>
      </c>
      <c r="H55" s="9">
        <f t="shared" si="5"/>
        <v>108725408.21999998</v>
      </c>
      <c r="I55" s="9">
        <f t="shared" si="5"/>
        <v>116229078.01000001</v>
      </c>
      <c r="J55" s="9">
        <f t="shared" si="5"/>
        <v>114305707.37</v>
      </c>
      <c r="K55" s="9">
        <f t="shared" si="5"/>
        <v>135277041.18000001</v>
      </c>
      <c r="L55" s="9">
        <f t="shared" si="5"/>
        <v>114329241.42</v>
      </c>
      <c r="M55" s="9">
        <f t="shared" si="5"/>
        <v>109586806.34999999</v>
      </c>
      <c r="N55" s="9">
        <f t="shared" si="5"/>
        <v>135665016</v>
      </c>
    </row>
    <row r="56" spans="2:14">
      <c r="C56" s="10"/>
      <c r="D56" s="10"/>
      <c r="E56" s="10"/>
      <c r="F56" s="10"/>
      <c r="G56" s="10"/>
      <c r="H56" s="10"/>
      <c r="I56" s="10"/>
    </row>
    <row r="57" spans="2:14" ht="12.75" customHeight="1">
      <c r="B57" s="161" t="s">
        <v>173</v>
      </c>
      <c r="C57" s="162"/>
      <c r="D57" s="162"/>
      <c r="E57" s="162"/>
      <c r="F57" s="162"/>
      <c r="G57" s="162"/>
      <c r="H57" s="162"/>
      <c r="I57" s="162"/>
      <c r="J57" s="162"/>
      <c r="K57" s="162"/>
      <c r="L57" s="162"/>
      <c r="M57" s="162"/>
      <c r="N57" s="162"/>
    </row>
    <row r="58" spans="2:14">
      <c r="B58" s="162"/>
      <c r="C58" s="162"/>
      <c r="D58" s="162"/>
      <c r="E58" s="162"/>
      <c r="F58" s="162"/>
      <c r="G58" s="162"/>
      <c r="H58" s="162"/>
      <c r="I58" s="162"/>
      <c r="J58" s="162"/>
      <c r="K58" s="162"/>
      <c r="L58" s="162"/>
      <c r="M58" s="162"/>
      <c r="N58" s="162"/>
    </row>
    <row r="59" spans="2:14">
      <c r="C59" s="10"/>
      <c r="D59" s="10"/>
      <c r="E59" s="10"/>
      <c r="F59" s="10"/>
      <c r="G59" s="10"/>
      <c r="H59" s="10"/>
      <c r="I59" s="10"/>
    </row>
    <row r="60" spans="2:14" ht="13.5" thickBot="1">
      <c r="B60" s="17" t="s">
        <v>48</v>
      </c>
      <c r="C60" s="19">
        <f t="shared" ref="C60:N60" si="6">C45-C55</f>
        <v>255839178.73491341</v>
      </c>
      <c r="D60" s="19">
        <f t="shared" si="6"/>
        <v>288390104.16571003</v>
      </c>
      <c r="E60" s="19">
        <f t="shared" si="6"/>
        <v>279415497.87</v>
      </c>
      <c r="F60" s="19">
        <f t="shared" si="6"/>
        <v>281275388</v>
      </c>
      <c r="G60" s="19">
        <f t="shared" si="6"/>
        <v>297820838.04581153</v>
      </c>
      <c r="H60" s="19">
        <f t="shared" si="6"/>
        <v>298002035.54000002</v>
      </c>
      <c r="I60" s="19">
        <f t="shared" si="6"/>
        <v>287521504.02999997</v>
      </c>
      <c r="J60" s="19">
        <f t="shared" si="6"/>
        <v>264023951.16000003</v>
      </c>
      <c r="K60" s="19">
        <f t="shared" si="6"/>
        <v>302301186.09999996</v>
      </c>
      <c r="L60" s="19">
        <f t="shared" si="6"/>
        <v>322619954.38999993</v>
      </c>
      <c r="M60" s="19">
        <f t="shared" si="6"/>
        <v>326377902.55000007</v>
      </c>
      <c r="N60" s="19">
        <f t="shared" si="6"/>
        <v>350246684</v>
      </c>
    </row>
    <row r="61" spans="2:14">
      <c r="C61" s="10"/>
      <c r="D61" s="10"/>
      <c r="E61" s="10"/>
      <c r="F61" s="10"/>
      <c r="G61" s="10"/>
      <c r="H61" s="10"/>
      <c r="I61" s="10"/>
    </row>
    <row r="62" spans="2:14" ht="13.5" thickBot="1">
      <c r="B62" s="119" t="s">
        <v>47</v>
      </c>
      <c r="C62" s="120">
        <v>2014</v>
      </c>
      <c r="D62" s="120">
        <v>2015</v>
      </c>
      <c r="E62" s="120">
        <v>2016</v>
      </c>
      <c r="F62" s="120">
        <v>2017</v>
      </c>
      <c r="G62" s="120">
        <v>2018</v>
      </c>
      <c r="H62" s="120">
        <v>2019</v>
      </c>
      <c r="I62" s="120">
        <v>2020</v>
      </c>
      <c r="J62" s="120">
        <v>2021</v>
      </c>
      <c r="K62" s="120">
        <v>2022</v>
      </c>
      <c r="L62" s="120">
        <v>2023</v>
      </c>
      <c r="M62" s="120">
        <v>2024</v>
      </c>
      <c r="N62" s="120">
        <v>2025</v>
      </c>
    </row>
    <row r="63" spans="2:14">
      <c r="B63" s="1" t="s">
        <v>21</v>
      </c>
      <c r="C63" s="8">
        <f>SUMIFS(Data!$D:$D,Data!$A:$A,'Detailed - DNSP'!$C$4,Data!$B:$B,'Detailed - DNSP'!$B63,Data!$C:$C,'Detailed - DNSP'!C$62)</f>
        <v>25910606.464396339</v>
      </c>
      <c r="D63" s="8">
        <f>SUMIFS(Data!$D:$D,Data!$A:$A,'Detailed - DNSP'!$C$4,Data!$B:$B,'Detailed - DNSP'!$B63,Data!$C:$C,'Detailed - DNSP'!D$62)</f>
        <v>30028397.411352798</v>
      </c>
      <c r="E63" s="8">
        <f>SUMIFS(Data!$D:$D,Data!$A:$A,'Detailed - DNSP'!$C$4,Data!$B:$B,'Detailed - DNSP'!$B63,Data!$C:$C,'Detailed - DNSP'!E$62)</f>
        <v>49214599.934437498</v>
      </c>
      <c r="F63" s="8">
        <f>SUMIFS(Data!$D:$D,Data!$A:$A,'Detailed - DNSP'!$C$4,Data!$B:$B,'Detailed - DNSP'!$B63,Data!$C:$C,'Detailed - DNSP'!F$62)</f>
        <v>45039819</v>
      </c>
      <c r="G63" s="8">
        <f>SUMIFS(Data!$D:$D,Data!$A:$A,'Detailed - DNSP'!$C$4,Data!$B:$B,'Detailed - DNSP'!$B63,Data!$C:$C,'Detailed - DNSP'!G$62)</f>
        <v>44175547.727898799</v>
      </c>
      <c r="H63" s="8">
        <f>SUMIFS(Data!$D:$D,Data!$A:$A,'Detailed - DNSP'!$C$4,Data!$B:$B,'Detailed - DNSP'!$B63,Data!$C:$C,'Detailed - DNSP'!H$62)</f>
        <v>40748593.490999997</v>
      </c>
      <c r="I63" s="8">
        <f>SUMIFS(Data!$D:$D,Data!$A:$A,'Detailed - DNSP'!$C$4,Data!$B:$B,'Detailed - DNSP'!$B63,Data!$C:$C,'Detailed - DNSP'!I$62)</f>
        <v>42661415.030000001</v>
      </c>
      <c r="J63" s="8">
        <f>SUMIFS(Data!$D:$D,Data!$A:$A,'Detailed - DNSP'!$C$4,Data!$B:$B,'Detailed - DNSP'!$B63,Data!$C:$C,'Detailed - DNSP'!J$62)</f>
        <v>37738748.68</v>
      </c>
      <c r="K63" s="8">
        <f>SUMIFS(Data!$D:$D,Data!$A:$A,'Detailed - DNSP'!$C$4,Data!$B:$B,'Detailed - DNSP'!$B63,Data!$C:$C,'Detailed - DNSP'!K$62)</f>
        <v>39396873.25</v>
      </c>
      <c r="L63" s="8">
        <f>SUMIFS(Data!$D:$D,Data!$A:$A,'Detailed - DNSP'!$C$4,Data!$B:$B,'Detailed - DNSP'!$B63,Data!$C:$C,'Detailed - DNSP'!L$62)</f>
        <v>39510432.109999999</v>
      </c>
      <c r="M63" s="8">
        <f>SUMIFS(Data!$D:$D,Data!$A:$A,'Detailed - DNSP'!$C$4,Data!$B:$B,'Detailed - DNSP'!$B63,Data!$C:$C,'Detailed - DNSP'!M$62)</f>
        <v>51608827.030000001</v>
      </c>
      <c r="N63" s="8">
        <f>SUMIFS(Data!$D:$D,Data!$A:$A,'Detailed - DNSP'!$C$4,Data!$B:$B,'Detailed - DNSP'!$B63,Data!$C:$C,'Detailed - DNSP'!N$62)</f>
        <v>49233091</v>
      </c>
    </row>
    <row r="64" spans="2:14">
      <c r="B64" s="1" t="s">
        <v>22</v>
      </c>
      <c r="C64" s="8">
        <f>SUMIFS(Data!$D:$D,Data!$A:$A,'Detailed - DNSP'!$C$4,Data!$B:$B,'Detailed - DNSP'!$B64,Data!$C:$C,'Detailed - DNSP'!C$62)</f>
        <v>31071683.278893132</v>
      </c>
      <c r="D64" s="8">
        <f>SUMIFS(Data!$D:$D,Data!$A:$A,'Detailed - DNSP'!$C$4,Data!$B:$B,'Detailed - DNSP'!$B64,Data!$C:$C,'Detailed - DNSP'!D$62)</f>
        <v>25985575.1264669</v>
      </c>
      <c r="E64" s="8">
        <f>SUMIFS(Data!$D:$D,Data!$A:$A,'Detailed - DNSP'!$C$4,Data!$B:$B,'Detailed - DNSP'!$B64,Data!$C:$C,'Detailed - DNSP'!E$62)</f>
        <v>25649494.910893001</v>
      </c>
      <c r="F64" s="8">
        <f>SUMIFS(Data!$D:$D,Data!$A:$A,'Detailed - DNSP'!$C$4,Data!$B:$B,'Detailed - DNSP'!$B64,Data!$C:$C,'Detailed - DNSP'!F$62)</f>
        <v>29727400.032702301</v>
      </c>
      <c r="G64" s="8">
        <f>SUMIFS(Data!$D:$D,Data!$A:$A,'Detailed - DNSP'!$C$4,Data!$B:$B,'Detailed - DNSP'!$B64,Data!$C:$C,'Detailed - DNSP'!G$62)</f>
        <v>26044041.295918699</v>
      </c>
      <c r="H64" s="8">
        <f>SUMIFS(Data!$D:$D,Data!$A:$A,'Detailed - DNSP'!$C$4,Data!$B:$B,'Detailed - DNSP'!$B64,Data!$C:$C,'Detailed - DNSP'!H$62)</f>
        <v>37673492.382399999</v>
      </c>
      <c r="I64" s="8">
        <f>SUMIFS(Data!$D:$D,Data!$A:$A,'Detailed - DNSP'!$C$4,Data!$B:$B,'Detailed - DNSP'!$B64,Data!$C:$C,'Detailed - DNSP'!I$62)</f>
        <v>34568841.030000001</v>
      </c>
      <c r="J64" s="8">
        <f>SUMIFS(Data!$D:$D,Data!$A:$A,'Detailed - DNSP'!$C$4,Data!$B:$B,'Detailed - DNSP'!$B64,Data!$C:$C,'Detailed - DNSP'!J$62)</f>
        <v>32859185.399999999</v>
      </c>
      <c r="K64" s="8">
        <f>SUMIFS(Data!$D:$D,Data!$A:$A,'Detailed - DNSP'!$C$4,Data!$B:$B,'Detailed - DNSP'!$B64,Data!$C:$C,'Detailed - DNSP'!K$62)</f>
        <v>34927650.579999998</v>
      </c>
      <c r="L64" s="8">
        <f>SUMIFS(Data!$D:$D,Data!$A:$A,'Detailed - DNSP'!$C$4,Data!$B:$B,'Detailed - DNSP'!$B64,Data!$C:$C,'Detailed - DNSP'!L$62)</f>
        <v>42299345.689999998</v>
      </c>
      <c r="M64" s="8">
        <f>SUMIFS(Data!$D:$D,Data!$A:$A,'Detailed - DNSP'!$C$4,Data!$B:$B,'Detailed - DNSP'!$B64,Data!$C:$C,'Detailed - DNSP'!M$62)</f>
        <v>39245427.859999999</v>
      </c>
      <c r="N64" s="8">
        <f>SUMIFS(Data!$D:$D,Data!$A:$A,'Detailed - DNSP'!$C$4,Data!$B:$B,'Detailed - DNSP'!$B64,Data!$C:$C,'Detailed - DNSP'!N$62)</f>
        <v>43249639</v>
      </c>
    </row>
    <row r="65" spans="2:15">
      <c r="B65" s="1" t="s">
        <v>23</v>
      </c>
      <c r="C65" s="8">
        <f>SUMIFS(Data!$D:$D,Data!$A:$A,'Detailed - DNSP'!$C$4,Data!$B:$B,'Detailed - DNSP'!$B65,Data!$C:$C,'Detailed - DNSP'!C$62)</f>
        <v>0</v>
      </c>
      <c r="D65" s="8">
        <f>SUMIFS(Data!$D:$D,Data!$A:$A,'Detailed - DNSP'!$C$4,Data!$B:$B,'Detailed - DNSP'!$B65,Data!$C:$C,'Detailed - DNSP'!D$62)</f>
        <v>0</v>
      </c>
      <c r="E65" s="8">
        <f>SUMIFS(Data!$D:$D,Data!$A:$A,'Detailed - DNSP'!$C$4,Data!$B:$B,'Detailed - DNSP'!$B65,Data!$C:$C,'Detailed - DNSP'!E$62)</f>
        <v>-9992.2404023236595</v>
      </c>
      <c r="F65" s="8">
        <f>SUMIFS(Data!$D:$D,Data!$A:$A,'Detailed - DNSP'!$C$4,Data!$B:$B,'Detailed - DNSP'!$B65,Data!$C:$C,'Detailed - DNSP'!F$62)</f>
        <v>97622</v>
      </c>
      <c r="G65" s="8">
        <f>SUMIFS(Data!$D:$D,Data!$A:$A,'Detailed - DNSP'!$C$4,Data!$B:$B,'Detailed - DNSP'!$B65,Data!$C:$C,'Detailed - DNSP'!G$62)</f>
        <v>0</v>
      </c>
      <c r="H65" s="8">
        <f>SUMIFS(Data!$D:$D,Data!$A:$A,'Detailed - DNSP'!$C$4,Data!$B:$B,'Detailed - DNSP'!$B65,Data!$C:$C,'Detailed - DNSP'!H$62)</f>
        <v>0</v>
      </c>
      <c r="I65" s="8">
        <f>SUMIFS(Data!$D:$D,Data!$A:$A,'Detailed - DNSP'!$C$4,Data!$B:$B,'Detailed - DNSP'!$B65,Data!$C:$C,'Detailed - DNSP'!I$62)</f>
        <v>0</v>
      </c>
      <c r="J65" s="8">
        <f>SUMIFS(Data!$D:$D,Data!$A:$A,'Detailed - DNSP'!$C$4,Data!$B:$B,'Detailed - DNSP'!$B65,Data!$C:$C,'Detailed - DNSP'!J$62)</f>
        <v>0</v>
      </c>
      <c r="K65" s="8">
        <f>SUMIFS(Data!$D:$D,Data!$A:$A,'Detailed - DNSP'!$C$4,Data!$B:$B,'Detailed - DNSP'!$B65,Data!$C:$C,'Detailed - DNSP'!K$62)</f>
        <v>0</v>
      </c>
      <c r="L65" s="8">
        <f>SUMIFS(Data!$D:$D,Data!$A:$A,'Detailed - DNSP'!$C$4,Data!$B:$B,'Detailed - DNSP'!$B65,Data!$C:$C,'Detailed - DNSP'!L$62)</f>
        <v>0</v>
      </c>
      <c r="M65" s="8">
        <f>SUMIFS(Data!$D:$D,Data!$A:$A,'Detailed - DNSP'!$C$4,Data!$B:$B,'Detailed - DNSP'!$B65,Data!$C:$C,'Detailed - DNSP'!M$62)</f>
        <v>0</v>
      </c>
      <c r="N65" s="8">
        <f>SUMIFS(Data!$D:$D,Data!$A:$A,'Detailed - DNSP'!$C$4,Data!$B:$B,'Detailed - DNSP'!$B65,Data!$C:$C,'Detailed - DNSP'!N$62)</f>
        <v>0</v>
      </c>
    </row>
    <row r="66" spans="2:15" ht="13.5" thickBot="1">
      <c r="B66" s="6" t="s">
        <v>46</v>
      </c>
      <c r="C66" s="9">
        <f t="shared" ref="C66:N66" si="7">SUM(C63:C65)</f>
        <v>56982289.743289471</v>
      </c>
      <c r="D66" s="9">
        <f t="shared" si="7"/>
        <v>56013972.537819698</v>
      </c>
      <c r="E66" s="9">
        <f t="shared" si="7"/>
        <v>74854102.604928181</v>
      </c>
      <c r="F66" s="9">
        <f t="shared" si="7"/>
        <v>74864841.032702297</v>
      </c>
      <c r="G66" s="9">
        <f t="shared" si="7"/>
        <v>70219589.023817495</v>
      </c>
      <c r="H66" s="9">
        <f t="shared" si="7"/>
        <v>78422085.873400003</v>
      </c>
      <c r="I66" s="9">
        <f t="shared" si="7"/>
        <v>77230256.060000002</v>
      </c>
      <c r="J66" s="9">
        <f t="shared" si="7"/>
        <v>70597934.079999998</v>
      </c>
      <c r="K66" s="9">
        <f t="shared" si="7"/>
        <v>74324523.829999998</v>
      </c>
      <c r="L66" s="9">
        <f t="shared" si="7"/>
        <v>81809777.799999997</v>
      </c>
      <c r="M66" s="9">
        <f t="shared" si="7"/>
        <v>90854254.890000001</v>
      </c>
      <c r="N66" s="9">
        <f t="shared" si="7"/>
        <v>92482730</v>
      </c>
    </row>
    <row r="67" spans="2:15">
      <c r="C67" s="10"/>
      <c r="D67" s="10"/>
      <c r="E67" s="10"/>
      <c r="F67" s="10"/>
      <c r="G67" s="10"/>
      <c r="H67" s="10"/>
      <c r="I67" s="10"/>
      <c r="J67" s="10"/>
      <c r="K67" s="10"/>
      <c r="L67" s="10"/>
      <c r="M67" s="10"/>
    </row>
    <row r="68" spans="2:15" ht="12.75" customHeight="1">
      <c r="B68" s="161" t="s">
        <v>174</v>
      </c>
      <c r="C68" s="162"/>
      <c r="D68" s="162"/>
      <c r="E68" s="162"/>
      <c r="F68" s="162"/>
      <c r="G68" s="162"/>
      <c r="H68" s="162"/>
      <c r="I68" s="162"/>
      <c r="J68" s="162"/>
      <c r="K68" s="162"/>
      <c r="L68" s="162"/>
      <c r="M68" s="162"/>
      <c r="N68" s="162"/>
    </row>
    <row r="69" spans="2:15" ht="26.25" customHeight="1">
      <c r="B69" s="162"/>
      <c r="C69" s="162"/>
      <c r="D69" s="162"/>
      <c r="E69" s="162"/>
      <c r="F69" s="162"/>
      <c r="G69" s="162"/>
      <c r="H69" s="162"/>
      <c r="I69" s="162"/>
      <c r="J69" s="162"/>
      <c r="K69" s="162"/>
      <c r="L69" s="162"/>
      <c r="M69" s="162"/>
      <c r="N69" s="162"/>
    </row>
    <row r="70" spans="2:15">
      <c r="C70" s="10"/>
      <c r="D70" s="10"/>
      <c r="E70" s="10"/>
      <c r="F70" s="10"/>
      <c r="G70" s="10"/>
      <c r="H70" s="10"/>
      <c r="I70" s="10"/>
    </row>
    <row r="71" spans="2:15" ht="26.25" thickBot="1">
      <c r="B71" s="23" t="s">
        <v>45</v>
      </c>
      <c r="C71" s="19">
        <f t="shared" ref="C71:N71" si="8">C60-C66</f>
        <v>198856888.99162394</v>
      </c>
      <c r="D71" s="19">
        <f t="shared" si="8"/>
        <v>232376131.62789035</v>
      </c>
      <c r="E71" s="19">
        <f t="shared" si="8"/>
        <v>204561395.26507181</v>
      </c>
      <c r="F71" s="19">
        <f t="shared" si="8"/>
        <v>206410546.9672977</v>
      </c>
      <c r="G71" s="19">
        <f t="shared" si="8"/>
        <v>227601249.02199405</v>
      </c>
      <c r="H71" s="19">
        <f t="shared" si="8"/>
        <v>219579949.66660002</v>
      </c>
      <c r="I71" s="19">
        <f t="shared" si="8"/>
        <v>210291247.96999997</v>
      </c>
      <c r="J71" s="19">
        <f t="shared" si="8"/>
        <v>193426017.08000004</v>
      </c>
      <c r="K71" s="19">
        <f t="shared" si="8"/>
        <v>227976662.26999998</v>
      </c>
      <c r="L71" s="19">
        <f t="shared" si="8"/>
        <v>240810176.58999991</v>
      </c>
      <c r="M71" s="19">
        <f t="shared" si="8"/>
        <v>235523647.66000009</v>
      </c>
      <c r="N71" s="19">
        <f t="shared" si="8"/>
        <v>257763954</v>
      </c>
    </row>
    <row r="72" spans="2:15">
      <c r="C72" s="10"/>
      <c r="D72" s="10"/>
      <c r="E72" s="10"/>
      <c r="F72" s="10"/>
      <c r="G72" s="10"/>
      <c r="H72" s="10"/>
      <c r="I72" s="10"/>
    </row>
    <row r="73" spans="2:15" ht="13.5" thickBot="1">
      <c r="B73" s="119" t="s">
        <v>44</v>
      </c>
      <c r="C73" s="120">
        <v>2014</v>
      </c>
      <c r="D73" s="120">
        <v>2015</v>
      </c>
      <c r="E73" s="120">
        <v>2016</v>
      </c>
      <c r="F73" s="120">
        <v>2017</v>
      </c>
      <c r="G73" s="120">
        <v>2018</v>
      </c>
      <c r="H73" s="120">
        <v>2019</v>
      </c>
      <c r="I73" s="120">
        <v>2020</v>
      </c>
      <c r="J73" s="120">
        <v>2021</v>
      </c>
      <c r="K73" s="120">
        <v>2022</v>
      </c>
      <c r="L73" s="120">
        <v>2023</v>
      </c>
      <c r="M73" s="120">
        <v>2024</v>
      </c>
      <c r="N73" s="120">
        <v>2025</v>
      </c>
    </row>
    <row r="74" spans="2:15">
      <c r="B74" s="1" t="s">
        <v>24</v>
      </c>
      <c r="C74" s="8">
        <f>SUMIFS(Data!$D:$D,Data!$A:$A,'Detailed - DNSP'!$C$4,Data!$B:$B,'Detailed - DNSP'!$B74,Data!$C:$C,'Detailed - DNSP'!C$73)</f>
        <v>0</v>
      </c>
      <c r="D74" s="8">
        <f>SUMIFS(Data!$D:$D,Data!$A:$A,'Detailed - DNSP'!$C$4,Data!$B:$B,'Detailed - DNSP'!$B74,Data!$C:$C,'Detailed - DNSP'!D$73)</f>
        <v>92050496.192101046</v>
      </c>
      <c r="E74" s="8">
        <f>SUMIFS(Data!$D:$D,Data!$A:$A,'Detailed - DNSP'!$C$4,Data!$B:$B,'Detailed - DNSP'!$B74,Data!$C:$C,'Detailed - DNSP'!E$73)</f>
        <v>102145190.93425889</v>
      </c>
      <c r="F74" s="8">
        <f>SUMIFS(Data!$D:$D,Data!$A:$A,'Detailed - DNSP'!$C$4,Data!$B:$B,'Detailed - DNSP'!$B74,Data!$C:$C,'Detailed - DNSP'!F$73)</f>
        <v>102856409.645613</v>
      </c>
      <c r="G74" s="8">
        <f>SUMIFS(Data!$D:$D,Data!$A:$A,'Detailed - DNSP'!$C$4,Data!$B:$B,'Detailed - DNSP'!$B74,Data!$C:$C,'Detailed - DNSP'!G$73)</f>
        <v>109876899.4849458</v>
      </c>
      <c r="H74" s="8">
        <f>SUMIFS(Data!$D:$D,Data!$A:$A,'Detailed - DNSP'!$C$4,Data!$B:$B,'Detailed - DNSP'!$B74,Data!$C:$C,'Detailed - DNSP'!H$73)</f>
        <v>116187396.0051311</v>
      </c>
      <c r="I74" s="8">
        <f>SUMIFS(Data!$D:$D,Data!$A:$A,'Detailed - DNSP'!$C$4,Data!$B:$B,'Detailed - DNSP'!$B74,Data!$C:$C,'Detailed - DNSP'!I$73)</f>
        <v>122726626.245556</v>
      </c>
      <c r="J74" s="8">
        <f>SUMIFS(Data!$D:$D,Data!$A:$A,'Detailed - DNSP'!$C$4,Data!$B:$B,'Detailed - DNSP'!$B74,Data!$C:$C,'Detailed - DNSP'!J$73)</f>
        <v>107032141.1574517</v>
      </c>
      <c r="K74" s="8">
        <f>SUMIFS(Data!$D:$D,Data!$A:$A,'Detailed - DNSP'!$C$4,Data!$B:$B,'Detailed - DNSP'!$B74,Data!$C:$C,'Detailed - DNSP'!K$73)</f>
        <v>108746663.8343581</v>
      </c>
      <c r="L74" s="8">
        <f>SUMIFS(Data!$D:$D,Data!$A:$A,'Detailed - DNSP'!$C$4,Data!$B:$B,'Detailed - DNSP'!$B74,Data!$C:$C,'Detailed - DNSP'!L$73)</f>
        <v>118062903.2556693</v>
      </c>
      <c r="M74" s="8">
        <f>SUMIFS(Data!$D:$D,Data!$A:$A,'Detailed - DNSP'!$C$4,Data!$B:$B,'Detailed - DNSP'!$B74,Data!$C:$C,'Detailed - DNSP'!M$73)</f>
        <v>133707428.7780921</v>
      </c>
      <c r="N74" s="8">
        <f>SUMIFS(Data!$D:$D,Data!$A:$A,'Detailed - DNSP'!$C$4,Data!$B:$B,'Detailed - DNSP'!$B74,Data!$C:$C,'Detailed - DNSP'!N$73)</f>
        <v>144619763.61997604</v>
      </c>
    </row>
    <row r="75" spans="2:15">
      <c r="B75" s="11" t="s">
        <v>43</v>
      </c>
      <c r="C75" s="12" t="str">
        <f>IF(AND($C$12="exclusive",$C$6="Inclusive"),C108*C116,IF($C$6="Inclusive",C108*C115,"n/a"))</f>
        <v>n/a</v>
      </c>
      <c r="D75" s="12" t="str">
        <f t="shared" ref="D75:N75" si="9">IF(AND($C$12="exclusive",$C$6="Inclusive"),D108*D116,IF($C$6="Inclusive",D108*D115,"n/a"))</f>
        <v>n/a</v>
      </c>
      <c r="E75" s="12" t="str">
        <f t="shared" si="9"/>
        <v>n/a</v>
      </c>
      <c r="F75" s="12" t="str">
        <f t="shared" si="9"/>
        <v>n/a</v>
      </c>
      <c r="G75" s="12" t="str">
        <f t="shared" si="9"/>
        <v>n/a</v>
      </c>
      <c r="H75" s="12" t="str">
        <f t="shared" si="9"/>
        <v>n/a</v>
      </c>
      <c r="I75" s="12" t="str">
        <f t="shared" si="9"/>
        <v>n/a</v>
      </c>
      <c r="J75" s="12" t="str">
        <f t="shared" si="9"/>
        <v>n/a</v>
      </c>
      <c r="K75" s="12" t="str">
        <f t="shared" si="9"/>
        <v>n/a</v>
      </c>
      <c r="L75" s="12" t="str">
        <f t="shared" si="9"/>
        <v>n/a</v>
      </c>
      <c r="M75" s="12" t="str">
        <f t="shared" si="9"/>
        <v>n/a</v>
      </c>
      <c r="N75" s="12" t="str">
        <f t="shared" si="9"/>
        <v>n/a</v>
      </c>
      <c r="O75" s="60"/>
    </row>
    <row r="76" spans="2:15">
      <c r="C76" s="10"/>
      <c r="D76" s="10"/>
      <c r="E76" s="10"/>
      <c r="F76" s="10"/>
      <c r="G76" s="10"/>
      <c r="H76" s="10"/>
      <c r="I76" s="10"/>
      <c r="L76" s="61"/>
      <c r="M76" s="61"/>
      <c r="O76" s="60"/>
    </row>
    <row r="77" spans="2:15" ht="12.75" customHeight="1">
      <c r="B77" s="161" t="s">
        <v>175</v>
      </c>
      <c r="C77" s="162"/>
      <c r="D77" s="162"/>
      <c r="E77" s="162"/>
      <c r="F77" s="162"/>
      <c r="G77" s="162"/>
      <c r="H77" s="162"/>
      <c r="I77" s="162"/>
      <c r="J77" s="162"/>
      <c r="K77" s="162"/>
      <c r="L77" s="162"/>
      <c r="M77" s="162"/>
      <c r="N77" s="162"/>
    </row>
    <row r="78" spans="2:15" ht="28.5" customHeight="1">
      <c r="B78" s="162"/>
      <c r="C78" s="162"/>
      <c r="D78" s="162"/>
      <c r="E78" s="162"/>
      <c r="F78" s="162"/>
      <c r="G78" s="162"/>
      <c r="H78" s="162"/>
      <c r="I78" s="162"/>
      <c r="J78" s="162"/>
      <c r="K78" s="162"/>
      <c r="L78" s="162"/>
      <c r="M78" s="162"/>
      <c r="N78" s="162"/>
    </row>
    <row r="79" spans="2:15">
      <c r="C79" s="10"/>
      <c r="D79" s="10"/>
      <c r="E79" s="10"/>
      <c r="F79" s="10"/>
      <c r="G79" s="10"/>
      <c r="H79" s="10"/>
      <c r="I79" s="10"/>
    </row>
    <row r="80" spans="2:15" ht="13.5" thickBot="1">
      <c r="B80" s="23" t="s">
        <v>42</v>
      </c>
      <c r="C80" s="19">
        <f>IF($C$6="Inclusive",C71-C74+C75,C71-C74)</f>
        <v>198856888.99162394</v>
      </c>
      <c r="D80" s="19">
        <f t="shared" ref="D80:N80" si="10">IF($C$6="Inclusive",D71-D74+D75,D71-D74)</f>
        <v>140325635.43578929</v>
      </c>
      <c r="E80" s="19">
        <f t="shared" si="10"/>
        <v>102416204.33081292</v>
      </c>
      <c r="F80" s="19">
        <f t="shared" si="10"/>
        <v>103554137.3216847</v>
      </c>
      <c r="G80" s="19">
        <f t="shared" si="10"/>
        <v>117724349.53704825</v>
      </c>
      <c r="H80" s="19">
        <f t="shared" si="10"/>
        <v>103392553.66146892</v>
      </c>
      <c r="I80" s="19">
        <f t="shared" si="10"/>
        <v>87564621.724443972</v>
      </c>
      <c r="J80" s="19">
        <f t="shared" si="10"/>
        <v>86393875.922548339</v>
      </c>
      <c r="K80" s="19">
        <f t="shared" si="10"/>
        <v>119229998.43564188</v>
      </c>
      <c r="L80" s="19">
        <f t="shared" si="10"/>
        <v>122747273.33433062</v>
      </c>
      <c r="M80" s="19">
        <f t="shared" si="10"/>
        <v>101816218.88190798</v>
      </c>
      <c r="N80" s="19">
        <f t="shared" si="10"/>
        <v>113144190.38002396</v>
      </c>
    </row>
    <row r="81" spans="2:23">
      <c r="O81" s="61"/>
      <c r="P81" s="61"/>
      <c r="Q81" s="61"/>
      <c r="R81" s="61"/>
      <c r="S81" s="61"/>
      <c r="T81" s="61"/>
      <c r="U81" s="61"/>
      <c r="V81" s="61"/>
      <c r="W81" s="61"/>
    </row>
    <row r="82" spans="2:23" ht="30" customHeight="1">
      <c r="B82" s="164" t="s">
        <v>41</v>
      </c>
      <c r="C82" s="165"/>
      <c r="D82" s="165"/>
      <c r="E82" s="165"/>
      <c r="F82" s="165"/>
      <c r="G82" s="165"/>
      <c r="H82" s="165"/>
      <c r="I82" s="165"/>
      <c r="J82" s="165"/>
      <c r="K82" s="165"/>
      <c r="L82" s="165"/>
      <c r="M82" s="165"/>
      <c r="N82" s="165"/>
      <c r="O82" s="14"/>
      <c r="P82" s="14"/>
      <c r="Q82" s="14"/>
      <c r="R82" s="14"/>
      <c r="S82" s="14"/>
      <c r="T82" s="14"/>
      <c r="U82" s="14"/>
      <c r="V82" s="14"/>
      <c r="W82" s="14"/>
    </row>
    <row r="83" spans="2:23">
      <c r="O83" s="14"/>
      <c r="P83" s="14"/>
      <c r="Q83" s="14"/>
      <c r="R83" s="14"/>
      <c r="S83" s="14"/>
      <c r="T83" s="14"/>
      <c r="U83" s="14"/>
      <c r="V83" s="14"/>
      <c r="W83" s="14"/>
    </row>
    <row r="84" spans="2:23" ht="13.5" thickBot="1">
      <c r="B84" s="119" t="s">
        <v>40</v>
      </c>
      <c r="C84" s="120">
        <v>2014</v>
      </c>
      <c r="D84" s="120">
        <v>2015</v>
      </c>
      <c r="E84" s="120">
        <v>2016</v>
      </c>
      <c r="F84" s="120">
        <v>2017</v>
      </c>
      <c r="G84" s="120">
        <v>2018</v>
      </c>
      <c r="H84" s="120">
        <v>2019</v>
      </c>
      <c r="I84" s="120">
        <v>2020</v>
      </c>
      <c r="J84" s="120">
        <v>2021</v>
      </c>
      <c r="K84" s="120">
        <v>2022</v>
      </c>
      <c r="L84" s="120">
        <v>2023</v>
      </c>
      <c r="M84" s="120">
        <v>2024</v>
      </c>
      <c r="N84" s="120">
        <v>2025</v>
      </c>
    </row>
    <row r="85" spans="2:23">
      <c r="B85" s="1" t="s">
        <v>29</v>
      </c>
      <c r="C85" s="8">
        <f>SUMIFS(Data!$D:$D,Data!$A:$A,'Detailed - DNSP'!$C$4,Data!$B:$B,'Detailed - DNSP'!$B85,Data!$C:$C,'Detailed - DNSP'!C$84)</f>
        <v>-3073000</v>
      </c>
      <c r="D85" s="8">
        <f>SUMIFS(Data!$D:$D,Data!$A:$A,'Detailed - DNSP'!$C$4,Data!$B:$B,'Detailed - DNSP'!$B85,Data!$C:$C,'Detailed - DNSP'!D$84)</f>
        <v>-3144293.55274723</v>
      </c>
      <c r="E85" s="8">
        <f>SUMIFS(Data!$D:$D,Data!$A:$A,'Detailed - DNSP'!$C$4,Data!$B:$B,'Detailed - DNSP'!$B85,Data!$C:$C,'Detailed - DNSP'!E$84)</f>
        <v>-652017</v>
      </c>
      <c r="F85" s="8">
        <f>SUMIFS(Data!$D:$D,Data!$A:$A,'Detailed - DNSP'!$C$4,Data!$B:$B,'Detailed - DNSP'!$B85,Data!$C:$C,'Detailed - DNSP'!F$84)</f>
        <v>-658735</v>
      </c>
      <c r="G85" s="8">
        <f>SUMIFS(Data!$D:$D,Data!$A:$A,'Detailed - DNSP'!$C$4,Data!$B:$B,'Detailed - DNSP'!$B85,Data!$C:$C,'Detailed - DNSP'!G$84)</f>
        <v>-671472.78423422598</v>
      </c>
      <c r="H85" s="8">
        <f>SUMIFS(Data!$D:$D,Data!$A:$A,'Detailed - DNSP'!$C$4,Data!$B:$B,'Detailed - DNSP'!$B85,Data!$C:$C,'Detailed - DNSP'!H$84)</f>
        <v>-685423.89</v>
      </c>
      <c r="I85" s="8">
        <f>SUMIFS(Data!$D:$D,Data!$A:$A,'Detailed - DNSP'!$C$4,Data!$B:$B,'Detailed - DNSP'!$B85,Data!$C:$C,'Detailed - DNSP'!I$84)</f>
        <v>-696342</v>
      </c>
      <c r="J85" s="8">
        <f>SUMIFS(Data!$D:$D,Data!$A:$A,'Detailed - DNSP'!$C$4,Data!$B:$B,'Detailed - DNSP'!$B85,Data!$C:$C,'Detailed - DNSP'!J$84)</f>
        <v>-348171</v>
      </c>
      <c r="K85" s="8">
        <f>SUMIFS(Data!$D:$D,Data!$A:$A,'Detailed - DNSP'!$C$4,Data!$B:$B,'Detailed - DNSP'!$B85,Data!$C:$C,'Detailed - DNSP'!K$84)</f>
        <v>154669</v>
      </c>
      <c r="L85" s="8">
        <f>SUMIFS(Data!$D:$D,Data!$A:$A,'Detailed - DNSP'!$C$4,Data!$B:$B,'Detailed - DNSP'!$B85,Data!$C:$C,'Detailed - DNSP'!L$84)</f>
        <v>158026</v>
      </c>
      <c r="M85" s="8">
        <f>SUMIFS(Data!$D:$D,Data!$A:$A,'Detailed - DNSP'!$C$4,Data!$B:$B,'Detailed - DNSP'!$B85,Data!$C:$C,'Detailed - DNSP'!M$84)</f>
        <v>166944</v>
      </c>
      <c r="N85" s="8">
        <f>SUMIFS(Data!$D:$D,Data!$A:$A,'Detailed - DNSP'!$C$4,Data!$B:$B,'Detailed - DNSP'!$B85,Data!$C:$C,'Detailed - DNSP'!N$84)</f>
        <v>176835</v>
      </c>
    </row>
    <row r="86" spans="2:23">
      <c r="B86" s="1" t="s">
        <v>30</v>
      </c>
      <c r="C86" s="8">
        <f>SUMIFS(Data!$D:$D,Data!$A:$A,'Detailed - DNSP'!$C$4,Data!$B:$B,'Detailed - DNSP'!$B86,Data!$C:$C,'Detailed - DNSP'!C$84)</f>
        <v>-688000</v>
      </c>
      <c r="D86" s="8">
        <f>SUMIFS(Data!$D:$D,Data!$A:$A,'Detailed - DNSP'!$C$4,Data!$B:$B,'Detailed - DNSP'!$B86,Data!$C:$C,'Detailed - DNSP'!D$84)</f>
        <v>392149.18848744797</v>
      </c>
      <c r="E86" s="8">
        <f>SUMIFS(Data!$D:$D,Data!$A:$A,'Detailed - DNSP'!$C$4,Data!$B:$B,'Detailed - DNSP'!$B86,Data!$C:$C,'Detailed - DNSP'!E$84)</f>
        <v>-3589167</v>
      </c>
      <c r="F86" s="8">
        <f>SUMIFS(Data!$D:$D,Data!$A:$A,'Detailed - DNSP'!$C$4,Data!$B:$B,'Detailed - DNSP'!$B86,Data!$C:$C,'Detailed - DNSP'!F$84)</f>
        <v>-2478270</v>
      </c>
      <c r="G86" s="8">
        <f>SUMIFS(Data!$D:$D,Data!$A:$A,'Detailed - DNSP'!$C$4,Data!$B:$B,'Detailed - DNSP'!$B86,Data!$C:$C,'Detailed - DNSP'!G$84)</f>
        <v>2816293.97502793</v>
      </c>
      <c r="H86" s="8">
        <f>SUMIFS(Data!$D:$D,Data!$A:$A,'Detailed - DNSP'!$C$4,Data!$B:$B,'Detailed - DNSP'!$B86,Data!$C:$C,'Detailed - DNSP'!H$84)</f>
        <v>0</v>
      </c>
      <c r="I86" s="8">
        <f>SUMIFS(Data!$D:$D,Data!$A:$A,'Detailed - DNSP'!$C$4,Data!$B:$B,'Detailed - DNSP'!$B86,Data!$C:$C,'Detailed - DNSP'!I$84)</f>
        <v>4166613</v>
      </c>
      <c r="J86" s="8">
        <f>SUMIFS(Data!$D:$D,Data!$A:$A,'Detailed - DNSP'!$C$4,Data!$B:$B,'Detailed - DNSP'!$B86,Data!$C:$C,'Detailed - DNSP'!J$84)</f>
        <v>2083307</v>
      </c>
      <c r="K86" s="8">
        <f>SUMIFS(Data!$D:$D,Data!$A:$A,'Detailed - DNSP'!$C$4,Data!$B:$B,'Detailed - DNSP'!$B86,Data!$C:$C,'Detailed - DNSP'!K$84)</f>
        <v>2341107</v>
      </c>
      <c r="L86" s="8">
        <f>SUMIFS(Data!$D:$D,Data!$A:$A,'Detailed - DNSP'!$C$4,Data!$B:$B,'Detailed - DNSP'!$B86,Data!$C:$C,'Detailed - DNSP'!L$84)</f>
        <v>6046808</v>
      </c>
      <c r="M86" s="8">
        <f>SUMIFS(Data!$D:$D,Data!$A:$A,'Detailed - DNSP'!$C$4,Data!$B:$B,'Detailed - DNSP'!$B86,Data!$C:$C,'Detailed - DNSP'!M$84)</f>
        <v>7549522</v>
      </c>
      <c r="N86" s="8">
        <f>SUMIFS(Data!$D:$D,Data!$A:$A,'Detailed - DNSP'!$C$4,Data!$B:$B,'Detailed - DNSP'!$B86,Data!$C:$C,'Detailed - DNSP'!N$84)</f>
        <v>0</v>
      </c>
    </row>
    <row r="87" spans="2:23">
      <c r="B87" s="1" t="s">
        <v>31</v>
      </c>
      <c r="C87" s="8">
        <f>SUMIFS(Data!$D:$D,Data!$A:$A,'Detailed - DNSP'!$C$4,Data!$B:$B,'Detailed - DNSP'!$B87,Data!$C:$C,'Detailed - DNSP'!C$84)</f>
        <v>10000</v>
      </c>
      <c r="D87" s="8">
        <f>SUMIFS(Data!$D:$D,Data!$A:$A,'Detailed - DNSP'!$C$4,Data!$B:$B,'Detailed - DNSP'!$B87,Data!$C:$C,'Detailed - DNSP'!D$84)</f>
        <v>-65000</v>
      </c>
      <c r="E87" s="8">
        <f>SUMIFS(Data!$D:$D,Data!$A:$A,'Detailed - DNSP'!$C$4,Data!$B:$B,'Detailed - DNSP'!$B87,Data!$C:$C,'Detailed - DNSP'!E$84)</f>
        <v>-15000</v>
      </c>
      <c r="F87" s="8">
        <f>SUMIFS(Data!$D:$D,Data!$A:$A,'Detailed - DNSP'!$C$4,Data!$B:$B,'Detailed - DNSP'!$B87,Data!$C:$C,'Detailed - DNSP'!F$84)</f>
        <v>410000</v>
      </c>
      <c r="G87" s="8">
        <f>SUMIFS(Data!$D:$D,Data!$A:$A,'Detailed - DNSP'!$C$4,Data!$B:$B,'Detailed - DNSP'!$B87,Data!$C:$C,'Detailed - DNSP'!G$84)</f>
        <v>140000</v>
      </c>
      <c r="H87" s="8">
        <f>SUMIFS(Data!$D:$D,Data!$A:$A,'Detailed - DNSP'!$C$4,Data!$B:$B,'Detailed - DNSP'!$B87,Data!$C:$C,'Detailed - DNSP'!H$84)</f>
        <v>43200</v>
      </c>
      <c r="I87" s="8">
        <f>SUMIFS(Data!$D:$D,Data!$A:$A,'Detailed - DNSP'!$C$4,Data!$B:$B,'Detailed - DNSP'!$B87,Data!$C:$C,'Detailed - DNSP'!I$84)</f>
        <v>36300</v>
      </c>
      <c r="J87" s="8">
        <f>SUMIFS(Data!$D:$D,Data!$A:$A,'Detailed - DNSP'!$C$4,Data!$B:$B,'Detailed - DNSP'!$B87,Data!$C:$C,'Detailed - DNSP'!J$84)</f>
        <v>18150</v>
      </c>
      <c r="K87" s="8">
        <f>SUMIFS(Data!$D:$D,Data!$A:$A,'Detailed - DNSP'!$C$4,Data!$B:$B,'Detailed - DNSP'!$B87,Data!$C:$C,'Detailed - DNSP'!K$84)</f>
        <v>31500</v>
      </c>
      <c r="L87" s="8">
        <f>SUMIFS(Data!$D:$D,Data!$A:$A,'Detailed - DNSP'!$C$4,Data!$B:$B,'Detailed - DNSP'!$B87,Data!$C:$C,'Detailed - DNSP'!L$84)</f>
        <v>-6600</v>
      </c>
      <c r="M87" s="8">
        <f>SUMIFS(Data!$D:$D,Data!$A:$A,'Detailed - DNSP'!$C$4,Data!$B:$B,'Detailed - DNSP'!$B87,Data!$C:$C,'Detailed - DNSP'!M$84)</f>
        <v>9300</v>
      </c>
      <c r="N87" s="8">
        <f>SUMIFS(Data!$D:$D,Data!$A:$A,'Detailed - DNSP'!$C$4,Data!$B:$B,'Detailed - DNSP'!$B87,Data!$C:$C,'Detailed - DNSP'!N$84)</f>
        <v>12000</v>
      </c>
    </row>
    <row r="88" spans="2:23">
      <c r="B88" s="1" t="s">
        <v>32</v>
      </c>
      <c r="C88" s="15">
        <f>SUMIFS(Data!$D:$D,Data!$A:$A,'Detailed - DNSP'!$C$4,Data!$B:$B,'Detailed - DNSP'!$B88,Data!$C:$C,'Detailed - DNSP'!C$84)</f>
        <v>-3098000</v>
      </c>
      <c r="D88" s="15">
        <f>SUMIFS(Data!$D:$D,Data!$A:$A,'Detailed - DNSP'!$C$4,Data!$B:$B,'Detailed - DNSP'!$B88,Data!$C:$C,'Detailed - DNSP'!D$84)</f>
        <v>-3169501.0419318099</v>
      </c>
      <c r="E88" s="15">
        <f>SUMIFS(Data!$D:$D,Data!$A:$A,'Detailed - DNSP'!$C$4,Data!$B:$B,'Detailed - DNSP'!$B88,Data!$C:$C,'Detailed - DNSP'!E$84)</f>
        <v>335969</v>
      </c>
      <c r="F88" s="15">
        <f>SUMIFS(Data!$D:$D,Data!$A:$A,'Detailed - DNSP'!$C$4,Data!$B:$B,'Detailed - DNSP'!$B88,Data!$C:$C,'Detailed - DNSP'!F$84)</f>
        <v>339430</v>
      </c>
      <c r="G88" s="15">
        <f>SUMIFS(Data!$D:$D,Data!$A:$A,'Detailed - DNSP'!$C$4,Data!$B:$B,'Detailed - DNSP'!$B88,Data!$C:$C,'Detailed - DNSP'!G$84)</f>
        <v>345993.77879804297</v>
      </c>
      <c r="H88" s="15">
        <f>SUMIFS(Data!$D:$D,Data!$A:$A,'Detailed - DNSP'!$C$4,Data!$B:$B,'Detailed - DNSP'!$B88,Data!$C:$C,'Detailed - DNSP'!H$84)</f>
        <v>353182.45</v>
      </c>
      <c r="I88" s="15">
        <f>SUMIFS(Data!$D:$D,Data!$A:$A,'Detailed - DNSP'!$C$4,Data!$B:$B,'Detailed - DNSP'!$B88,Data!$C:$C,'Detailed - DNSP'!I$84)</f>
        <v>358808</v>
      </c>
      <c r="J88" s="15">
        <f>SUMIFS(Data!$D:$D,Data!$A:$A,'Detailed - DNSP'!$C$4,Data!$B:$B,'Detailed - DNSP'!$B88,Data!$C:$C,'Detailed - DNSP'!J$84)</f>
        <v>179404</v>
      </c>
      <c r="K88" s="15">
        <f>SUMIFS(Data!$D:$D,Data!$A:$A,'Detailed - DNSP'!$C$4,Data!$B:$B,'Detailed - DNSP'!$B88,Data!$C:$C,'Detailed - DNSP'!K$84)</f>
        <v>0</v>
      </c>
      <c r="L88" s="15">
        <f>SUMIFS(Data!$D:$D,Data!$A:$A,'Detailed - DNSP'!$C$4,Data!$B:$B,'Detailed - DNSP'!$B88,Data!$C:$C,'Detailed - DNSP'!L$84)</f>
        <v>0</v>
      </c>
      <c r="M88" s="15">
        <f>SUMIFS(Data!$D:$D,Data!$A:$A,'Detailed - DNSP'!$C$4,Data!$B:$B,'Detailed - DNSP'!$B88,Data!$C:$C,'Detailed - DNSP'!M$84)</f>
        <v>0</v>
      </c>
      <c r="N88" s="15">
        <f>SUMIFS(Data!$D:$D,Data!$A:$A,'Detailed - DNSP'!$C$4,Data!$B:$B,'Detailed - DNSP'!$B88,Data!$C:$C,'Detailed - DNSP'!N$84)</f>
        <v>0</v>
      </c>
    </row>
    <row r="89" spans="2:23">
      <c r="B89" s="1" t="s">
        <v>94</v>
      </c>
      <c r="C89" s="15">
        <f>SUMIFS(Data!$D:$D,Data!$A:$A,'Detailed - DNSP'!$C$4,Data!$B:$B,'Detailed - DNSP'!$B89,Data!$C:$C,'Detailed - DNSP'!C$84)</f>
        <v>0</v>
      </c>
      <c r="D89" s="15">
        <f>SUMIFS(Data!$D:$D,Data!$A:$A,'Detailed - DNSP'!$C$4,Data!$B:$B,'Detailed - DNSP'!$B89,Data!$C:$C,'Detailed - DNSP'!D$84)</f>
        <v>0</v>
      </c>
      <c r="E89" s="15">
        <f>SUMIFS(Data!$D:$D,Data!$A:$A,'Detailed - DNSP'!$C$4,Data!$B:$B,'Detailed - DNSP'!$B89,Data!$C:$C,'Detailed - DNSP'!E$84)</f>
        <v>0</v>
      </c>
      <c r="F89" s="15">
        <f>SUMIFS(Data!$D:$D,Data!$A:$A,'Detailed - DNSP'!$C$4,Data!$B:$B,'Detailed - DNSP'!$B89,Data!$C:$C,'Detailed - DNSP'!F$84)</f>
        <v>0</v>
      </c>
      <c r="G89" s="15">
        <f>SUMIFS(Data!$D:$D,Data!$A:$A,'Detailed - DNSP'!$C$4,Data!$B:$B,'Detailed - DNSP'!$B89,Data!$C:$C,'Detailed - DNSP'!G$84)</f>
        <v>0</v>
      </c>
      <c r="H89" s="15">
        <f>SUMIFS(Data!$D:$D,Data!$A:$A,'Detailed - DNSP'!$C$4,Data!$B:$B,'Detailed - DNSP'!$B89,Data!$C:$C,'Detailed - DNSP'!H$84)</f>
        <v>0</v>
      </c>
      <c r="I89" s="15">
        <f>SUMIFS(Data!$D:$D,Data!$A:$A,'Detailed - DNSP'!$C$4,Data!$B:$B,'Detailed - DNSP'!$B89,Data!$C:$C,'Detailed - DNSP'!I$84)</f>
        <v>0</v>
      </c>
      <c r="J89" s="15">
        <f>SUMIFS(Data!$D:$D,Data!$A:$A,'Detailed - DNSP'!$C$4,Data!$B:$B,'Detailed - DNSP'!$B89,Data!$C:$C,'Detailed - DNSP'!J$84)</f>
        <v>0</v>
      </c>
      <c r="K89" s="15">
        <f>SUMIFS(Data!$D:$D,Data!$A:$A,'Detailed - DNSP'!$C$4,Data!$B:$B,'Detailed - DNSP'!$B89,Data!$C:$C,'Detailed - DNSP'!K$84)</f>
        <v>13769078.62097976</v>
      </c>
      <c r="L89" s="15">
        <f>SUMIFS(Data!$D:$D,Data!$A:$A,'Detailed - DNSP'!$C$4,Data!$B:$B,'Detailed - DNSP'!$B89,Data!$C:$C,'Detailed - DNSP'!L$84)</f>
        <v>14672024.95048528</v>
      </c>
      <c r="M89" s="15">
        <f>SUMIFS(Data!$D:$D,Data!$A:$A,'Detailed - DNSP'!$C$4,Data!$B:$B,'Detailed - DNSP'!$B89,Data!$C:$C,'Detailed - DNSP'!M$84)</f>
        <v>15266533.606735731</v>
      </c>
      <c r="N89" s="15">
        <f>SUMIFS(Data!$D:$D,Data!$A:$A,'Detailed - DNSP'!$C$4,Data!$B:$B,'Detailed - DNSP'!$B89,Data!$C:$C,'Detailed - DNSP'!N$84)</f>
        <v>15675096</v>
      </c>
    </row>
    <row r="90" spans="2:23">
      <c r="B90" s="1" t="s">
        <v>168</v>
      </c>
      <c r="C90" s="15">
        <f>SUMIFS(Data!$D:$D,Data!$A:$A,'Detailed - DNSP'!$C$4,Data!$B:$B,'Detailed - DNSP'!$B90,Data!$C:$C,'Detailed - DNSP'!C$84)</f>
        <v>0</v>
      </c>
      <c r="D90" s="15">
        <f>SUMIFS(Data!$D:$D,Data!$A:$A,'Detailed - DNSP'!$C$4,Data!$B:$B,'Detailed - DNSP'!$B90,Data!$C:$C,'Detailed - DNSP'!D$84)</f>
        <v>0</v>
      </c>
      <c r="E90" s="15">
        <f>SUMIFS(Data!$D:$D,Data!$A:$A,'Detailed - DNSP'!$C$4,Data!$B:$B,'Detailed - DNSP'!$B90,Data!$C:$C,'Detailed - DNSP'!E$84)</f>
        <v>0</v>
      </c>
      <c r="F90" s="15">
        <f>SUMIFS(Data!$D:$D,Data!$A:$A,'Detailed - DNSP'!$C$4,Data!$B:$B,'Detailed - DNSP'!$B90,Data!$C:$C,'Detailed - DNSP'!F$84)</f>
        <v>0</v>
      </c>
      <c r="G90" s="15">
        <f>SUMIFS(Data!$D:$D,Data!$A:$A,'Detailed - DNSP'!$C$4,Data!$B:$B,'Detailed - DNSP'!$B90,Data!$C:$C,'Detailed - DNSP'!G$84)</f>
        <v>0</v>
      </c>
      <c r="H90" s="15">
        <f>SUMIFS(Data!$D:$D,Data!$A:$A,'Detailed - DNSP'!$C$4,Data!$B:$B,'Detailed - DNSP'!$B90,Data!$C:$C,'Detailed - DNSP'!H$84)</f>
        <v>0</v>
      </c>
      <c r="I90" s="15">
        <f>SUMIFS(Data!$D:$D,Data!$A:$A,'Detailed - DNSP'!$C$4,Data!$B:$B,'Detailed - DNSP'!$B90,Data!$C:$C,'Detailed - DNSP'!I$84)</f>
        <v>0</v>
      </c>
      <c r="J90" s="15">
        <f>SUMIFS(Data!$D:$D,Data!$A:$A,'Detailed - DNSP'!$C$4,Data!$B:$B,'Detailed - DNSP'!$B90,Data!$C:$C,'Detailed - DNSP'!J$84)</f>
        <v>0</v>
      </c>
      <c r="K90" s="15">
        <f>SUMIFS(Data!$D:$D,Data!$A:$A,'Detailed - DNSP'!$C$4,Data!$B:$B,'Detailed - DNSP'!$B90,Data!$C:$C,'Detailed - DNSP'!K$84)</f>
        <v>0</v>
      </c>
      <c r="L90" s="15">
        <f>SUMIFS(Data!$D:$D,Data!$A:$A,'Detailed - DNSP'!$C$4,Data!$B:$B,'Detailed - DNSP'!$B90,Data!$C:$C,'Detailed - DNSP'!L$84)</f>
        <v>0</v>
      </c>
      <c r="M90" s="15">
        <f>SUMIFS(Data!$D:$D,Data!$A:$A,'Detailed - DNSP'!$C$4,Data!$B:$B,'Detailed - DNSP'!$B90,Data!$C:$C,'Detailed - DNSP'!M$84)</f>
        <v>0</v>
      </c>
      <c r="N90" s="15">
        <f>SUMIFS(Data!$D:$D,Data!$A:$A,'Detailed - DNSP'!$C$4,Data!$B:$B,'Detailed - DNSP'!$B90,Data!$C:$C,'Detailed - DNSP'!N$84)</f>
        <v>501445</v>
      </c>
    </row>
    <row r="91" spans="2:23">
      <c r="B91" s="1" t="s">
        <v>169</v>
      </c>
      <c r="C91" s="15">
        <f>SUMIFS(Data!$D:$D,Data!$A:$A,'Detailed - DNSP'!$C$4,Data!$B:$B,'Detailed - DNSP'!$B91,Data!$C:$C,'Detailed - DNSP'!C$84)</f>
        <v>0</v>
      </c>
      <c r="D91" s="15">
        <f>SUMIFS(Data!$D:$D,Data!$A:$A,'Detailed - DNSP'!$C$4,Data!$B:$B,'Detailed - DNSP'!$B91,Data!$C:$C,'Detailed - DNSP'!D$84)</f>
        <v>0</v>
      </c>
      <c r="E91" s="15">
        <f>SUMIFS(Data!$D:$D,Data!$A:$A,'Detailed - DNSP'!$C$4,Data!$B:$B,'Detailed - DNSP'!$B91,Data!$C:$C,'Detailed - DNSP'!E$84)</f>
        <v>0</v>
      </c>
      <c r="F91" s="15">
        <f>SUMIFS(Data!$D:$D,Data!$A:$A,'Detailed - DNSP'!$C$4,Data!$B:$B,'Detailed - DNSP'!$B91,Data!$C:$C,'Detailed - DNSP'!F$84)</f>
        <v>0</v>
      </c>
      <c r="G91" s="15">
        <f>SUMIFS(Data!$D:$D,Data!$A:$A,'Detailed - DNSP'!$C$4,Data!$B:$B,'Detailed - DNSP'!$B91,Data!$C:$C,'Detailed - DNSP'!G$84)</f>
        <v>0</v>
      </c>
      <c r="H91" s="15">
        <f>SUMIFS(Data!$D:$D,Data!$A:$A,'Detailed - DNSP'!$C$4,Data!$B:$B,'Detailed - DNSP'!$B91,Data!$C:$C,'Detailed - DNSP'!H$84)</f>
        <v>0</v>
      </c>
      <c r="I91" s="15">
        <f>SUMIFS(Data!$D:$D,Data!$A:$A,'Detailed - DNSP'!$C$4,Data!$B:$B,'Detailed - DNSP'!$B91,Data!$C:$C,'Detailed - DNSP'!I$84)</f>
        <v>0</v>
      </c>
      <c r="J91" s="15">
        <f>SUMIFS(Data!$D:$D,Data!$A:$A,'Detailed - DNSP'!$C$4,Data!$B:$B,'Detailed - DNSP'!$B91,Data!$C:$C,'Detailed - DNSP'!J$84)</f>
        <v>0</v>
      </c>
      <c r="K91" s="15">
        <f>SUMIFS(Data!$D:$D,Data!$A:$A,'Detailed - DNSP'!$C$4,Data!$B:$B,'Detailed - DNSP'!$B91,Data!$C:$C,'Detailed - DNSP'!K$84)</f>
        <v>0</v>
      </c>
      <c r="L91" s="15">
        <f>SUMIFS(Data!$D:$D,Data!$A:$A,'Detailed - DNSP'!$C$4,Data!$B:$B,'Detailed - DNSP'!$B91,Data!$C:$C,'Detailed - DNSP'!L$84)</f>
        <v>0</v>
      </c>
      <c r="M91" s="15">
        <f>SUMIFS(Data!$D:$D,Data!$A:$A,'Detailed - DNSP'!$C$4,Data!$B:$B,'Detailed - DNSP'!$B91,Data!$C:$C,'Detailed - DNSP'!M$84)</f>
        <v>0</v>
      </c>
      <c r="N91" s="15">
        <f>SUMIFS(Data!$D:$D,Data!$A:$A,'Detailed - DNSP'!$C$4,Data!$B:$B,'Detailed - DNSP'!$B91,Data!$C:$C,'Detailed - DNSP'!N$84)</f>
        <v>1677949</v>
      </c>
    </row>
    <row r="92" spans="2:23">
      <c r="B92" s="1" t="s">
        <v>170</v>
      </c>
      <c r="C92" s="15">
        <f>SUMIFS(Data!$D:$D,Data!$A:$A,'Detailed - DNSP'!$C$4,Data!$B:$B,'Detailed - DNSP'!$B92,Data!$C:$C,'Detailed - DNSP'!C$84)</f>
        <v>0</v>
      </c>
      <c r="D92" s="15">
        <f>SUMIFS(Data!$D:$D,Data!$A:$A,'Detailed - DNSP'!$C$4,Data!$B:$B,'Detailed - DNSP'!$B92,Data!$C:$C,'Detailed - DNSP'!D$84)</f>
        <v>0</v>
      </c>
      <c r="E92" s="15">
        <f>SUMIFS(Data!$D:$D,Data!$A:$A,'Detailed - DNSP'!$C$4,Data!$B:$B,'Detailed - DNSP'!$B92,Data!$C:$C,'Detailed - DNSP'!E$84)</f>
        <v>0</v>
      </c>
      <c r="F92" s="15">
        <f>SUMIFS(Data!$D:$D,Data!$A:$A,'Detailed - DNSP'!$C$4,Data!$B:$B,'Detailed - DNSP'!$B92,Data!$C:$C,'Detailed - DNSP'!F$84)</f>
        <v>0</v>
      </c>
      <c r="G92" s="15">
        <f>SUMIFS(Data!$D:$D,Data!$A:$A,'Detailed - DNSP'!$C$4,Data!$B:$B,'Detailed - DNSP'!$B92,Data!$C:$C,'Detailed - DNSP'!G$84)</f>
        <v>0</v>
      </c>
      <c r="H92" s="15">
        <f>SUMIFS(Data!$D:$D,Data!$A:$A,'Detailed - DNSP'!$C$4,Data!$B:$B,'Detailed - DNSP'!$B92,Data!$C:$C,'Detailed - DNSP'!H$84)</f>
        <v>0</v>
      </c>
      <c r="I92" s="15">
        <f>SUMIFS(Data!$D:$D,Data!$A:$A,'Detailed - DNSP'!$C$4,Data!$B:$B,'Detailed - DNSP'!$B92,Data!$C:$C,'Detailed - DNSP'!I$84)</f>
        <v>0</v>
      </c>
      <c r="J92" s="15">
        <f>SUMIFS(Data!$D:$D,Data!$A:$A,'Detailed - DNSP'!$C$4,Data!$B:$B,'Detailed - DNSP'!$B92,Data!$C:$C,'Detailed - DNSP'!J$84)</f>
        <v>0</v>
      </c>
      <c r="K92" s="15">
        <f>SUMIFS(Data!$D:$D,Data!$A:$A,'Detailed - DNSP'!$C$4,Data!$B:$B,'Detailed - DNSP'!$B92,Data!$C:$C,'Detailed - DNSP'!K$84)</f>
        <v>0</v>
      </c>
      <c r="L92" s="15">
        <f>SUMIFS(Data!$D:$D,Data!$A:$A,'Detailed - DNSP'!$C$4,Data!$B:$B,'Detailed - DNSP'!$B92,Data!$C:$C,'Detailed - DNSP'!L$84)</f>
        <v>0</v>
      </c>
      <c r="M92" s="15">
        <f>SUMIFS(Data!$D:$D,Data!$A:$A,'Detailed - DNSP'!$C$4,Data!$B:$B,'Detailed - DNSP'!$B92,Data!$C:$C,'Detailed - DNSP'!M$84)</f>
        <v>0</v>
      </c>
      <c r="N92" s="15">
        <f>SUMIFS(Data!$D:$D,Data!$A:$A,'Detailed - DNSP'!$C$4,Data!$B:$B,'Detailed - DNSP'!$B92,Data!$C:$C,'Detailed - DNSP'!N$84)</f>
        <v>0</v>
      </c>
    </row>
    <row r="93" spans="2:23">
      <c r="B93" s="1" t="s">
        <v>33</v>
      </c>
      <c r="C93" s="15">
        <f>SUMIFS(Data!$D:$D,Data!$A:$A,'Detailed - DNSP'!$C$4,Data!$B:$B,'Detailed - DNSP'!$B93,Data!$C:$C,'Detailed - DNSP'!C$84)</f>
        <v>0</v>
      </c>
      <c r="D93" s="15">
        <f>SUMIFS(Data!$D:$D,Data!$A:$A,'Detailed - DNSP'!$C$4,Data!$B:$B,'Detailed - DNSP'!$B93,Data!$C:$C,'Detailed - DNSP'!D$84)</f>
        <v>0</v>
      </c>
      <c r="E93" s="15">
        <f>SUMIFS(Data!$D:$D,Data!$A:$A,'Detailed - DNSP'!$C$4,Data!$B:$B,'Detailed - DNSP'!$B93,Data!$C:$C,'Detailed - DNSP'!E$84)</f>
        <v>-292885</v>
      </c>
      <c r="F93" s="15">
        <f>SUMIFS(Data!$D:$D,Data!$A:$A,'Detailed - DNSP'!$C$4,Data!$B:$B,'Detailed - DNSP'!$B93,Data!$C:$C,'Detailed - DNSP'!F$84)</f>
        <v>-295903</v>
      </c>
      <c r="G93" s="15">
        <f>SUMIFS(Data!$D:$D,Data!$A:$A,'Detailed - DNSP'!$C$4,Data!$B:$B,'Detailed - DNSP'!$B93,Data!$C:$C,'Detailed - DNSP'!G$84)</f>
        <v>-301624.39963277098</v>
      </c>
      <c r="H93" s="15">
        <f>SUMIFS(Data!$D:$D,Data!$A:$A,'Detailed - DNSP'!$C$4,Data!$B:$B,'Detailed - DNSP'!$B93,Data!$C:$C,'Detailed - DNSP'!H$84)</f>
        <v>0</v>
      </c>
      <c r="I93" s="15">
        <f>SUMIFS(Data!$D:$D,Data!$A:$A,'Detailed - DNSP'!$C$4,Data!$B:$B,'Detailed - DNSP'!$B93,Data!$C:$C,'Detailed - DNSP'!I$84)</f>
        <v>-95987</v>
      </c>
      <c r="J93" s="15">
        <f>SUMIFS(Data!$D:$D,Data!$A:$A,'Detailed - DNSP'!$C$4,Data!$B:$B,'Detailed - DNSP'!$B93,Data!$C:$C,'Detailed - DNSP'!J$84)</f>
        <v>61732</v>
      </c>
      <c r="K93" s="15">
        <f>SUMIFS(Data!$D:$D,Data!$A:$A,'Detailed - DNSP'!$C$4,Data!$B:$B,'Detailed - DNSP'!$B93,Data!$C:$C,'Detailed - DNSP'!K$84)</f>
        <v>0</v>
      </c>
      <c r="L93" s="15">
        <f>SUMIFS(Data!$D:$D,Data!$A:$A,'Detailed - DNSP'!$C$4,Data!$B:$B,'Detailed - DNSP'!$B93,Data!$C:$C,'Detailed - DNSP'!L$84)</f>
        <v>463931.12614861369</v>
      </c>
      <c r="M93" s="15">
        <f>SUMIFS(Data!$D:$D,Data!$A:$A,'Detailed - DNSP'!$C$4,Data!$B:$B,'Detailed - DNSP'!$B93,Data!$C:$C,'Detailed - DNSP'!M$84)</f>
        <v>486482.78957733972</v>
      </c>
      <c r="N93" s="15">
        <f>SUMIFS(Data!$D:$D,Data!$A:$A,'Detailed - DNSP'!$C$4,Data!$B:$B,'Detailed - DNSP'!$B93,Data!$C:$C,'Detailed - DNSP'!N$84)</f>
        <v>-343617</v>
      </c>
    </row>
    <row r="94" spans="2:23" ht="26.25" thickBot="1">
      <c r="B94" s="32" t="s">
        <v>39</v>
      </c>
      <c r="C94" s="13">
        <f>SUM(C85:C93)</f>
        <v>-6849000</v>
      </c>
      <c r="D94" s="13">
        <f t="shared" ref="D94:J94" si="11">SUM(D85:D93)</f>
        <v>-5986645.4061915921</v>
      </c>
      <c r="E94" s="13">
        <f t="shared" si="11"/>
        <v>-4213100</v>
      </c>
      <c r="F94" s="13">
        <f t="shared" si="11"/>
        <v>-2683478</v>
      </c>
      <c r="G94" s="13">
        <f t="shared" si="11"/>
        <v>2329190.569958976</v>
      </c>
      <c r="H94" s="13">
        <f t="shared" si="11"/>
        <v>-289041.44</v>
      </c>
      <c r="I94" s="13">
        <f t="shared" si="11"/>
        <v>3769392</v>
      </c>
      <c r="J94" s="13">
        <f t="shared" si="11"/>
        <v>1994422</v>
      </c>
      <c r="K94" s="13">
        <f>SUM(K85:K93)</f>
        <v>16296354.62097976</v>
      </c>
      <c r="L94" s="13">
        <f>SUM(L85:L93)</f>
        <v>21334190.076633897</v>
      </c>
      <c r="M94" s="13">
        <f>SUM(M85:M93)</f>
        <v>23478782.396313068</v>
      </c>
      <c r="N94" s="13">
        <f>SUM(N85:N93)</f>
        <v>17699708</v>
      </c>
    </row>
    <row r="96" spans="2:23" ht="15" customHeight="1">
      <c r="B96" s="161" t="s">
        <v>176</v>
      </c>
      <c r="C96" s="162"/>
      <c r="D96" s="162"/>
      <c r="E96" s="162"/>
      <c r="F96" s="162"/>
      <c r="G96" s="162"/>
      <c r="H96" s="162"/>
      <c r="I96" s="162"/>
      <c r="J96" s="162"/>
      <c r="K96" s="162"/>
      <c r="L96" s="162"/>
      <c r="M96" s="162"/>
      <c r="N96" s="162"/>
    </row>
    <row r="97" spans="2:14">
      <c r="B97" s="162"/>
      <c r="C97" s="162"/>
      <c r="D97" s="162"/>
      <c r="E97" s="162"/>
      <c r="F97" s="162"/>
      <c r="G97" s="162"/>
      <c r="H97" s="162"/>
      <c r="I97" s="162"/>
      <c r="J97" s="162"/>
      <c r="K97" s="162"/>
      <c r="L97" s="162"/>
      <c r="M97" s="162"/>
      <c r="N97" s="162"/>
    </row>
    <row r="99" spans="2:14" ht="13.5" thickBot="1">
      <c r="B99" s="119" t="s">
        <v>38</v>
      </c>
      <c r="C99" s="120">
        <v>2014</v>
      </c>
      <c r="D99" s="120">
        <v>2015</v>
      </c>
      <c r="E99" s="120">
        <v>2016</v>
      </c>
      <c r="F99" s="120">
        <v>2017</v>
      </c>
      <c r="G99" s="120">
        <v>2018</v>
      </c>
      <c r="H99" s="120">
        <v>2019</v>
      </c>
      <c r="I99" s="120">
        <v>2020</v>
      </c>
      <c r="J99" s="120">
        <v>2021</v>
      </c>
      <c r="K99" s="120">
        <v>2022</v>
      </c>
      <c r="L99" s="120">
        <v>2023</v>
      </c>
      <c r="M99" s="120">
        <v>2024</v>
      </c>
      <c r="N99" s="120">
        <v>2025</v>
      </c>
    </row>
    <row r="100" spans="2:14">
      <c r="B100" s="1" t="s">
        <v>27</v>
      </c>
      <c r="C100" s="10">
        <f>SUMIFS(Data!$D:$D,Data!$A:$A,'Detailed - DNSP'!$C$4,Data!$B:$B,'Detailed - DNSP'!$B100,Data!$C:$C,'Detailed - DNSP'!C$99)</f>
        <v>321567</v>
      </c>
      <c r="D100" s="10">
        <f>SUMIFS(Data!$D:$D,Data!$A:$A,'Detailed - DNSP'!$C$4,Data!$B:$B,'Detailed - DNSP'!$B100,Data!$C:$C,'Detailed - DNSP'!D$99)</f>
        <v>323535</v>
      </c>
      <c r="E100" s="10">
        <f>SUMIFS(Data!$D:$D,Data!$A:$A,'Detailed - DNSP'!$C$4,Data!$B:$B,'Detailed - DNSP'!$B100,Data!$C:$C,'Detailed - DNSP'!E$99)</f>
        <v>326387</v>
      </c>
      <c r="F100" s="10">
        <f>SUMIFS(Data!$D:$D,Data!$A:$A,'Detailed - DNSP'!$C$4,Data!$B:$B,'Detailed - DNSP'!$B100,Data!$C:$C,'Detailed - DNSP'!F$99)</f>
        <v>328376</v>
      </c>
      <c r="G100" s="10">
        <f>SUMIFS(Data!$D:$D,Data!$A:$A,'Detailed - DNSP'!$C$4,Data!$B:$B,'Detailed - DNSP'!$B100,Data!$C:$C,'Detailed - DNSP'!G$99)</f>
        <v>329999</v>
      </c>
      <c r="H100" s="10">
        <f>SUMIFS(Data!$D:$D,Data!$A:$A,'Detailed - DNSP'!$C$4,Data!$B:$B,'Detailed - DNSP'!$B100,Data!$C:$C,'Detailed - DNSP'!H$99)</f>
        <v>331645</v>
      </c>
      <c r="I100" s="10">
        <f>SUMIFS(Data!$D:$D,Data!$A:$A,'Detailed - DNSP'!$C$4,Data!$B:$B,'Detailed - DNSP'!$B100,Data!$C:$C,'Detailed - DNSP'!I$99)</f>
        <v>333918</v>
      </c>
      <c r="J100" s="10">
        <f>SUMIFS(Data!$D:$D,Data!$A:$A,'Detailed - DNSP'!$C$4,Data!$B:$B,'Detailed - DNSP'!$B100,Data!$C:$C,'Detailed - DNSP'!J$99)</f>
        <v>332838</v>
      </c>
      <c r="K100" s="67">
        <f>SUMIFS(Data!$D:$D,Data!$A:$A,'Detailed - DNSP'!$C$4,Data!$B:$B,'Detailed - DNSP'!$B100,Data!$C:$C,'Detailed - DNSP'!K$99)</f>
        <v>331054</v>
      </c>
      <c r="L100" s="67">
        <f>SUMIFS(Data!$D:$D,Data!$A:$A,'Detailed - DNSP'!$C$4,Data!$B:$B,'Detailed - DNSP'!$B100,Data!$C:$C,'Detailed - DNSP'!L$99)</f>
        <v>334492</v>
      </c>
      <c r="M100" s="67">
        <f>SUMIFS(Data!$D:$D,Data!$A:$A,'Detailed - DNSP'!$C$4,Data!$B:$B,'Detailed - DNSP'!$B100,Data!$C:$C,'Detailed - DNSP'!M$99)</f>
        <v>337774</v>
      </c>
      <c r="N100" s="67">
        <f>SUMIFS(Data!$D:$D,Data!$A:$A,'Detailed - DNSP'!$C$4,Data!$B:$B,'Detailed - DNSP'!$B100,Data!$C:$C,'Detailed - DNSP'!N$99)</f>
        <v>339339</v>
      </c>
    </row>
    <row r="101" spans="2:14">
      <c r="B101" s="1" t="s">
        <v>28</v>
      </c>
      <c r="C101" s="10">
        <f>SUMIFS(Data!$D:$D,Data!$A:$A,'Detailed - DNSP'!$C$4,Data!$B:$B,'Detailed - DNSP'!$B101,Data!$C:$C,'Detailed - DNSP'!C$99)</f>
        <v>323535</v>
      </c>
      <c r="D101" s="10">
        <f>SUMIFS(Data!$D:$D,Data!$A:$A,'Detailed - DNSP'!$C$4,Data!$B:$B,'Detailed - DNSP'!$B101,Data!$C:$C,'Detailed - DNSP'!D$99)</f>
        <v>326387</v>
      </c>
      <c r="E101" s="10">
        <f>SUMIFS(Data!$D:$D,Data!$A:$A,'Detailed - DNSP'!$C$4,Data!$B:$B,'Detailed - DNSP'!$B101,Data!$C:$C,'Detailed - DNSP'!E$99)</f>
        <v>328376</v>
      </c>
      <c r="F101" s="10">
        <f>SUMIFS(Data!$D:$D,Data!$A:$A,'Detailed - DNSP'!$C$4,Data!$B:$B,'Detailed - DNSP'!$B101,Data!$C:$C,'Detailed - DNSP'!F$99)</f>
        <v>329999</v>
      </c>
      <c r="G101" s="10">
        <f>SUMIFS(Data!$D:$D,Data!$A:$A,'Detailed - DNSP'!$C$4,Data!$B:$B,'Detailed - DNSP'!$B101,Data!$C:$C,'Detailed - DNSP'!G$99)</f>
        <v>331645</v>
      </c>
      <c r="H101" s="10">
        <f>SUMIFS(Data!$D:$D,Data!$A:$A,'Detailed - DNSP'!$C$4,Data!$B:$B,'Detailed - DNSP'!$B101,Data!$C:$C,'Detailed - DNSP'!H$99)</f>
        <v>333918</v>
      </c>
      <c r="I101" s="10">
        <f>SUMIFS(Data!$D:$D,Data!$A:$A,'Detailed - DNSP'!$C$4,Data!$B:$B,'Detailed - DNSP'!$B101,Data!$C:$C,'Detailed - DNSP'!I$99)</f>
        <v>328694</v>
      </c>
      <c r="J101" s="10">
        <f>SUMIFS(Data!$D:$D,Data!$A:$A,'Detailed - DNSP'!$C$4,Data!$B:$B,'Detailed - DNSP'!$B101,Data!$C:$C,'Detailed - DNSP'!J$99)</f>
        <v>331054</v>
      </c>
      <c r="K101" s="67">
        <f>SUMIFS(Data!$D:$D,Data!$A:$A,'Detailed - DNSP'!$C$4,Data!$B:$B,'Detailed - DNSP'!$B101,Data!$C:$C,'Detailed - DNSP'!K$99)</f>
        <v>334492</v>
      </c>
      <c r="L101" s="67">
        <f>SUMIFS(Data!$D:$D,Data!$A:$A,'Detailed - DNSP'!$C$4,Data!$B:$B,'Detailed - DNSP'!$B101,Data!$C:$C,'Detailed - DNSP'!L$99)</f>
        <v>337774</v>
      </c>
      <c r="M101" s="67">
        <f>SUMIFS(Data!$D:$D,Data!$A:$A,'Detailed - DNSP'!$C$4,Data!$B:$B,'Detailed - DNSP'!$B101,Data!$C:$C,'Detailed - DNSP'!M$99)</f>
        <v>339339</v>
      </c>
      <c r="N101" s="67">
        <f>SUMIFS(Data!$D:$D,Data!$A:$A,'Detailed - DNSP'!$C$4,Data!$B:$B,'Detailed - DNSP'!$B101,Data!$C:$C,'Detailed - DNSP'!N$99)</f>
        <v>340321</v>
      </c>
    </row>
    <row r="102" spans="2:14" ht="13.5" thickBot="1">
      <c r="B102" s="6" t="s">
        <v>37</v>
      </c>
      <c r="C102" s="16">
        <f t="shared" ref="C102:J102" si="12">AVERAGE(C100:C101)</f>
        <v>322551</v>
      </c>
      <c r="D102" s="16">
        <f t="shared" si="12"/>
        <v>324961</v>
      </c>
      <c r="E102" s="16">
        <f t="shared" si="12"/>
        <v>327381.5</v>
      </c>
      <c r="F102" s="16">
        <f t="shared" si="12"/>
        <v>329187.5</v>
      </c>
      <c r="G102" s="16">
        <f t="shared" si="12"/>
        <v>330822</v>
      </c>
      <c r="H102" s="16">
        <f t="shared" si="12"/>
        <v>332781.5</v>
      </c>
      <c r="I102" s="16">
        <f t="shared" si="12"/>
        <v>331306</v>
      </c>
      <c r="J102" s="16">
        <f t="shared" si="12"/>
        <v>331946</v>
      </c>
      <c r="K102" s="68">
        <f>AVERAGE(K100:K101)</f>
        <v>332773</v>
      </c>
      <c r="L102" s="68">
        <f>AVERAGE(L100:L101)</f>
        <v>336133</v>
      </c>
      <c r="M102" s="68">
        <f>AVERAGE(M100:M101)</f>
        <v>338556.5</v>
      </c>
      <c r="N102" s="68">
        <f>AVERAGE(N100:N101)</f>
        <v>339830</v>
      </c>
    </row>
    <row r="104" spans="2:14" ht="12.75" customHeight="1">
      <c r="B104" s="161" t="s">
        <v>177</v>
      </c>
      <c r="C104" s="162"/>
      <c r="D104" s="162"/>
      <c r="E104" s="162"/>
      <c r="F104" s="162"/>
      <c r="G104" s="162"/>
      <c r="H104" s="162"/>
      <c r="I104" s="162"/>
      <c r="J104" s="162"/>
      <c r="K104" s="162"/>
      <c r="L104" s="162"/>
      <c r="M104" s="162"/>
      <c r="N104" s="162"/>
    </row>
    <row r="105" spans="2:14">
      <c r="B105" s="162"/>
      <c r="C105" s="162"/>
      <c r="D105" s="162"/>
      <c r="E105" s="162"/>
      <c r="F105" s="162"/>
      <c r="G105" s="162"/>
      <c r="H105" s="162"/>
      <c r="I105" s="162"/>
      <c r="J105" s="162"/>
      <c r="K105" s="162"/>
      <c r="L105" s="162"/>
      <c r="M105" s="162"/>
      <c r="N105" s="162"/>
    </row>
    <row r="107" spans="2:14" ht="13.5" thickBot="1">
      <c r="B107" s="119"/>
      <c r="C107" s="120">
        <v>2014</v>
      </c>
      <c r="D107" s="120">
        <v>2015</v>
      </c>
      <c r="E107" s="120">
        <v>2016</v>
      </c>
      <c r="F107" s="120">
        <v>2017</v>
      </c>
      <c r="G107" s="120">
        <v>2018</v>
      </c>
      <c r="H107" s="120">
        <v>2019</v>
      </c>
      <c r="I107" s="120">
        <v>2020</v>
      </c>
      <c r="J107" s="120">
        <v>2021</v>
      </c>
      <c r="K107" s="120">
        <v>2022</v>
      </c>
      <c r="L107" s="120">
        <v>2023</v>
      </c>
      <c r="M107" s="120">
        <v>2024</v>
      </c>
      <c r="N107" s="120">
        <v>2025</v>
      </c>
    </row>
    <row r="108" spans="2:14">
      <c r="B108" s="75" t="s">
        <v>35</v>
      </c>
      <c r="C108" s="25">
        <f>SUMIFS(Data!$D:$D,Data!$A:$A,'Detailed - DNSP'!$C$4,Data!$B:$B,'Detailed - DNSP'!$B108,Data!$C:$C,'Detailed - DNSP'!C$107)</f>
        <v>1580948501</v>
      </c>
      <c r="D108" s="25">
        <f>SUMIFS(Data!$D:$D,Data!$A:$A,'Detailed - DNSP'!$C$4,Data!$B:$B,'Detailed - DNSP'!$B108,Data!$C:$C,'Detailed - DNSP'!D$107)</f>
        <v>1686372636</v>
      </c>
      <c r="E108" s="25">
        <f>SUMIFS(Data!$D:$D,Data!$A:$A,'Detailed - DNSP'!$C$4,Data!$B:$B,'Detailed - DNSP'!$B108,Data!$C:$C,'Detailed - DNSP'!E$107)</f>
        <v>1762917039</v>
      </c>
      <c r="F108" s="25">
        <f>SUMIFS(Data!$D:$D,Data!$A:$A,'Detailed - DNSP'!$C$4,Data!$B:$B,'Detailed - DNSP'!$B108,Data!$C:$C,'Detailed - DNSP'!F$107)</f>
        <v>1813621631.9181399</v>
      </c>
      <c r="G108" s="25">
        <f>SUMIFS(Data!$D:$D,Data!$A:$A,'Detailed - DNSP'!$C$4,Data!$B:$B,'Detailed - DNSP'!$B108,Data!$C:$C,'Detailed - DNSP'!G$107)</f>
        <v>1820014497.66345</v>
      </c>
      <c r="H108" s="25">
        <f>SUMIFS(Data!$D:$D,Data!$A:$A,'Detailed - DNSP'!$C$4,Data!$B:$B,'Detailed - DNSP'!$B108,Data!$C:$C,'Detailed - DNSP'!H$107)</f>
        <v>1849261691.04422</v>
      </c>
      <c r="I108" s="25">
        <f>SUMIFS(Data!$D:$D,Data!$A:$A,'Detailed - DNSP'!$C$4,Data!$B:$B,'Detailed - DNSP'!$B108,Data!$C:$C,'Detailed - DNSP'!I$107)</f>
        <v>1879930235.71578</v>
      </c>
      <c r="J108" s="25">
        <f>SUMIFS(Data!$D:$D,Data!$A:$A,'Detailed - DNSP'!$C$4,Data!$B:$B,'Detailed - DNSP'!$B108,Data!$C:$C,'Detailed - DNSP'!J$107)</f>
        <v>1930436129.951458</v>
      </c>
      <c r="K108" s="25">
        <f>SUMIFS(Data!$D:$D,Data!$A:$A,'Detailed - DNSP'!$C$4,Data!$B:$B,'Detailed - DNSP'!$B108,Data!$C:$C,'Detailed - DNSP'!K$107)</f>
        <v>1968892705.8561399</v>
      </c>
      <c r="L108" s="25">
        <f>SUMIFS(Data!$D:$D,Data!$A:$A,'Detailed - DNSP'!$C$4,Data!$B:$B,'Detailed - DNSP'!$B108,Data!$C:$C,'Detailed - DNSP'!L$107)</f>
        <v>1968279811.846477</v>
      </c>
      <c r="M108" s="25">
        <f>SUMIFS(Data!$D:$D,Data!$A:$A,'Detailed - DNSP'!$C$4,Data!$B:$B,'Detailed - DNSP'!$B108,Data!$C:$C,'Detailed - DNSP'!M$107)</f>
        <v>2017137276.2127459</v>
      </c>
      <c r="N108" s="25">
        <f>SUMIFS(Data!$D:$D,Data!$A:$A,'Detailed - DNSP'!$C$4,Data!$B:$B,'Detailed - DNSP'!$B108,Data!$C:$C,'Detailed - DNSP'!N$107)</f>
        <v>2137368256.0100319</v>
      </c>
    </row>
    <row r="109" spans="2:14" ht="26.25" customHeight="1">
      <c r="B109" s="77" t="s">
        <v>36</v>
      </c>
      <c r="C109" s="24">
        <f t="shared" ref="C109:N109" si="13">C108*(1+C115)</f>
        <v>1615114382.1611056</v>
      </c>
      <c r="D109" s="24">
        <f t="shared" si="13"/>
        <v>1725288927.5999949</v>
      </c>
      <c r="E109" s="24">
        <f t="shared" si="13"/>
        <v>1789552235.0566571</v>
      </c>
      <c r="F109" s="24">
        <f t="shared" si="13"/>
        <v>1832179620.7098696</v>
      </c>
      <c r="G109" s="24">
        <f t="shared" si="13"/>
        <v>1855208148.1707623</v>
      </c>
      <c r="H109" s="24">
        <f t="shared" si="13"/>
        <v>1887683568.9972596</v>
      </c>
      <c r="I109" s="24">
        <f t="shared" si="13"/>
        <v>1909876027.0062997</v>
      </c>
      <c r="J109" s="24">
        <f t="shared" si="13"/>
        <v>1953978033.9752562</v>
      </c>
      <c r="K109" s="24">
        <f t="shared" si="13"/>
        <v>1985836705.0459518</v>
      </c>
      <c r="L109" s="24">
        <f t="shared" si="13"/>
        <v>2037136016.8684099</v>
      </c>
      <c r="M109" s="24">
        <f t="shared" si="13"/>
        <v>2175115875.7512546</v>
      </c>
      <c r="N109" s="24">
        <f t="shared" si="13"/>
        <v>2223974156.2917838</v>
      </c>
    </row>
    <row r="111" spans="2:14" ht="12.75" customHeight="1">
      <c r="B111" s="161" t="s">
        <v>178</v>
      </c>
      <c r="C111" s="162"/>
      <c r="D111" s="162"/>
      <c r="E111" s="162"/>
      <c r="F111" s="162"/>
      <c r="G111" s="162"/>
      <c r="H111" s="162"/>
      <c r="I111" s="162"/>
      <c r="J111" s="162"/>
      <c r="K111" s="162"/>
      <c r="L111" s="162"/>
      <c r="M111" s="162"/>
      <c r="N111" s="162"/>
    </row>
    <row r="112" spans="2:14" ht="25.5" customHeight="1">
      <c r="B112" s="162"/>
      <c r="C112" s="162"/>
      <c r="D112" s="162"/>
      <c r="E112" s="162"/>
      <c r="F112" s="162"/>
      <c r="G112" s="162"/>
      <c r="H112" s="162"/>
      <c r="I112" s="162"/>
      <c r="J112" s="162"/>
      <c r="K112" s="162"/>
      <c r="L112" s="162"/>
      <c r="M112" s="162"/>
      <c r="N112" s="162"/>
    </row>
    <row r="113" spans="2:14" ht="15" customHeight="1"/>
    <row r="114" spans="2:14" ht="13.5" thickBot="1">
      <c r="B114" s="119"/>
      <c r="C114" s="120">
        <v>2014</v>
      </c>
      <c r="D114" s="120">
        <v>2015</v>
      </c>
      <c r="E114" s="120">
        <v>2016</v>
      </c>
      <c r="F114" s="120">
        <v>2017</v>
      </c>
      <c r="G114" s="120">
        <v>2018</v>
      </c>
      <c r="H114" s="120">
        <v>2019</v>
      </c>
      <c r="I114" s="120">
        <v>2020</v>
      </c>
      <c r="J114" s="120">
        <v>2021</v>
      </c>
      <c r="K114" s="120">
        <v>2022</v>
      </c>
      <c r="L114" s="120">
        <v>2023</v>
      </c>
      <c r="M114" s="120">
        <v>2024</v>
      </c>
      <c r="N114" s="120">
        <v>2025</v>
      </c>
    </row>
    <row r="115" spans="2:14">
      <c r="B115" s="28" t="s">
        <v>97</v>
      </c>
      <c r="C115" s="29">
        <f>SUMIFS(Data!$D:$D,Data!$A:$A,'Detailed - DNSP'!$C$4,Data!$B:$B,'Detailed - DNSP'!$B115,Data!$C:$C,'Detailed - DNSP'!C$114)</f>
        <v>2.161100196464005E-2</v>
      </c>
      <c r="D115" s="29">
        <f>SUMIFS(Data!$D:$D,Data!$A:$A,'Detailed - DNSP'!$C$4,Data!$B:$B,'Detailed - DNSP'!$B115,Data!$C:$C,'Detailed - DNSP'!D$114)</f>
        <v>2.3076923076920108E-2</v>
      </c>
      <c r="E115" s="29">
        <f>SUMIFS(Data!$D:$D,Data!$A:$A,'Detailed - DNSP'!$C$4,Data!$B:$B,'Detailed - DNSP'!$B115,Data!$C:$C,'Detailed - DNSP'!E$114)</f>
        <v>1.510859301227563E-2</v>
      </c>
      <c r="F115" s="29">
        <f>SUMIFS(Data!$D:$D,Data!$A:$A,'Detailed - DNSP'!$C$4,Data!$B:$B,'Detailed - DNSP'!$B115,Data!$C:$C,'Detailed - DNSP'!F$114)</f>
        <v>1.023255813953994E-2</v>
      </c>
      <c r="G115" s="29">
        <f>SUMIFS(Data!$D:$D,Data!$A:$A,'Detailed - DNSP'!$C$4,Data!$B:$B,'Detailed - DNSP'!$B115,Data!$C:$C,'Detailed - DNSP'!G$114)</f>
        <v>1.9337016574590079E-2</v>
      </c>
      <c r="H115" s="29">
        <f>SUMIFS(Data!$D:$D,Data!$A:$A,'Detailed - DNSP'!$C$4,Data!$B:$B,'Detailed - DNSP'!$B115,Data!$C:$C,'Detailed - DNSP'!H$114)</f>
        <v>2.077687443540999E-2</v>
      </c>
      <c r="I115" s="29">
        <f>SUMIFS(Data!$D:$D,Data!$A:$A,'Detailed - DNSP'!$C$4,Data!$B:$B,'Detailed - DNSP'!$B115,Data!$C:$C,'Detailed - DNSP'!I$114)</f>
        <v>1.5929203499999999E-2</v>
      </c>
      <c r="J115" s="29">
        <f>SUMIFS(Data!$D:$D,Data!$A:$A,'Detailed - DNSP'!$C$4,Data!$B:$B,'Detailed - DNSP'!$B115,Data!$C:$C,'Detailed - DNSP'!J$114)</f>
        <v>1.219512195121952E-2</v>
      </c>
      <c r="K115" s="29">
        <f>SUMIFS(Data!$D:$D,Data!$A:$A,'Detailed - DNSP'!$C$4,Data!$B:$B,'Detailed - DNSP'!$B115,Data!$C:$C,'Detailed - DNSP'!K$114)</f>
        <v>8.6058519793459354E-3</v>
      </c>
      <c r="L115" s="29">
        <f>SUMIFS(Data!$D:$D,Data!$A:$A,'Detailed - DNSP'!$C$4,Data!$B:$B,'Detailed - DNSP'!$B115,Data!$C:$C,'Detailed - DNSP'!L$114)</f>
        <v>3.4982935153583528E-2</v>
      </c>
      <c r="M115" s="29">
        <f>SUMIFS(Data!$D:$D,Data!$A:$A,'Detailed - DNSP'!$C$4,Data!$B:$B,'Detailed - DNSP'!$B115,Data!$C:$C,'Detailed - DNSP'!M$114)</f>
        <v>7.8318219291014096E-2</v>
      </c>
      <c r="N115" s="29">
        <f>SUMIFS(Data!$D:$D,Data!$A:$A,'Detailed - DNSP'!$C$4,Data!$B:$B,'Detailed - DNSP'!$B115,Data!$C:$C,'Detailed - DNSP'!N$114)</f>
        <v>4.0519877675840872E-2</v>
      </c>
    </row>
    <row r="116" spans="2:14">
      <c r="B116" s="73" t="s">
        <v>96</v>
      </c>
      <c r="C116" s="74">
        <f>SUMIFS(Data!$D:$D,Data!$A:$A,'Detailed - DNSP'!$C$4,Data!$B:$B,"Forecast inflation",Data!$C:$C,'Detailed - DNSP'!C$114)</f>
        <v>2.5748753401775001E-2</v>
      </c>
      <c r="D116" s="74">
        <f>SUMIFS(Data!$D:$D,Data!$A:$A,'Detailed - DNSP'!$C$4,Data!$B:$B,"Forecast inflation",Data!$C:$C,'Detailed - DNSP'!D$114)</f>
        <v>2.5748753401775001E-2</v>
      </c>
      <c r="E116" s="74">
        <f>SUMIFS(Data!$D:$D,Data!$A:$A,'Detailed - DNSP'!$C$4,Data!$B:$B,"Forecast inflation",Data!$C:$C,'Detailed - DNSP'!E$114)</f>
        <v>2.3494972510833999E-2</v>
      </c>
      <c r="F116" s="74">
        <f>SUMIFS(Data!$D:$D,Data!$A:$A,'Detailed - DNSP'!$C$4,Data!$B:$B,"Forecast inflation",Data!$C:$C,'Detailed - DNSP'!F$114)</f>
        <v>2.3494972510833999E-2</v>
      </c>
      <c r="G116" s="74">
        <f>SUMIFS(Data!$D:$D,Data!$A:$A,'Detailed - DNSP'!$C$4,Data!$B:$B,"Forecast inflation",Data!$C:$C,'Detailed - DNSP'!G$114)</f>
        <v>2.3494972510833999E-2</v>
      </c>
      <c r="H116" s="74">
        <f>SUMIFS(Data!$D:$D,Data!$A:$A,'Detailed - DNSP'!$C$4,Data!$B:$B,"Forecast inflation",Data!$C:$C,'Detailed - DNSP'!H$114)</f>
        <v>2.3494972510833999E-2</v>
      </c>
      <c r="I116" s="74">
        <f>SUMIFS(Data!$D:$D,Data!$A:$A,'Detailed - DNSP'!$C$4,Data!$B:$B,"Forecast inflation",Data!$C:$C,'Detailed - DNSP'!I$114)</f>
        <v>2.3494972510833999E-2</v>
      </c>
      <c r="J116" s="74">
        <f>SUMIFS(Data!$D:$D,Data!$A:$A,'Detailed - DNSP'!$C$4,Data!$B:$B,"Forecast inflation",Data!$C:$C,'Detailed - DNSP'!J$114)</f>
        <v>1.1181037946111E-2</v>
      </c>
      <c r="K116" s="74">
        <f>SUMIFS(Data!$D:$D,Data!$A:$A,'Detailed - DNSP'!$C$4,Data!$B:$B,"Forecast inflation",Data!$C:$C,'Detailed - DNSP'!K$114)</f>
        <v>1.9993872504847E-2</v>
      </c>
      <c r="L116" s="74">
        <f>SUMIFS(Data!$D:$D,Data!$A:$A,'Detailed - DNSP'!$C$4,Data!$B:$B,"Forecast inflation",Data!$C:$C,'Detailed - DNSP'!L$114)</f>
        <v>1.9993872504847E-2</v>
      </c>
      <c r="M116" s="74">
        <f>SUMIFS(Data!$D:$D,Data!$A:$A,'Detailed - DNSP'!$C$4,Data!$B:$B,"Forecast inflation",Data!$C:$C,'Detailed - DNSP'!M$114)</f>
        <v>1.9993872504847E-2</v>
      </c>
      <c r="N116" s="74">
        <f>SUMIFS(Data!$D:$D,Data!$A:$A,'Detailed - DNSP'!$C$4,Data!$B:$B,"Forecast inflation",Data!$C:$C,'Detailed - DNSP'!N$114)</f>
        <v>1.9993872504847632E-2</v>
      </c>
    </row>
    <row r="118" spans="2:14" ht="12.75" customHeight="1">
      <c r="B118" s="163" t="s">
        <v>179</v>
      </c>
      <c r="C118" s="163"/>
      <c r="D118" s="163"/>
      <c r="E118" s="163"/>
      <c r="F118" s="163"/>
      <c r="G118" s="163"/>
      <c r="H118" s="163"/>
      <c r="I118" s="163"/>
      <c r="J118" s="163"/>
      <c r="K118" s="163"/>
      <c r="L118" s="163"/>
      <c r="M118" s="163"/>
      <c r="N118" s="163"/>
    </row>
    <row r="119" spans="2:14" ht="42" customHeight="1">
      <c r="B119" s="163"/>
      <c r="C119" s="163"/>
      <c r="D119" s="163"/>
      <c r="E119" s="163"/>
      <c r="F119" s="163"/>
      <c r="G119" s="163"/>
      <c r="H119" s="163"/>
      <c r="I119" s="163"/>
      <c r="J119" s="163"/>
      <c r="K119" s="163"/>
      <c r="L119" s="163"/>
      <c r="M119" s="163"/>
      <c r="N119" s="163"/>
    </row>
  </sheetData>
  <mergeCells count="15">
    <mergeCell ref="B96:N97"/>
    <mergeCell ref="B104:N105"/>
    <mergeCell ref="B111:N112"/>
    <mergeCell ref="B118:N119"/>
    <mergeCell ref="B2:N2"/>
    <mergeCell ref="B16:N16"/>
    <mergeCell ref="B37:N37"/>
    <mergeCell ref="B82:N82"/>
    <mergeCell ref="B47:N48"/>
    <mergeCell ref="B57:N58"/>
    <mergeCell ref="B68:N69"/>
    <mergeCell ref="B77:N78"/>
    <mergeCell ref="B14:H14"/>
    <mergeCell ref="B23:N24"/>
    <mergeCell ref="B34:N35"/>
  </mergeCells>
  <dataValidations count="1">
    <dataValidation type="list" allowBlank="1" showInputMessage="1" showErrorMessage="1" sqref="F4" xr:uid="{7B8D794B-00CF-4771-9A52-759BF98F647C}">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C8390B9-8894-4727-B006-078B3A522B5D}">
          <x14:formula1>
            <xm:f>Inputs!$A$3:$A$16</xm:f>
          </x14:formula1>
          <xm:sqref>C4</xm:sqref>
        </x14:dataValidation>
        <x14:dataValidation type="list" allowBlank="1" showInputMessage="1" showErrorMessage="1" xr:uid="{488D1A6E-27B4-40F3-B80C-6D0CE6EF1727}">
          <x14:formula1>
            <xm:f>Inputs!$C$3:$C$4</xm:f>
          </x14:formula1>
          <xm:sqref>C6</xm:sqref>
        </x14:dataValidation>
        <x14:dataValidation type="list" allowBlank="1" showInputMessage="1" showErrorMessage="1" xr:uid="{CC1DEAD1-A42F-4C84-BBA4-1B4655A71885}">
          <x14:formula1>
            <xm:f>Inputs!$D$3:$D$4</xm:f>
          </x14:formula1>
          <xm:sqref>C8</xm:sqref>
        </x14:dataValidation>
        <x14:dataValidation type="list" allowBlank="1" showInputMessage="1" showErrorMessage="1" xr:uid="{034CAFF8-92CD-46F0-824A-D883502F9745}">
          <x14:formula1>
            <xm:f>Inputs!$E$3:$E$4</xm:f>
          </x14:formula1>
          <xm:sqref>C10</xm:sqref>
        </x14:dataValidation>
        <x14:dataValidation type="list" allowBlank="1" showInputMessage="1" showErrorMessage="1" xr:uid="{FE8E0805-C045-4D66-8FE2-77CB1AA4DAEA}">
          <x14:formula1>
            <xm:f>Inputs!#REF!</xm:f>
          </x14:formula1>
          <xm:sqref>F6</xm:sqref>
        </x14:dataValidation>
        <x14:dataValidation type="list" allowBlank="1" showInputMessage="1" showErrorMessage="1" xr:uid="{FDFE5383-4672-4C21-9DEC-F91BA5F08CC4}">
          <x14:formula1>
            <xm:f>Inputs!$F$3:$F$4</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09CB-3A88-4962-9AB4-5E7555FECD64}">
  <sheetPr codeName="Sheet5"/>
  <dimension ref="B2:N112"/>
  <sheetViews>
    <sheetView showGridLines="0" zoomScale="70" zoomScaleNormal="70" workbookViewId="0">
      <selection activeCell="B49" sqref="B49:N51"/>
    </sheetView>
  </sheetViews>
  <sheetFormatPr defaultColWidth="9.25" defaultRowHeight="12.75"/>
  <cols>
    <col min="1" max="1" width="9.25" style="1"/>
    <col min="2" max="2" width="36.125" style="1" bestFit="1" customWidth="1"/>
    <col min="3" max="3" width="26.125" style="1" bestFit="1" customWidth="1"/>
    <col min="4" max="4" width="13.125" style="1" bestFit="1" customWidth="1"/>
    <col min="5" max="5" width="15.625" style="1" customWidth="1"/>
    <col min="6" max="12" width="13.125" style="1" bestFit="1" customWidth="1"/>
    <col min="13" max="13" width="14" style="1" customWidth="1"/>
    <col min="14" max="22" width="15.625" style="1" customWidth="1"/>
    <col min="23" max="16384" width="9.25" style="1"/>
  </cols>
  <sheetData>
    <row r="2" spans="2:14" ht="30" customHeight="1">
      <c r="B2" s="159" t="s">
        <v>121</v>
      </c>
      <c r="C2" s="160"/>
      <c r="D2" s="160"/>
      <c r="E2" s="160"/>
      <c r="F2" s="160"/>
      <c r="G2" s="160"/>
      <c r="H2" s="160"/>
      <c r="I2" s="160"/>
      <c r="J2" s="160"/>
      <c r="K2" s="160"/>
      <c r="L2" s="160"/>
      <c r="M2" s="160"/>
      <c r="N2" s="160"/>
    </row>
    <row r="4" spans="2:14">
      <c r="B4" s="30" t="s">
        <v>65</v>
      </c>
      <c r="C4" s="122" t="s">
        <v>70</v>
      </c>
    </row>
    <row r="5" spans="2:14">
      <c r="B5" s="31"/>
      <c r="C5" s="3"/>
    </row>
    <row r="6" spans="2:14">
      <c r="B6" s="30" t="s">
        <v>64</v>
      </c>
      <c r="C6" s="124" t="s">
        <v>63</v>
      </c>
    </row>
    <row r="7" spans="2:14" ht="14.25">
      <c r="B7" s="30"/>
      <c r="C7" s="3"/>
      <c r="H7" s="2"/>
      <c r="I7" s="2"/>
    </row>
    <row r="8" spans="2:14" ht="14.25">
      <c r="B8" s="30" t="s">
        <v>62</v>
      </c>
      <c r="C8" s="124" t="s">
        <v>60</v>
      </c>
      <c r="D8" s="2"/>
      <c r="E8" s="2"/>
      <c r="F8" s="2"/>
      <c r="G8" s="2"/>
      <c r="H8" s="2"/>
      <c r="I8" s="2"/>
    </row>
    <row r="9" spans="2:14" ht="14.25">
      <c r="B9" s="30"/>
      <c r="C9" s="2"/>
      <c r="D9" s="2"/>
      <c r="E9" s="2"/>
      <c r="F9" s="2"/>
      <c r="G9" s="2"/>
      <c r="H9" s="2"/>
      <c r="I9" s="2"/>
    </row>
    <row r="10" spans="2:14" ht="14.25">
      <c r="B10" s="73" t="s">
        <v>140</v>
      </c>
      <c r="C10" s="125" t="s">
        <v>60</v>
      </c>
      <c r="D10" s="2"/>
      <c r="E10" s="2"/>
      <c r="F10" s="2"/>
      <c r="G10" s="2"/>
      <c r="H10" s="2"/>
      <c r="I10" s="2"/>
    </row>
    <row r="11" spans="2:14" ht="14.25">
      <c r="B11" s="30"/>
      <c r="C11" s="4"/>
      <c r="D11" s="2"/>
      <c r="E11" s="2"/>
      <c r="F11" s="2"/>
      <c r="G11" s="2"/>
      <c r="H11" s="2"/>
      <c r="I11" s="2"/>
    </row>
    <row r="12" spans="2:14" ht="31.5" customHeight="1">
      <c r="B12" s="168" t="s">
        <v>162</v>
      </c>
      <c r="C12" s="168"/>
      <c r="D12" s="168"/>
      <c r="E12" s="168"/>
      <c r="F12" s="168"/>
      <c r="G12" s="168"/>
      <c r="H12" s="99"/>
      <c r="I12" s="99"/>
      <c r="J12" s="99"/>
    </row>
    <row r="14" spans="2:14" ht="30" customHeight="1">
      <c r="B14" s="159" t="s">
        <v>59</v>
      </c>
      <c r="C14" s="160"/>
      <c r="D14" s="160"/>
      <c r="E14" s="160"/>
      <c r="F14" s="160"/>
      <c r="G14" s="160"/>
      <c r="H14" s="160"/>
      <c r="I14" s="160"/>
      <c r="J14" s="160"/>
      <c r="K14" s="160"/>
      <c r="L14" s="160"/>
      <c r="M14" s="160"/>
      <c r="N14" s="160"/>
    </row>
    <row r="16" spans="2:14" ht="13.5" thickBot="1">
      <c r="B16" s="71" t="s">
        <v>58</v>
      </c>
      <c r="C16" s="72">
        <v>2014</v>
      </c>
      <c r="D16" s="72">
        <v>2015</v>
      </c>
      <c r="E16" s="72">
        <v>2016</v>
      </c>
      <c r="F16" s="72">
        <v>2017</v>
      </c>
      <c r="G16" s="72">
        <v>2018</v>
      </c>
      <c r="H16" s="72">
        <v>2019</v>
      </c>
      <c r="I16" s="72">
        <v>2020</v>
      </c>
      <c r="J16" s="72">
        <v>2021</v>
      </c>
      <c r="K16" s="72">
        <v>2022</v>
      </c>
      <c r="L16" s="72">
        <v>2023</v>
      </c>
      <c r="M16" s="72">
        <v>2024</v>
      </c>
      <c r="N16" s="72">
        <v>2025</v>
      </c>
    </row>
    <row r="17" spans="2:14">
      <c r="B17" s="82" t="s">
        <v>99</v>
      </c>
      <c r="C17" s="92">
        <f t="shared" ref="C17:N17" si="0">IF($C$6="Inclusive",C71/C99,C71/C100)</f>
        <v>8.3187720448798727E-2</v>
      </c>
      <c r="D17" s="92">
        <f t="shared" si="0"/>
        <v>7.1482552404501881E-2</v>
      </c>
      <c r="E17" s="92">
        <f t="shared" si="0"/>
        <v>5.0300390413413915E-2</v>
      </c>
      <c r="F17" s="92">
        <f t="shared" si="0"/>
        <v>4.3590043002536071E-2</v>
      </c>
      <c r="G17" s="92">
        <f t="shared" si="0"/>
        <v>4.6026213352308748E-2</v>
      </c>
      <c r="H17" s="92">
        <f t="shared" si="0"/>
        <v>5.2431566534825239E-2</v>
      </c>
      <c r="I17" s="92">
        <f t="shared" si="0"/>
        <v>4.9270977015214538E-2</v>
      </c>
      <c r="J17" s="92">
        <f t="shared" si="0"/>
        <v>4.8584972700362765E-2</v>
      </c>
      <c r="K17" s="92">
        <f t="shared" si="0"/>
        <v>4.2698927918435936E-2</v>
      </c>
      <c r="L17" s="92">
        <f t="shared" si="0"/>
        <v>4.5560806786517902E-2</v>
      </c>
      <c r="M17" s="92">
        <f t="shared" si="0"/>
        <v>3.7795637357663267E-2</v>
      </c>
      <c r="N17" s="92">
        <f t="shared" si="0"/>
        <v>4.4003567080219963E-2</v>
      </c>
    </row>
    <row r="18" spans="2:14">
      <c r="B18" s="1" t="s">
        <v>82</v>
      </c>
      <c r="C18" s="96">
        <f>IF($C$6="Exclusive",SUMIFS(Data!$D:$D,Data!$A:$A,'Detailed - TNSP'!$C$4,Data!$B:$B,"Allowed real rate of return",Data!$C:$C,'Detailed - TNSP'!C$16),SUMIFS(Data!$D:$D,Data!$A:$A,'Detailed - TNSP'!$C$4,Data!$B:$B,"Allowed nominal rate of return",Data!$C:$C,'Detailed - TNSP'!C$16))</f>
        <v>8.0353709008124996E-2</v>
      </c>
      <c r="D18" s="96">
        <f>IF($C$6="Exclusive",SUMIFS(Data!$D:$D,Data!$A:$A,'Detailed - TNSP'!$C$4,Data!$B:$B,"Allowed real rate of return",Data!$C:$C,'Detailed - TNSP'!D$16),SUMIFS(Data!$D:$D,Data!$A:$A,'Detailed - TNSP'!$C$4,Data!$B:$B,"Allowed nominal rate of return",Data!$C:$C,'Detailed - TNSP'!D$16))</f>
        <v>4.8832621186796002E-2</v>
      </c>
      <c r="E18" s="96">
        <f>IF($C$6="Exclusive",SUMIFS(Data!$D:$D,Data!$A:$A,'Detailed - TNSP'!$C$4,Data!$B:$B,"Allowed real rate of return",Data!$C:$C,'Detailed - TNSP'!E$16),SUMIFS(Data!$D:$D,Data!$A:$A,'Detailed - TNSP'!$C$4,Data!$B:$B,"Allowed nominal rate of return",Data!$C:$C,'Detailed - TNSP'!E$16))</f>
        <v>4.7918679869966001E-2</v>
      </c>
      <c r="F18" s="96">
        <f>IF($C$6="Exclusive",SUMIFS(Data!$D:$D,Data!$A:$A,'Detailed - TNSP'!$C$4,Data!$B:$B,"Allowed real rate of return",Data!$C:$C,'Detailed - TNSP'!F$16),SUMIFS(Data!$D:$D,Data!$A:$A,'Detailed - TNSP'!$C$4,Data!$B:$B,"Allowed nominal rate of return",Data!$C:$C,'Detailed - TNSP'!F$16))</f>
        <v>4.7120955203597999E-2</v>
      </c>
      <c r="G18" s="96">
        <f>IF($C$6="Exclusive",SUMIFS(Data!$D:$D,Data!$A:$A,'Detailed - TNSP'!$C$4,Data!$B:$B,"Allowed real rate of return",Data!$C:$C,'Detailed - TNSP'!G$16),SUMIFS(Data!$D:$D,Data!$A:$A,'Detailed - TNSP'!$C$4,Data!$B:$B,"Allowed nominal rate of return",Data!$C:$C,'Detailed - TNSP'!G$16))</f>
        <v>4.6074728455127001E-2</v>
      </c>
      <c r="H18" s="96">
        <f>IF($C$6="Exclusive",SUMIFS(Data!$D:$D,Data!$A:$A,'Detailed - TNSP'!$C$4,Data!$B:$B,"Allowed real rate of return",Data!$C:$C,'Detailed - TNSP'!H$16),SUMIFS(Data!$D:$D,Data!$A:$A,'Detailed - TNSP'!$C$4,Data!$B:$B,"Allowed nominal rate of return",Data!$C:$C,'Detailed - TNSP'!H$16))</f>
        <v>4.5948816321914998E-2</v>
      </c>
      <c r="I18" s="96">
        <f>IF($C$6="Exclusive",SUMIFS(Data!$D:$D,Data!$A:$A,'Detailed - TNSP'!$C$4,Data!$B:$B,"Allowed real rate of return",Data!$C:$C,'Detailed - TNSP'!I$16),SUMIFS(Data!$D:$D,Data!$A:$A,'Detailed - TNSP'!$C$4,Data!$B:$B,"Allowed nominal rate of return",Data!$C:$C,'Detailed - TNSP'!I$16))</f>
        <v>4.4780738545290001E-2</v>
      </c>
      <c r="J18" s="96">
        <f>IF($C$6="Exclusive",SUMIFS(Data!$D:$D,Data!$A:$A,'Detailed - TNSP'!$C$4,Data!$B:$B,"Allowed real rate of return",Data!$C:$C,'Detailed - TNSP'!J$16),SUMIFS(Data!$D:$D,Data!$A:$A,'Detailed - TNSP'!$C$4,Data!$B:$B,"Allowed nominal rate of return",Data!$C:$C,'Detailed - TNSP'!J$16))</f>
        <v>4.2688792117319997E-2</v>
      </c>
      <c r="K18" s="96">
        <f>IF($C$6="Exclusive",SUMIFS(Data!$D:$D,Data!$A:$A,'Detailed - TNSP'!$C$4,Data!$B:$B,"Allowed real rate of return",Data!$C:$C,'Detailed - TNSP'!K$16),SUMIFS(Data!$D:$D,Data!$A:$A,'Detailed - TNSP'!$C$4,Data!$B:$B,"Allowed nominal rate of return",Data!$C:$C,'Detailed - TNSP'!K$16))</f>
        <v>4.0036998035573E-2</v>
      </c>
      <c r="L18" s="96">
        <f>IF($C$6="Exclusive",SUMIFS(Data!$D:$D,Data!$A:$A,'Detailed - TNSP'!$C$4,Data!$B:$B,"Allowed real rate of return",Data!$C:$C,'Detailed - TNSP'!L$16),SUMIFS(Data!$D:$D,Data!$A:$A,'Detailed - TNSP'!$C$4,Data!$B:$B,"Allowed nominal rate of return",Data!$C:$C,'Detailed - TNSP'!L$16))</f>
        <v>3.8269611510239998E-2</v>
      </c>
      <c r="M18" s="96">
        <f>IF($C$6="Exclusive",SUMIFS(Data!$D:$D,Data!$A:$A,'Detailed - TNSP'!$C$4,Data!$B:$B,"Allowed real rate of return",Data!$C:$C,'Detailed - TNSP'!M$16),SUMIFS(Data!$D:$D,Data!$A:$A,'Detailed - TNSP'!$C$4,Data!$B:$B,"Allowed nominal rate of return",Data!$C:$C,'Detailed - TNSP'!M$16))</f>
        <v>3.0305455715869001E-2</v>
      </c>
      <c r="N18" s="96">
        <f>IF($C$6="Exclusive",SUMIFS(Data!$D:$D,Data!$A:$A,'Detailed - TNSP'!$C$4,Data!$B:$B,"Allowed real rate of return",Data!$C:$C,'Detailed - TNSP'!N$16),SUMIFS(Data!$D:$D,Data!$A:$A,'Detailed - TNSP'!$C$4,Data!$B:$B,"Allowed nominal rate of return",Data!$C:$C,'Detailed - TNSP'!N$16))</f>
        <v>2.997789860219835E-2</v>
      </c>
    </row>
    <row r="19" spans="2:14" ht="13.5" thickBot="1">
      <c r="B19" s="6" t="s">
        <v>55</v>
      </c>
      <c r="C19" s="7">
        <f t="shared" ref="C19:I19" si="1">C17-C18</f>
        <v>2.834011440673731E-3</v>
      </c>
      <c r="D19" s="7">
        <f t="shared" si="1"/>
        <v>2.2649931217705879E-2</v>
      </c>
      <c r="E19" s="7">
        <f t="shared" si="1"/>
        <v>2.3817105434479138E-3</v>
      </c>
      <c r="F19" s="7">
        <f t="shared" si="1"/>
        <v>-3.5309122010619282E-3</v>
      </c>
      <c r="G19" s="7">
        <f t="shared" si="1"/>
        <v>-4.8515102818252887E-5</v>
      </c>
      <c r="H19" s="7">
        <f>H17-H18</f>
        <v>6.4827502129102405E-3</v>
      </c>
      <c r="I19" s="7">
        <f t="shared" si="1"/>
        <v>4.4902384699245373E-3</v>
      </c>
      <c r="J19" s="7">
        <f>J17-J18</f>
        <v>5.8961805830427677E-3</v>
      </c>
      <c r="K19" s="7">
        <f>K17-K18</f>
        <v>2.6619298828629359E-3</v>
      </c>
      <c r="L19" s="7">
        <f>L17-L18</f>
        <v>7.2911952762779036E-3</v>
      </c>
      <c r="M19" s="7">
        <f>M17-M18</f>
        <v>7.4901816417942656E-3</v>
      </c>
      <c r="N19" s="7">
        <f>N17-N18</f>
        <v>1.4025668478021613E-2</v>
      </c>
    </row>
    <row r="21" spans="2:14" ht="12.75" customHeight="1">
      <c r="B21" s="169" t="s">
        <v>171</v>
      </c>
      <c r="C21" s="170"/>
      <c r="D21" s="170"/>
      <c r="E21" s="170"/>
      <c r="F21" s="170"/>
      <c r="G21" s="170"/>
      <c r="H21" s="170"/>
      <c r="I21" s="170"/>
      <c r="J21" s="170"/>
      <c r="K21" s="170"/>
      <c r="L21" s="170"/>
      <c r="M21" s="170"/>
      <c r="N21" s="170"/>
    </row>
    <row r="22" spans="2:14">
      <c r="B22" s="170"/>
      <c r="C22" s="170"/>
      <c r="D22" s="170"/>
      <c r="E22" s="170"/>
      <c r="F22" s="170"/>
      <c r="G22" s="170"/>
      <c r="H22" s="170"/>
      <c r="I22" s="170"/>
      <c r="J22" s="170"/>
      <c r="K22" s="170"/>
      <c r="L22" s="170"/>
      <c r="M22" s="170"/>
      <c r="N22" s="170"/>
    </row>
    <row r="24" spans="2:14" ht="13.5" thickBot="1">
      <c r="B24" s="71"/>
      <c r="C24" s="72">
        <v>2014</v>
      </c>
      <c r="D24" s="72">
        <v>2015</v>
      </c>
      <c r="E24" s="72">
        <v>2016</v>
      </c>
      <c r="F24" s="72">
        <v>2017</v>
      </c>
      <c r="G24" s="72">
        <v>2018</v>
      </c>
      <c r="H24" s="72">
        <v>2019</v>
      </c>
      <c r="I24" s="72">
        <v>2020</v>
      </c>
      <c r="J24" s="72">
        <v>2021</v>
      </c>
      <c r="K24" s="72">
        <v>2022</v>
      </c>
      <c r="L24" s="72">
        <v>2023</v>
      </c>
      <c r="M24" s="72">
        <v>2024</v>
      </c>
      <c r="N24" s="72">
        <v>2025</v>
      </c>
    </row>
    <row r="25" spans="2:14" ht="13.5" thickBot="1">
      <c r="B25" s="17" t="s">
        <v>54</v>
      </c>
      <c r="C25" s="151">
        <f t="shared" ref="C25:N25" si="2">C71/(C88+C96)</f>
        <v>133.35924200530334</v>
      </c>
      <c r="D25" s="151">
        <f t="shared" si="2"/>
        <v>120.36998223232898</v>
      </c>
      <c r="E25" s="151">
        <f t="shared" si="2"/>
        <v>84.91438587331227</v>
      </c>
      <c r="F25" s="151">
        <f t="shared" si="2"/>
        <v>73.548533010358966</v>
      </c>
      <c r="G25" s="151">
        <f t="shared" si="2"/>
        <v>76.875511672891193</v>
      </c>
      <c r="H25" s="151">
        <f t="shared" si="2"/>
        <v>87.527289908133938</v>
      </c>
      <c r="I25" s="151">
        <f t="shared" si="2"/>
        <v>82.353713312919069</v>
      </c>
      <c r="J25" s="151">
        <f t="shared" si="2"/>
        <v>81.796882109906903</v>
      </c>
      <c r="K25" s="151">
        <f t="shared" si="2"/>
        <v>78.751633109990053</v>
      </c>
      <c r="L25" s="151">
        <f t="shared" si="2"/>
        <v>92.967088856438338</v>
      </c>
      <c r="M25" s="151">
        <f t="shared" si="2"/>
        <v>87.86547971555575</v>
      </c>
      <c r="N25" s="151">
        <f t="shared" si="2"/>
        <v>115.03636757892163</v>
      </c>
    </row>
    <row r="27" spans="2:14" ht="13.5" thickBot="1">
      <c r="B27" s="71" t="s">
        <v>56</v>
      </c>
      <c r="C27" s="72">
        <v>2014</v>
      </c>
      <c r="D27" s="72">
        <v>2015</v>
      </c>
      <c r="E27" s="72">
        <v>2016</v>
      </c>
      <c r="F27" s="72">
        <v>2017</v>
      </c>
      <c r="G27" s="72">
        <v>2018</v>
      </c>
      <c r="H27" s="72">
        <v>2019</v>
      </c>
      <c r="I27" s="72">
        <v>2020</v>
      </c>
      <c r="J27" s="72">
        <v>2021</v>
      </c>
      <c r="K27" s="72">
        <v>2022</v>
      </c>
      <c r="L27" s="72">
        <v>2023</v>
      </c>
      <c r="M27" s="72">
        <v>2024</v>
      </c>
      <c r="N27" s="72">
        <v>2025</v>
      </c>
    </row>
    <row r="28" spans="2:14">
      <c r="B28" s="1" t="s">
        <v>56</v>
      </c>
      <c r="C28" s="92">
        <f>IF(AND($C$6="Inclusive",$C$8="Inclusive",$C$10="Inclusive"),SUMIFS(Data!$D:$D,Data!$A:$A,'Detailed - TNSP'!$C$4,Data!$B:$B,Inputs!$G$11,Data!$C:$C,'Detailed - TNSP'!C$27),IF(AND($C$6="Exclusive",$C$8="Inclusive",$C$10="Inclusive"),SUMIFS(Data!$D:$D,Data!$A:$A,'Detailed - TNSP'!$C$4,Data!$B:$B,Inputs!$G$12,Data!$C:$C,'Detailed - TNSP'!C$27),IF(AND($C$6="Inclusive",$C$8="Exclusive",$C$10="Inclusive"),SUMIFS(Data!$D:$D,Data!$A:$A,'Detailed - TNSP'!$C$4,Data!$B:$B,Inputs!$G$13,Data!$C:$C,'Detailed - TNSP'!C$27),IF(AND($C$6="Exclusive",$C$8="Exclusive",$C$10="Inclusive"),SUMIFS(Data!$D:$D,Data!$A:$A,'Detailed - TNSP'!$C$4,Data!$B:$B,Inputs!$G$14,Data!$C:$C,'Detailed - TNSP'!C$27),IF(AND($C$6="Inclusive",$C$8="Exclusive",$C$10="Exclusive"),SUMIFS(Data!$D:$D,Data!$A:$A,'Detailed - TNSP'!$C$4,Data!$B:$B,Inputs!$G$25,Data!$C:$C,'Detailed - TNSP'!C$27),IF(AND($C$6="Exclusive",$C$8="Exclusive",$C$10="Exclusive"),SUMIFS(Data!$D:$D,Data!$A:$A,'Detailed - TNSP'!$C$4,Data!$B:$B,Inputs!$G$26,Data!$C:$C,'Detailed - TNSP'!C$27),IF(AND($C$6="Inclusive",$C$8="Inclusive",$C$10="Exclusive"),SUMIFS(Data!$D:$D,Data!$A:$A,'Detailed - TNSP'!$C$4,Data!$B:$B,Inputs!$G$23,Data!$C:$C,'Detailed - TNSP'!C$27),IF(AND($C$6="Exclusive",$C$8="Inclusive",$C$10="Exclusive"),SUMIFS(Data!$D:$D,Data!$A:$A,'Detailed - TNSP'!$C$4,Data!$B:$B,Inputs!$G$24,Data!$C:$C,'Detailed - TNSP'!C$27)))))))))</f>
        <v>9.8295876401216647E-2</v>
      </c>
      <c r="D28" s="92">
        <f>IF(AND($C$6="Inclusive",$C$8="Inclusive",$C$10="Inclusive"),SUMIFS(Data!$D:$D,Data!$A:$A,'Detailed - TNSP'!$C$4,Data!$B:$B,Inputs!$G$11,Data!$C:$C,'Detailed - TNSP'!D$27),IF(AND($C$6="Exclusive",$C$8="Inclusive",$C$10="Inclusive"),SUMIFS(Data!$D:$D,Data!$A:$A,'Detailed - TNSP'!$C$4,Data!$B:$B,Inputs!$G$12,Data!$C:$C,'Detailed - TNSP'!D$27),IF(AND($C$6="Inclusive",$C$8="Exclusive",$C$10="Inclusive"),SUMIFS(Data!$D:$D,Data!$A:$A,'Detailed - TNSP'!$C$4,Data!$B:$B,Inputs!$G$13,Data!$C:$C,'Detailed - TNSP'!D$27),IF(AND($C$6="Exclusive",$C$8="Exclusive",$C$10="Inclusive"),SUMIFS(Data!$D:$D,Data!$A:$A,'Detailed - TNSP'!$C$4,Data!$B:$B,Inputs!$G$14,Data!$C:$C,'Detailed - TNSP'!D$27),IF(AND($C$6="Inclusive",$C$8="Exclusive",$C$10="Exclusive"),SUMIFS(Data!$D:$D,Data!$A:$A,'Detailed - TNSP'!$C$4,Data!$B:$B,Inputs!$G$25,Data!$C:$C,'Detailed - TNSP'!D$27),IF(AND($C$6="Exclusive",$C$8="Exclusive",$C$10="Exclusive"),SUMIFS(Data!$D:$D,Data!$A:$A,'Detailed - TNSP'!$C$4,Data!$B:$B,Inputs!$G$26,Data!$C:$C,'Detailed - TNSP'!D$27),IF(AND($C$6="Inclusive",$C$8="Inclusive",$C$10="Exclusive"),SUMIFS(Data!$D:$D,Data!$A:$A,'Detailed - TNSP'!$C$4,Data!$B:$B,Inputs!$G$23,Data!$C:$C,'Detailed - TNSP'!D$27),IF(AND($C$6="Exclusive",$C$8="Inclusive",$C$10="Exclusive"),SUMIFS(Data!$D:$D,Data!$A:$A,'Detailed - TNSP'!$C$4,Data!$B:$B,Inputs!$G$24,Data!$C:$C,'Detailed - TNSP'!D$27)))))))))</f>
        <v>7.4995189090308972E-2</v>
      </c>
      <c r="E28" s="92">
        <f>IF(AND($C$6="Inclusive",$C$8="Inclusive",$C$10="Inclusive"),SUMIFS(Data!$D:$D,Data!$A:$A,'Detailed - TNSP'!$C$4,Data!$B:$B,Inputs!$G$11,Data!$C:$C,'Detailed - TNSP'!E$27),IF(AND($C$6="Exclusive",$C$8="Inclusive",$C$10="Inclusive"),SUMIFS(Data!$D:$D,Data!$A:$A,'Detailed - TNSP'!$C$4,Data!$B:$B,Inputs!$G$12,Data!$C:$C,'Detailed - TNSP'!E$27),IF(AND($C$6="Inclusive",$C$8="Exclusive",$C$10="Inclusive"),SUMIFS(Data!$D:$D,Data!$A:$A,'Detailed - TNSP'!$C$4,Data!$B:$B,Inputs!$G$13,Data!$C:$C,'Detailed - TNSP'!E$27),IF(AND($C$6="Exclusive",$C$8="Exclusive",$C$10="Inclusive"),SUMIFS(Data!$D:$D,Data!$A:$A,'Detailed - TNSP'!$C$4,Data!$B:$B,Inputs!$G$14,Data!$C:$C,'Detailed - TNSP'!E$27),IF(AND($C$6="Inclusive",$C$8="Exclusive",$C$10="Exclusive"),SUMIFS(Data!$D:$D,Data!$A:$A,'Detailed - TNSP'!$C$4,Data!$B:$B,Inputs!$G$25,Data!$C:$C,'Detailed - TNSP'!E$27),IF(AND($C$6="Exclusive",$C$8="Exclusive",$C$10="Exclusive"),SUMIFS(Data!$D:$D,Data!$A:$A,'Detailed - TNSP'!$C$4,Data!$B:$B,Inputs!$G$26,Data!$C:$C,'Detailed - TNSP'!E$27),IF(AND($C$6="Inclusive",$C$8="Inclusive",$C$10="Exclusive"),SUMIFS(Data!$D:$D,Data!$A:$A,'Detailed - TNSP'!$C$4,Data!$B:$B,Inputs!$G$23,Data!$C:$C,'Detailed - TNSP'!E$27),IF(AND($C$6="Exclusive",$C$8="Inclusive",$C$10="Exclusive"),SUMIFS(Data!$D:$D,Data!$A:$A,'Detailed - TNSP'!$C$4,Data!$B:$B,Inputs!$G$24,Data!$C:$C,'Detailed - TNSP'!E$27)))))))))</f>
        <v>6.2225942313524213E-2</v>
      </c>
      <c r="F28" s="92">
        <f>IF(AND($C$6="Inclusive",$C$8="Inclusive",$C$10="Inclusive"),SUMIFS(Data!$D:$D,Data!$A:$A,'Detailed - TNSP'!$C$4,Data!$B:$B,Inputs!$G$11,Data!$C:$C,'Detailed - TNSP'!F$27),IF(AND($C$6="Exclusive",$C$8="Inclusive",$C$10="Inclusive"),SUMIFS(Data!$D:$D,Data!$A:$A,'Detailed - TNSP'!$C$4,Data!$B:$B,Inputs!$G$12,Data!$C:$C,'Detailed - TNSP'!F$27),IF(AND($C$6="Inclusive",$C$8="Exclusive",$C$10="Inclusive"),SUMIFS(Data!$D:$D,Data!$A:$A,'Detailed - TNSP'!$C$4,Data!$B:$B,Inputs!$G$13,Data!$C:$C,'Detailed - TNSP'!F$27),IF(AND($C$6="Exclusive",$C$8="Exclusive",$C$10="Inclusive"),SUMIFS(Data!$D:$D,Data!$A:$A,'Detailed - TNSP'!$C$4,Data!$B:$B,Inputs!$G$14,Data!$C:$C,'Detailed - TNSP'!F$27),IF(AND($C$6="Inclusive",$C$8="Exclusive",$C$10="Exclusive"),SUMIFS(Data!$D:$D,Data!$A:$A,'Detailed - TNSP'!$C$4,Data!$B:$B,Inputs!$G$25,Data!$C:$C,'Detailed - TNSP'!F$27),IF(AND($C$6="Exclusive",$C$8="Exclusive",$C$10="Exclusive"),SUMIFS(Data!$D:$D,Data!$A:$A,'Detailed - TNSP'!$C$4,Data!$B:$B,Inputs!$G$26,Data!$C:$C,'Detailed - TNSP'!F$27),IF(AND($C$6="Inclusive",$C$8="Inclusive",$C$10="Exclusive"),SUMIFS(Data!$D:$D,Data!$A:$A,'Detailed - TNSP'!$C$4,Data!$B:$B,Inputs!$G$23,Data!$C:$C,'Detailed - TNSP'!F$27),IF(AND($C$6="Exclusive",$C$8="Inclusive",$C$10="Exclusive"),SUMIFS(Data!$D:$D,Data!$A:$A,'Detailed - TNSP'!$C$4,Data!$B:$B,Inputs!$G$24,Data!$C:$C,'Detailed - TNSP'!F$27)))))))))</f>
        <v>6.216569974060164E-2</v>
      </c>
      <c r="G28" s="92">
        <f>IF(AND($C$6="Inclusive",$C$8="Inclusive",$C$10="Inclusive"),SUMIFS(Data!$D:$D,Data!$A:$A,'Detailed - TNSP'!$C$4,Data!$B:$B,Inputs!$G$11,Data!$C:$C,'Detailed - TNSP'!G$27),IF(AND($C$6="Exclusive",$C$8="Inclusive",$C$10="Inclusive"),SUMIFS(Data!$D:$D,Data!$A:$A,'Detailed - TNSP'!$C$4,Data!$B:$B,Inputs!$G$12,Data!$C:$C,'Detailed - TNSP'!G$27),IF(AND($C$6="Inclusive",$C$8="Exclusive",$C$10="Inclusive"),SUMIFS(Data!$D:$D,Data!$A:$A,'Detailed - TNSP'!$C$4,Data!$B:$B,Inputs!$G$13,Data!$C:$C,'Detailed - TNSP'!G$27),IF(AND($C$6="Exclusive",$C$8="Exclusive",$C$10="Inclusive"),SUMIFS(Data!$D:$D,Data!$A:$A,'Detailed - TNSP'!$C$4,Data!$B:$B,Inputs!$G$14,Data!$C:$C,'Detailed - TNSP'!G$27),IF(AND($C$6="Inclusive",$C$8="Exclusive",$C$10="Exclusive"),SUMIFS(Data!$D:$D,Data!$A:$A,'Detailed - TNSP'!$C$4,Data!$B:$B,Inputs!$G$25,Data!$C:$C,'Detailed - TNSP'!G$27),IF(AND($C$6="Exclusive",$C$8="Exclusive",$C$10="Exclusive"),SUMIFS(Data!$D:$D,Data!$A:$A,'Detailed - TNSP'!$C$4,Data!$B:$B,Inputs!$G$26,Data!$C:$C,'Detailed - TNSP'!G$27),IF(AND($C$6="Inclusive",$C$8="Inclusive",$C$10="Exclusive"),SUMIFS(Data!$D:$D,Data!$A:$A,'Detailed - TNSP'!$C$4,Data!$B:$B,Inputs!$G$23,Data!$C:$C,'Detailed - TNSP'!G$27),IF(AND($C$6="Exclusive",$C$8="Inclusive",$C$10="Exclusive"),SUMIFS(Data!$D:$D,Data!$A:$A,'Detailed - TNSP'!$C$4,Data!$B:$B,Inputs!$G$24,Data!$C:$C,'Detailed - TNSP'!G$27)))))))))</f>
        <v>6.5880401624594701E-2</v>
      </c>
      <c r="H28" s="92">
        <f>IF(AND($C$6="Inclusive",$C$8="Inclusive",$C$10="Inclusive"),SUMIFS(Data!$D:$D,Data!$A:$A,'Detailed - TNSP'!$C$4,Data!$B:$B,Inputs!$G$11,Data!$C:$C,'Detailed - TNSP'!H$27),IF(AND($C$6="Exclusive",$C$8="Inclusive",$C$10="Inclusive"),SUMIFS(Data!$D:$D,Data!$A:$A,'Detailed - TNSP'!$C$4,Data!$B:$B,Inputs!$G$12,Data!$C:$C,'Detailed - TNSP'!H$27),IF(AND($C$6="Inclusive",$C$8="Exclusive",$C$10="Inclusive"),SUMIFS(Data!$D:$D,Data!$A:$A,'Detailed - TNSP'!$C$4,Data!$B:$B,Inputs!$G$13,Data!$C:$C,'Detailed - TNSP'!H$27),IF(AND($C$6="Exclusive",$C$8="Exclusive",$C$10="Inclusive"),SUMIFS(Data!$D:$D,Data!$A:$A,'Detailed - TNSP'!$C$4,Data!$B:$B,Inputs!$G$14,Data!$C:$C,'Detailed - TNSP'!H$27),IF(AND($C$6="Inclusive",$C$8="Exclusive",$C$10="Exclusive"),SUMIFS(Data!$D:$D,Data!$A:$A,'Detailed - TNSP'!$C$4,Data!$B:$B,Inputs!$G$25,Data!$C:$C,'Detailed - TNSP'!H$27),IF(AND($C$6="Exclusive",$C$8="Exclusive",$C$10="Exclusive"),SUMIFS(Data!$D:$D,Data!$A:$A,'Detailed - TNSP'!$C$4,Data!$B:$B,Inputs!$G$26,Data!$C:$C,'Detailed - TNSP'!H$27),IF(AND($C$6="Inclusive",$C$8="Inclusive",$C$10="Exclusive"),SUMIFS(Data!$D:$D,Data!$A:$A,'Detailed - TNSP'!$C$4,Data!$B:$B,Inputs!$G$23,Data!$C:$C,'Detailed - TNSP'!H$27),IF(AND($C$6="Exclusive",$C$8="Inclusive",$C$10="Exclusive"),SUMIFS(Data!$D:$D,Data!$A:$A,'Detailed - TNSP'!$C$4,Data!$B:$B,Inputs!$G$24,Data!$C:$C,'Detailed - TNSP'!H$27)))))))))</f>
        <v>8.7631000250921562E-2</v>
      </c>
      <c r="I28" s="92">
        <f>IF(AND($C$6="Inclusive",$C$8="Inclusive",$C$10="Inclusive"),SUMIFS(Data!$D:$D,Data!$A:$A,'Detailed - TNSP'!$C$4,Data!$B:$B,Inputs!$G$11,Data!$C:$C,'Detailed - TNSP'!I$27),IF(AND($C$6="Exclusive",$C$8="Inclusive",$C$10="Inclusive"),SUMIFS(Data!$D:$D,Data!$A:$A,'Detailed - TNSP'!$C$4,Data!$B:$B,Inputs!$G$12,Data!$C:$C,'Detailed - TNSP'!I$27),IF(AND($C$6="Inclusive",$C$8="Exclusive",$C$10="Inclusive"),SUMIFS(Data!$D:$D,Data!$A:$A,'Detailed - TNSP'!$C$4,Data!$B:$B,Inputs!$G$13,Data!$C:$C,'Detailed - TNSP'!I$27),IF(AND($C$6="Exclusive",$C$8="Exclusive",$C$10="Inclusive"),SUMIFS(Data!$D:$D,Data!$A:$A,'Detailed - TNSP'!$C$4,Data!$B:$B,Inputs!$G$14,Data!$C:$C,'Detailed - TNSP'!I$27),IF(AND($C$6="Inclusive",$C$8="Exclusive",$C$10="Exclusive"),SUMIFS(Data!$D:$D,Data!$A:$A,'Detailed - TNSP'!$C$4,Data!$B:$B,Inputs!$G$25,Data!$C:$C,'Detailed - TNSP'!I$27),IF(AND($C$6="Exclusive",$C$8="Exclusive",$C$10="Exclusive"),SUMIFS(Data!$D:$D,Data!$A:$A,'Detailed - TNSP'!$C$4,Data!$B:$B,Inputs!$G$26,Data!$C:$C,'Detailed - TNSP'!I$27),IF(AND($C$6="Inclusive",$C$8="Inclusive",$C$10="Exclusive"),SUMIFS(Data!$D:$D,Data!$A:$A,'Detailed - TNSP'!$C$4,Data!$B:$B,Inputs!$G$23,Data!$C:$C,'Detailed - TNSP'!I$27),IF(AND($C$6="Exclusive",$C$8="Inclusive",$C$10="Exclusive"),SUMIFS(Data!$D:$D,Data!$A:$A,'Detailed - TNSP'!$C$4,Data!$B:$B,Inputs!$G$24,Data!$C:$C,'Detailed - TNSP'!I$27)))))))))</f>
        <v>8.2623183202945899E-2</v>
      </c>
      <c r="J28" s="92">
        <f>IF(AND($C$6="Inclusive",$C$8="Inclusive",$C$10="Inclusive"),SUMIFS(Data!$D:$D,Data!$A:$A,'Detailed - TNSP'!$C$4,Data!$B:$B,Inputs!$G$11,Data!$C:$C,'Detailed - TNSP'!J$27),IF(AND($C$6="Exclusive",$C$8="Inclusive",$C$10="Inclusive"),SUMIFS(Data!$D:$D,Data!$A:$A,'Detailed - TNSP'!$C$4,Data!$B:$B,Inputs!$G$12,Data!$C:$C,'Detailed - TNSP'!J$27),IF(AND($C$6="Inclusive",$C$8="Exclusive",$C$10="Inclusive"),SUMIFS(Data!$D:$D,Data!$A:$A,'Detailed - TNSP'!$C$4,Data!$B:$B,Inputs!$G$13,Data!$C:$C,'Detailed - TNSP'!J$27),IF(AND($C$6="Exclusive",$C$8="Exclusive",$C$10="Inclusive"),SUMIFS(Data!$D:$D,Data!$A:$A,'Detailed - TNSP'!$C$4,Data!$B:$B,Inputs!$G$14,Data!$C:$C,'Detailed - TNSP'!J$27),IF(AND($C$6="Inclusive",$C$8="Exclusive",$C$10="Exclusive"),SUMIFS(Data!$D:$D,Data!$A:$A,'Detailed - TNSP'!$C$4,Data!$B:$B,Inputs!$G$25,Data!$C:$C,'Detailed - TNSP'!J$27),IF(AND($C$6="Exclusive",$C$8="Exclusive",$C$10="Exclusive"),SUMIFS(Data!$D:$D,Data!$A:$A,'Detailed - TNSP'!$C$4,Data!$B:$B,Inputs!$G$26,Data!$C:$C,'Detailed - TNSP'!J$27),IF(AND($C$6="Inclusive",$C$8="Inclusive",$C$10="Exclusive"),SUMIFS(Data!$D:$D,Data!$A:$A,'Detailed - TNSP'!$C$4,Data!$B:$B,Inputs!$G$23,Data!$C:$C,'Detailed - TNSP'!J$27),IF(AND($C$6="Exclusive",$C$8="Inclusive",$C$10="Exclusive"),SUMIFS(Data!$D:$D,Data!$A:$A,'Detailed - TNSP'!$C$4,Data!$B:$B,Inputs!$G$24,Data!$C:$C,'Detailed - TNSP'!J$27)))))))))</f>
        <v>6.6559417990020894E-2</v>
      </c>
      <c r="K28" s="92">
        <f>IF(AND($C$6="Inclusive",$C$8="Inclusive",$C$10="Inclusive"),SUMIFS(Data!$D:$D,Data!$A:$A,'Detailed - TNSP'!$C$4,Data!$B:$B,Inputs!$G$11,Data!$C:$C,'Detailed - TNSP'!K$27),IF(AND($C$6="Exclusive",$C$8="Inclusive",$C$10="Inclusive"),SUMIFS(Data!$D:$D,Data!$A:$A,'Detailed - TNSP'!$C$4,Data!$B:$B,Inputs!$G$12,Data!$C:$C,'Detailed - TNSP'!K$27),IF(AND($C$6="Inclusive",$C$8="Exclusive",$C$10="Inclusive"),SUMIFS(Data!$D:$D,Data!$A:$A,'Detailed - TNSP'!$C$4,Data!$B:$B,Inputs!$G$13,Data!$C:$C,'Detailed - TNSP'!K$27),IF(AND($C$6="Exclusive",$C$8="Exclusive",$C$10="Inclusive"),SUMIFS(Data!$D:$D,Data!$A:$A,'Detailed - TNSP'!$C$4,Data!$B:$B,Inputs!$G$14,Data!$C:$C,'Detailed - TNSP'!K$27),IF(AND($C$6="Inclusive",$C$8="Exclusive",$C$10="Exclusive"),SUMIFS(Data!$D:$D,Data!$A:$A,'Detailed - TNSP'!$C$4,Data!$B:$B,Inputs!$G$25,Data!$C:$C,'Detailed - TNSP'!K$27),IF(AND($C$6="Exclusive",$C$8="Exclusive",$C$10="Exclusive"),SUMIFS(Data!$D:$D,Data!$A:$A,'Detailed - TNSP'!$C$4,Data!$B:$B,Inputs!$G$26,Data!$C:$C,'Detailed - TNSP'!K$27),IF(AND($C$6="Inclusive",$C$8="Inclusive",$C$10="Exclusive"),SUMIFS(Data!$D:$D,Data!$A:$A,'Detailed - TNSP'!$C$4,Data!$B:$B,Inputs!$G$23,Data!$C:$C,'Detailed - TNSP'!K$27),IF(AND($C$6="Exclusive",$C$8="Inclusive",$C$10="Exclusive"),SUMIFS(Data!$D:$D,Data!$A:$A,'Detailed - TNSP'!$C$4,Data!$B:$B,Inputs!$G$24,Data!$C:$C,'Detailed - TNSP'!K$27)))))))))</f>
        <v>9.1117829319574961E-2</v>
      </c>
      <c r="L28" s="92">
        <f>IF(AND($C$6="Inclusive",$C$8="Inclusive",$C$10="Inclusive"),SUMIFS(Data!$D:$D,Data!$A:$A,'Detailed - TNSP'!$C$4,Data!$B:$B,Inputs!$G$11,Data!$C:$C,'Detailed - TNSP'!L$27),IF(AND($C$6="Exclusive",$C$8="Inclusive",$C$10="Inclusive"),SUMIFS(Data!$D:$D,Data!$A:$A,'Detailed - TNSP'!$C$4,Data!$B:$B,Inputs!$G$12,Data!$C:$C,'Detailed - TNSP'!L$27),IF(AND($C$6="Inclusive",$C$8="Exclusive",$C$10="Inclusive"),SUMIFS(Data!$D:$D,Data!$A:$A,'Detailed - TNSP'!$C$4,Data!$B:$B,Inputs!$G$13,Data!$C:$C,'Detailed - TNSP'!L$27),IF(AND($C$6="Exclusive",$C$8="Exclusive",$C$10="Inclusive"),SUMIFS(Data!$D:$D,Data!$A:$A,'Detailed - TNSP'!$C$4,Data!$B:$B,Inputs!$G$14,Data!$C:$C,'Detailed - TNSP'!L$27),IF(AND($C$6="Inclusive",$C$8="Exclusive",$C$10="Exclusive"),SUMIFS(Data!$D:$D,Data!$A:$A,'Detailed - TNSP'!$C$4,Data!$B:$B,Inputs!$G$25,Data!$C:$C,'Detailed - TNSP'!L$27),IF(AND($C$6="Exclusive",$C$8="Exclusive",$C$10="Exclusive"),SUMIFS(Data!$D:$D,Data!$A:$A,'Detailed - TNSP'!$C$4,Data!$B:$B,Inputs!$G$26,Data!$C:$C,'Detailed - TNSP'!L$27),IF(AND($C$6="Inclusive",$C$8="Inclusive",$C$10="Exclusive"),SUMIFS(Data!$D:$D,Data!$A:$A,'Detailed - TNSP'!$C$4,Data!$B:$B,Inputs!$G$23,Data!$C:$C,'Detailed - TNSP'!L$27),IF(AND($C$6="Exclusive",$C$8="Inclusive",$C$10="Exclusive"),SUMIFS(Data!$D:$D,Data!$A:$A,'Detailed - TNSP'!$C$4,Data!$B:$B,Inputs!$G$24,Data!$C:$C,'Detailed - TNSP'!L$27)))))))))</f>
        <v>0.15846230052747254</v>
      </c>
      <c r="M28" s="92">
        <f>IF(AND($C$6="Inclusive",$C$8="Inclusive",$C$10="Inclusive"),SUMIFS(Data!$D:$D,Data!$A:$A,'Detailed - TNSP'!$C$4,Data!$B:$B,Inputs!$G$11,Data!$C:$C,'Detailed - TNSP'!M$27),IF(AND($C$6="Exclusive",$C$8="Inclusive",$C$10="Inclusive"),SUMIFS(Data!$D:$D,Data!$A:$A,'Detailed - TNSP'!$C$4,Data!$B:$B,Inputs!$G$12,Data!$C:$C,'Detailed - TNSP'!M$27),IF(AND($C$6="Inclusive",$C$8="Exclusive",$C$10="Inclusive"),SUMIFS(Data!$D:$D,Data!$A:$A,'Detailed - TNSP'!$C$4,Data!$B:$B,Inputs!$G$13,Data!$C:$C,'Detailed - TNSP'!M$27),IF(AND($C$6="Exclusive",$C$8="Exclusive",$C$10="Inclusive"),SUMIFS(Data!$D:$D,Data!$A:$A,'Detailed - TNSP'!$C$4,Data!$B:$B,Inputs!$G$14,Data!$C:$C,'Detailed - TNSP'!M$27),IF(AND($C$6="Inclusive",$C$8="Exclusive",$C$10="Exclusive"),SUMIFS(Data!$D:$D,Data!$A:$A,'Detailed - TNSP'!$C$4,Data!$B:$B,Inputs!$G$25,Data!$C:$C,'Detailed - TNSP'!M$27),IF(AND($C$6="Exclusive",$C$8="Exclusive",$C$10="Exclusive"),SUMIFS(Data!$D:$D,Data!$A:$A,'Detailed - TNSP'!$C$4,Data!$B:$B,Inputs!$G$26,Data!$C:$C,'Detailed - TNSP'!M$27),IF(AND($C$6="Inclusive",$C$8="Inclusive",$C$10="Exclusive"),SUMIFS(Data!$D:$D,Data!$A:$A,'Detailed - TNSP'!$C$4,Data!$B:$B,Inputs!$G$23,Data!$C:$C,'Detailed - TNSP'!M$27),IF(AND($C$6="Exclusive",$C$8="Inclusive",$C$10="Exclusive"),SUMIFS(Data!$D:$D,Data!$A:$A,'Detailed - TNSP'!$C$4,Data!$B:$B,Inputs!$G$24,Data!$C:$C,'Detailed - TNSP'!M$27)))))))))</f>
        <v>6.8848742337265081E-2</v>
      </c>
      <c r="N28" s="92">
        <f>IF(AND($C$6="Inclusive",$C$8="Inclusive",$C$10="Inclusive"),SUMIFS(Data!$D:$D,Data!$A:$A,'Detailed - TNSP'!$C$4,Data!$B:$B,Inputs!$G$11,Data!$C:$C,'Detailed - TNSP'!N$27),IF(AND($C$6="Exclusive",$C$8="Inclusive",$C$10="Inclusive"),SUMIFS(Data!$D:$D,Data!$A:$A,'Detailed - TNSP'!$C$4,Data!$B:$B,Inputs!$G$12,Data!$C:$C,'Detailed - TNSP'!N$27),IF(AND($C$6="Inclusive",$C$8="Exclusive",$C$10="Inclusive"),SUMIFS(Data!$D:$D,Data!$A:$A,'Detailed - TNSP'!$C$4,Data!$B:$B,Inputs!$G$13,Data!$C:$C,'Detailed - TNSP'!N$27),IF(AND($C$6="Exclusive",$C$8="Exclusive",$C$10="Inclusive"),SUMIFS(Data!$D:$D,Data!$A:$A,'Detailed - TNSP'!$C$4,Data!$B:$B,Inputs!$G$14,Data!$C:$C,'Detailed - TNSP'!N$27),IF(AND($C$6="Inclusive",$C$8="Exclusive",$C$10="Exclusive"),SUMIFS(Data!$D:$D,Data!$A:$A,'Detailed - TNSP'!$C$4,Data!$B:$B,Inputs!$G$25,Data!$C:$C,'Detailed - TNSP'!N$27),IF(AND($C$6="Exclusive",$C$8="Exclusive",$C$10="Exclusive"),SUMIFS(Data!$D:$D,Data!$A:$A,'Detailed - TNSP'!$C$4,Data!$B:$B,Inputs!$G$26,Data!$C:$C,'Detailed - TNSP'!N$27),IF(AND($C$6="Inclusive",$C$8="Inclusive",$C$10="Exclusive"),SUMIFS(Data!$D:$D,Data!$A:$A,'Detailed - TNSP'!$C$4,Data!$B:$B,Inputs!$G$23,Data!$C:$C,'Detailed - TNSP'!N$27),IF(AND($C$6="Exclusive",$C$8="Inclusive",$C$10="Exclusive"),SUMIFS(Data!$D:$D,Data!$A:$A,'Detailed - TNSP'!$C$4,Data!$B:$B,Inputs!$G$24,Data!$C:$C,'Detailed - TNSP'!N$27)))))))))</f>
        <v>5.1531772612192391E-2</v>
      </c>
    </row>
    <row r="29" spans="2:14">
      <c r="B29" s="82" t="s">
        <v>138</v>
      </c>
      <c r="C29" s="96">
        <f>IF($C$6="Exclusive",SUMIFS(Data!$D:$D,Data!$A:$A,'Detailed - TNSP'!$C$4,Data!$B:$B,"allowed real return on equity",Data!$C:$C,'Detailed - TNSP'!C$27),SUMIFS(Data!$D:$D,Data!$A:$A,'Detailed - TNSP'!$C$4,Data!$B:$B,"allowed nominal return on equity",Data!$C:$C,'Detailed - TNSP'!C$27))</f>
        <v>9.1543554750756997E-2</v>
      </c>
      <c r="D29" s="96">
        <f>IF($C$6="Exclusive",SUMIFS(Data!$D:$D,Data!$A:$A,'Detailed - TNSP'!$C$4,Data!$B:$B,"allowed real return on equity",Data!$C:$C,'Detailed - TNSP'!D$27),SUMIFS(Data!$D:$D,Data!$A:$A,'Detailed - TNSP'!$C$4,Data!$B:$B,"allowed nominal return on equity",Data!$C:$C,'Detailed - TNSP'!D$27))</f>
        <v>4.5694200351492999E-2</v>
      </c>
      <c r="E29" s="96">
        <f>IF($C$6="Exclusive",SUMIFS(Data!$D:$D,Data!$A:$A,'Detailed - TNSP'!$C$4,Data!$B:$B,"allowed real return on equity",Data!$C:$C,'Detailed - TNSP'!E$27),SUMIFS(Data!$D:$D,Data!$A:$A,'Detailed - TNSP'!$C$4,Data!$B:$B,"allowed nominal return on equity",Data!$C:$C,'Detailed - TNSP'!E$27))</f>
        <v>4.5694200351492999E-2</v>
      </c>
      <c r="F29" s="96">
        <f>IF($C$6="Exclusive",SUMIFS(Data!$D:$D,Data!$A:$A,'Detailed - TNSP'!$C$4,Data!$B:$B,"allowed real return on equity",Data!$C:$C,'Detailed - TNSP'!F$27),SUMIFS(Data!$D:$D,Data!$A:$A,'Detailed - TNSP'!$C$4,Data!$B:$B,"allowed nominal return on equity",Data!$C:$C,'Detailed - TNSP'!F$27))</f>
        <v>4.5694200351492999E-2</v>
      </c>
      <c r="G29" s="96">
        <f>IF($C$6="Exclusive",SUMIFS(Data!$D:$D,Data!$A:$A,'Detailed - TNSP'!$C$4,Data!$B:$B,"allowed real return on equity",Data!$C:$C,'Detailed - TNSP'!G$27),SUMIFS(Data!$D:$D,Data!$A:$A,'Detailed - TNSP'!$C$4,Data!$B:$B,"allowed nominal return on equity",Data!$C:$C,'Detailed - TNSP'!G$27))</f>
        <v>4.5694200351492999E-2</v>
      </c>
      <c r="H29" s="96">
        <f>IF($C$6="Exclusive",SUMIFS(Data!$D:$D,Data!$A:$A,'Detailed - TNSP'!$C$4,Data!$B:$B,"allowed real return on equity",Data!$C:$C,'Detailed - TNSP'!H$27),SUMIFS(Data!$D:$D,Data!$A:$A,'Detailed - TNSP'!$C$4,Data!$B:$B,"allowed nominal return on equity",Data!$C:$C,'Detailed - TNSP'!H$27))</f>
        <v>4.8316751706839002E-2</v>
      </c>
      <c r="I29" s="96">
        <f>IF($C$6="Exclusive",SUMIFS(Data!$D:$D,Data!$A:$A,'Detailed - TNSP'!$C$4,Data!$B:$B,"allowed real return on equity",Data!$C:$C,'Detailed - TNSP'!I$27),SUMIFS(Data!$D:$D,Data!$A:$A,'Detailed - TNSP'!$C$4,Data!$B:$B,"allowed nominal return on equity",Data!$C:$C,'Detailed - TNSP'!I$27))</f>
        <v>4.8316751706839002E-2</v>
      </c>
      <c r="J29" s="96">
        <f>IF($C$6="Exclusive",SUMIFS(Data!$D:$D,Data!$A:$A,'Detailed - TNSP'!$C$4,Data!$B:$B,"allowed real return on equity",Data!$C:$C,'Detailed - TNSP'!J$27),SUMIFS(Data!$D:$D,Data!$A:$A,'Detailed - TNSP'!$C$4,Data!$B:$B,"allowed nominal return on equity",Data!$C:$C,'Detailed - TNSP'!J$27))</f>
        <v>4.8316751706839002E-2</v>
      </c>
      <c r="K29" s="96">
        <f>IF($C$6="Exclusive",SUMIFS(Data!$D:$D,Data!$A:$A,'Detailed - TNSP'!$C$4,Data!$B:$B,"allowed real return on equity",Data!$C:$C,'Detailed - TNSP'!K$27),SUMIFS(Data!$D:$D,Data!$A:$A,'Detailed - TNSP'!$C$4,Data!$B:$B,"allowed nominal return on equity",Data!$C:$C,'Detailed - TNSP'!K$27))</f>
        <v>4.8316751706839002E-2</v>
      </c>
      <c r="L29" s="96">
        <f>IF($C$6="Exclusive",SUMIFS(Data!$D:$D,Data!$A:$A,'Detailed - TNSP'!$C$4,Data!$B:$B,"allowed real return on equity",Data!$C:$C,'Detailed - TNSP'!L$27),SUMIFS(Data!$D:$D,Data!$A:$A,'Detailed - TNSP'!$C$4,Data!$B:$B,"allowed nominal return on equity",Data!$C:$C,'Detailed - TNSP'!L$27))</f>
        <v>4.8316751706839002E-2</v>
      </c>
      <c r="M29" s="92">
        <f>IF($C$6="Exclusive",SUMIFS(Data!$D:$D,Data!$A:$A,'Detailed - TNSP'!$C$4,Data!$B:$B,"allowed real return on equity",Data!$C:$C,'Detailed - TNSP'!M$27),SUMIFS(Data!$D:$D,Data!$A:$A,'Detailed - TNSP'!$C$4,Data!$B:$B,"allowed nominal return on equity",Data!$C:$C,'Detailed - TNSP'!M$27))</f>
        <v>4.4318981107744002E-2</v>
      </c>
      <c r="N29" s="92">
        <f>IF($C$6="Exclusive",SUMIFS(Data!$D:$D,Data!$A:$A,'Detailed - TNSP'!$C$4,Data!$B:$B,"allowed real return on equity",Data!$C:$C,'Detailed - TNSP'!N$27),SUMIFS(Data!$D:$D,Data!$A:$A,'Detailed - TNSP'!$C$4,Data!$B:$B,"allowed nominal return on equity",Data!$C:$C,'Detailed - TNSP'!N$27))</f>
        <v>4.4318981107744904E-2</v>
      </c>
    </row>
    <row r="30" spans="2:14" ht="13.5" thickBot="1">
      <c r="B30" s="6" t="s">
        <v>55</v>
      </c>
      <c r="C30" s="7">
        <f t="shared" ref="C30:J30" si="3">C28-C29</f>
        <v>6.75232165045965E-3</v>
      </c>
      <c r="D30" s="7">
        <f t="shared" si="3"/>
        <v>2.9300988738815974E-2</v>
      </c>
      <c r="E30" s="7">
        <f t="shared" si="3"/>
        <v>1.6531741962031214E-2</v>
      </c>
      <c r="F30" s="7">
        <f t="shared" si="3"/>
        <v>1.6471499389108642E-2</v>
      </c>
      <c r="G30" s="7">
        <f t="shared" si="3"/>
        <v>2.0186201273101702E-2</v>
      </c>
      <c r="H30" s="7">
        <f>H28-H29</f>
        <v>3.931424854408256E-2</v>
      </c>
      <c r="I30" s="7">
        <f t="shared" si="3"/>
        <v>3.4306431496106897E-2</v>
      </c>
      <c r="J30" s="7">
        <f t="shared" si="3"/>
        <v>1.8242666283181892E-2</v>
      </c>
      <c r="K30" s="7">
        <f>K28-K29</f>
        <v>4.2801077612735959E-2</v>
      </c>
      <c r="L30" s="7">
        <f>L28-L29</f>
        <v>0.11014554882063354</v>
      </c>
      <c r="M30" s="7">
        <f>M28-M29</f>
        <v>2.452976122952108E-2</v>
      </c>
      <c r="N30" s="7">
        <f>N28-N29</f>
        <v>7.2127915044474869E-3</v>
      </c>
    </row>
    <row r="32" spans="2:14" ht="12.75" customHeight="1">
      <c r="B32" s="169" t="s">
        <v>172</v>
      </c>
      <c r="C32" s="170"/>
      <c r="D32" s="170"/>
      <c r="E32" s="170"/>
      <c r="F32" s="170"/>
      <c r="G32" s="170"/>
      <c r="H32" s="170"/>
      <c r="I32" s="170"/>
      <c r="J32" s="170"/>
      <c r="K32" s="170"/>
      <c r="L32" s="170"/>
      <c r="M32" s="170"/>
      <c r="N32" s="170"/>
    </row>
    <row r="33" spans="2:14">
      <c r="B33" s="170"/>
      <c r="C33" s="170"/>
      <c r="D33" s="170"/>
      <c r="E33" s="170"/>
      <c r="F33" s="170"/>
      <c r="G33" s="170"/>
      <c r="H33" s="170"/>
      <c r="I33" s="170"/>
      <c r="J33" s="170"/>
      <c r="K33" s="170"/>
      <c r="L33" s="170"/>
      <c r="M33" s="170"/>
      <c r="N33" s="170"/>
    </row>
    <row r="35" spans="2:14" ht="30" customHeight="1">
      <c r="B35" s="159" t="s">
        <v>53</v>
      </c>
      <c r="C35" s="160"/>
      <c r="D35" s="160"/>
      <c r="E35" s="160"/>
      <c r="F35" s="160"/>
      <c r="G35" s="160"/>
      <c r="H35" s="160"/>
      <c r="I35" s="160"/>
      <c r="J35" s="160"/>
      <c r="K35" s="160"/>
      <c r="L35" s="160"/>
      <c r="M35" s="160"/>
      <c r="N35" s="160"/>
    </row>
    <row r="37" spans="2:14" ht="13.5" thickBot="1">
      <c r="B37" s="71" t="s">
        <v>52</v>
      </c>
      <c r="C37" s="72">
        <v>2014</v>
      </c>
      <c r="D37" s="72">
        <v>2015</v>
      </c>
      <c r="E37" s="72">
        <v>2016</v>
      </c>
      <c r="F37" s="72">
        <v>2017</v>
      </c>
      <c r="G37" s="72">
        <v>2018</v>
      </c>
      <c r="H37" s="72">
        <v>2019</v>
      </c>
      <c r="I37" s="72">
        <v>2020</v>
      </c>
      <c r="J37" s="72">
        <v>2021</v>
      </c>
      <c r="K37" s="72">
        <v>2022</v>
      </c>
      <c r="L37" s="72">
        <v>2023</v>
      </c>
      <c r="M37" s="72">
        <v>2024</v>
      </c>
      <c r="N37" s="72">
        <v>2025</v>
      </c>
    </row>
    <row r="38" spans="2:14">
      <c r="B38" s="1" t="s">
        <v>73</v>
      </c>
      <c r="C38" s="8">
        <f>SUMIFS(Data!$D:$D,Data!$A:$A,'Detailed - TNSP'!$C$4,Data!$B:$B,'Detailed - TNSP'!$B38,Data!$C:$C,'Detailed - TNSP'!C$37)-IF($C$8="Exclusive",C$80,0)</f>
        <v>878065000</v>
      </c>
      <c r="D38" s="8">
        <f>SUMIFS(Data!$D:$D,Data!$A:$A,'Detailed - TNSP'!$C$4,Data!$B:$B,'Detailed - TNSP'!$B38,Data!$C:$C,'Detailed - TNSP'!D$37)-IF($C$8="Exclusive",D$80,0)</f>
        <v>854131000</v>
      </c>
      <c r="E38" s="8">
        <f>SUMIFS(Data!$D:$D,Data!$A:$A,'Detailed - TNSP'!$C$4,Data!$B:$B,'Detailed - TNSP'!$B38,Data!$C:$C,'Detailed - TNSP'!E$37)-IF($C$8="Exclusive",E$80,0)</f>
        <v>742743100</v>
      </c>
      <c r="F38" s="8">
        <f>SUMIFS(Data!$D:$D,Data!$A:$A,'Detailed - TNSP'!$C$4,Data!$B:$B,'Detailed - TNSP'!$B38,Data!$C:$C,'Detailed - TNSP'!F$37)-IF($C$8="Exclusive",F$80,0)</f>
        <v>727568639</v>
      </c>
      <c r="G38" s="8">
        <f>SUMIFS(Data!$D:$D,Data!$A:$A,'Detailed - TNSP'!$C$4,Data!$B:$B,'Detailed - TNSP'!$B38,Data!$C:$C,'Detailed - TNSP'!G$37)-IF($C$8="Exclusive",G$80,0)</f>
        <v>713126000</v>
      </c>
      <c r="H38" s="8">
        <f>SUMIFS(Data!$D:$D,Data!$A:$A,'Detailed - TNSP'!$C$4,Data!$B:$B,'Detailed - TNSP'!$B38,Data!$C:$C,'Detailed - TNSP'!H$37)-IF($C$8="Exclusive",H$80,0)</f>
        <v>750081000</v>
      </c>
      <c r="I38" s="8">
        <f>SUMIFS(Data!$D:$D,Data!$A:$A,'Detailed - TNSP'!$C$4,Data!$B:$B,'Detailed - TNSP'!$B38,Data!$C:$C,'Detailed - TNSP'!I$37)-IF($C$8="Exclusive",I$80,0)</f>
        <v>760557000</v>
      </c>
      <c r="J38" s="8">
        <f>SUMIFS(Data!$D:$D,Data!$A:$A,'Detailed - TNSP'!$C$4,Data!$B:$B,'Detailed - TNSP'!$B38,Data!$C:$C,'Detailed - TNSP'!J$37)-IF($C$8="Exclusive",J$80,0)</f>
        <v>783585279.14999998</v>
      </c>
      <c r="K38" s="8">
        <f>SUMIFS(Data!$D:$D,Data!$A:$A,'Detailed - TNSP'!$C$4,Data!$B:$B,'Detailed - TNSP'!$B38,Data!$C:$C,'Detailed - TNSP'!K$37)-IF($C$8="Exclusive",K$80,0)</f>
        <v>794968000</v>
      </c>
      <c r="L38" s="8">
        <f>SUMIFS(Data!$D:$D,Data!$A:$A,'Detailed - TNSP'!$C$4,Data!$B:$B,'Detailed - TNSP'!$B38,Data!$C:$C,'Detailed - TNSP'!L$37)-IF($C$8="Exclusive",L$80,0)</f>
        <v>903390000</v>
      </c>
      <c r="M38" s="8">
        <f>SUMIFS(Data!$D:$D,Data!$A:$A,'Detailed - TNSP'!$C$4,Data!$B:$B,'Detailed - TNSP'!$B38,Data!$C:$C,'Detailed - TNSP'!M$37)-IF($C$8="Exclusive",M$80,0)</f>
        <v>949535000</v>
      </c>
      <c r="N38" s="8">
        <f>SUMIFS(Data!$D:$D,Data!$A:$A,'Detailed - TNSP'!$C$4,Data!$B:$B,'Detailed - TNSP'!$B38,Data!$C:$C,'Detailed - TNSP'!N$37)-IF($C$8="Exclusive",N$80,0)</f>
        <v>1094448493</v>
      </c>
    </row>
    <row r="39" spans="2:14">
      <c r="B39" s="1" t="s">
        <v>75</v>
      </c>
      <c r="C39" s="8">
        <f>SUMIFS(Data!$D:$D,Data!$A:$A,'Detailed - TNSP'!$C$4,Data!$B:$B,'Detailed - TNSP'!$B39,Data!$C:$C,'Detailed - TNSP'!C$37)</f>
        <v>0</v>
      </c>
      <c r="D39" s="8">
        <f>SUMIFS(Data!$D:$D,Data!$A:$A,'Detailed - TNSP'!$C$4,Data!$B:$B,'Detailed - TNSP'!$B39,Data!$C:$C,'Detailed - TNSP'!D$37)</f>
        <v>37000</v>
      </c>
      <c r="E39" s="8">
        <f>SUMIFS(Data!$D:$D,Data!$A:$A,'Detailed - TNSP'!$C$4,Data!$B:$B,'Detailed - TNSP'!$B39,Data!$C:$C,'Detailed - TNSP'!E$37)</f>
        <v>5315000</v>
      </c>
      <c r="F39" s="8">
        <f>SUMIFS(Data!$D:$D,Data!$A:$A,'Detailed - TNSP'!$C$4,Data!$B:$B,'Detailed - TNSP'!$B39,Data!$C:$C,'Detailed - TNSP'!F$37)</f>
        <v>509000</v>
      </c>
      <c r="G39" s="8">
        <f>SUMIFS(Data!$D:$D,Data!$A:$A,'Detailed - TNSP'!$C$4,Data!$B:$B,'Detailed - TNSP'!$B39,Data!$C:$C,'Detailed - TNSP'!G$37)</f>
        <v>312000</v>
      </c>
      <c r="H39" s="8">
        <f>SUMIFS(Data!$D:$D,Data!$A:$A,'Detailed - TNSP'!$C$4,Data!$B:$B,'Detailed - TNSP'!$B39,Data!$C:$C,'Detailed - TNSP'!H$37)</f>
        <v>348000</v>
      </c>
      <c r="I39" s="8">
        <f>SUMIFS(Data!$D:$D,Data!$A:$A,'Detailed - TNSP'!$C$4,Data!$B:$B,'Detailed - TNSP'!$B39,Data!$C:$C,'Detailed - TNSP'!I$37)</f>
        <v>428000</v>
      </c>
      <c r="J39" s="8">
        <f>SUMIFS(Data!$D:$D,Data!$A:$A,'Detailed - TNSP'!$C$4,Data!$B:$B,'Detailed - TNSP'!$B39,Data!$C:$C,'Detailed - TNSP'!J$37)</f>
        <v>337000</v>
      </c>
      <c r="K39" s="8">
        <f>SUMIFS(Data!$D:$D,Data!$A:$A,'Detailed - TNSP'!$C$4,Data!$B:$B,'Detailed - TNSP'!$B39,Data!$C:$C,'Detailed - TNSP'!K$37)</f>
        <v>385000</v>
      </c>
      <c r="L39" s="8">
        <f>SUMIFS(Data!$D:$D,Data!$A:$A,'Detailed - TNSP'!$C$4,Data!$B:$B,'Detailed - TNSP'!$B39,Data!$C:$C,'Detailed - TNSP'!L$37)</f>
        <v>108000</v>
      </c>
      <c r="M39" s="8">
        <f>SUMIFS(Data!$D:$D,Data!$A:$A,'Detailed - TNSP'!$C$4,Data!$B:$B,'Detailed - TNSP'!$B39,Data!$C:$C,'Detailed - TNSP'!M$37)</f>
        <v>288000</v>
      </c>
      <c r="N39" s="8">
        <f>SUMIFS(Data!$D:$D,Data!$A:$A,'Detailed - TNSP'!$C$4,Data!$B:$B,'Detailed - TNSP'!$B39,Data!$C:$C,'Detailed - TNSP'!N$37)</f>
        <v>69325447</v>
      </c>
    </row>
    <row r="40" spans="2:14" ht="13.5" thickBot="1">
      <c r="B40" s="6" t="s">
        <v>51</v>
      </c>
      <c r="C40" s="9">
        <f t="shared" ref="C40:I40" si="4">SUM(C38:C39)</f>
        <v>878065000</v>
      </c>
      <c r="D40" s="9">
        <f t="shared" si="4"/>
        <v>854168000</v>
      </c>
      <c r="E40" s="9">
        <f t="shared" si="4"/>
        <v>748058100</v>
      </c>
      <c r="F40" s="9">
        <f t="shared" si="4"/>
        <v>728077639</v>
      </c>
      <c r="G40" s="9">
        <f t="shared" si="4"/>
        <v>713438000</v>
      </c>
      <c r="H40" s="9">
        <f>SUM(H38:H39)</f>
        <v>750429000</v>
      </c>
      <c r="I40" s="9">
        <f t="shared" si="4"/>
        <v>760985000</v>
      </c>
      <c r="J40" s="9">
        <f>SUM(J38:J39)</f>
        <v>783922279.14999998</v>
      </c>
      <c r="K40" s="9">
        <f>SUM(K38:K39)</f>
        <v>795353000</v>
      </c>
      <c r="L40" s="9">
        <f>SUM(L38:L39)</f>
        <v>903498000</v>
      </c>
      <c r="M40" s="9">
        <f>SUM(M38:M39)</f>
        <v>949823000</v>
      </c>
      <c r="N40" s="9">
        <f>SUM(N38:N39)</f>
        <v>1163773940</v>
      </c>
    </row>
    <row r="41" spans="2:14">
      <c r="C41" s="10"/>
      <c r="D41" s="10"/>
      <c r="E41" s="10"/>
      <c r="F41" s="10"/>
      <c r="G41" s="10"/>
      <c r="H41" s="10"/>
      <c r="I41" s="10"/>
    </row>
    <row r="42" spans="2:14" ht="12.75" customHeight="1">
      <c r="B42" s="171" t="s">
        <v>180</v>
      </c>
      <c r="C42" s="172"/>
      <c r="D42" s="172"/>
      <c r="E42" s="172"/>
      <c r="F42" s="172"/>
      <c r="G42" s="172"/>
      <c r="H42" s="172"/>
      <c r="I42" s="172"/>
      <c r="J42" s="172"/>
      <c r="K42" s="172"/>
      <c r="L42" s="172"/>
      <c r="M42" s="172"/>
      <c r="N42" s="172"/>
    </row>
    <row r="43" spans="2:14">
      <c r="B43" s="172"/>
      <c r="C43" s="172"/>
      <c r="D43" s="172"/>
      <c r="E43" s="172"/>
      <c r="F43" s="172"/>
      <c r="G43" s="172"/>
      <c r="H43" s="172"/>
      <c r="I43" s="172"/>
      <c r="J43" s="172"/>
      <c r="K43" s="172"/>
      <c r="L43" s="172"/>
      <c r="M43" s="172"/>
      <c r="N43" s="172"/>
    </row>
    <row r="44" spans="2:14">
      <c r="C44" s="10"/>
      <c r="D44" s="10"/>
      <c r="E44" s="10"/>
      <c r="F44" s="10"/>
      <c r="G44" s="10"/>
      <c r="H44" s="10"/>
      <c r="I44" s="10"/>
    </row>
    <row r="45" spans="2:14" ht="13.5" thickBot="1">
      <c r="B45" s="71" t="s">
        <v>50</v>
      </c>
      <c r="C45" s="72">
        <v>2014</v>
      </c>
      <c r="D45" s="72">
        <v>2015</v>
      </c>
      <c r="E45" s="72">
        <v>2016</v>
      </c>
      <c r="F45" s="72">
        <v>2017</v>
      </c>
      <c r="G45" s="72">
        <v>2018</v>
      </c>
      <c r="H45" s="72">
        <v>2019</v>
      </c>
      <c r="I45" s="72">
        <v>2020</v>
      </c>
      <c r="J45" s="72">
        <v>2021</v>
      </c>
      <c r="K45" s="72">
        <v>2022</v>
      </c>
      <c r="L45" s="72">
        <v>2023</v>
      </c>
      <c r="M45" s="72">
        <v>2024</v>
      </c>
      <c r="N45" s="72">
        <v>2025</v>
      </c>
    </row>
    <row r="46" spans="2:14">
      <c r="B46" s="1" t="s">
        <v>76</v>
      </c>
      <c r="C46" s="8">
        <f>SUMIFS(Data!$D:$D,Data!$A:$A,'Detailed - TNSP'!$C$4,Data!$B:$B,'Detailed - TNSP'!$B46,Data!$C:$C,'Detailed - TNSP'!C$45)</f>
        <v>0</v>
      </c>
      <c r="D46" s="8">
        <f>SUMIFS(Data!$D:$D,Data!$A:$A,'Detailed - TNSP'!$C$4,Data!$B:$B,'Detailed - TNSP'!$B46,Data!$C:$C,'Detailed - TNSP'!D$45)</f>
        <v>0</v>
      </c>
      <c r="E46" s="8">
        <f>SUMIFS(Data!$D:$D,Data!$A:$A,'Detailed - TNSP'!$C$4,Data!$B:$B,'Detailed - TNSP'!$B46,Data!$C:$C,'Detailed - TNSP'!E$45)</f>
        <v>0</v>
      </c>
      <c r="F46" s="8">
        <f>SUMIFS(Data!$D:$D,Data!$A:$A,'Detailed - TNSP'!$C$4,Data!$B:$B,'Detailed - TNSP'!$B46,Data!$C:$C,'Detailed - TNSP'!F$45)</f>
        <v>0</v>
      </c>
      <c r="G46" s="8">
        <f>SUMIFS(Data!$D:$D,Data!$A:$A,'Detailed - TNSP'!$C$4,Data!$B:$B,'Detailed - TNSP'!$B46,Data!$C:$C,'Detailed - TNSP'!G$45)</f>
        <v>0</v>
      </c>
      <c r="H46" s="8">
        <f>SUMIFS(Data!$D:$D,Data!$A:$A,'Detailed - TNSP'!$C$4,Data!$B:$B,'Detailed - TNSP'!$B46,Data!$C:$C,'Detailed - TNSP'!H$45)</f>
        <v>0</v>
      </c>
      <c r="I46" s="8">
        <f>SUMIFS(Data!$D:$D,Data!$A:$A,'Detailed - TNSP'!$C$4,Data!$B:$B,'Detailed - TNSP'!$B46,Data!$C:$C,'Detailed - TNSP'!I$45)</f>
        <v>0</v>
      </c>
      <c r="J46" s="8">
        <f>SUMIFS(Data!$D:$D,Data!$A:$A,'Detailed - TNSP'!$C$4,Data!$B:$B,'Detailed - TNSP'!$B46,Data!$C:$C,'Detailed - TNSP'!J$45)</f>
        <v>0</v>
      </c>
      <c r="K46" s="8">
        <f>SUMIFS(Data!$D:$D,Data!$A:$A,'Detailed - TNSP'!$C$4,Data!$B:$B,'Detailed - TNSP'!$B46,Data!$C:$C,'Detailed - TNSP'!K$45)</f>
        <v>0</v>
      </c>
      <c r="L46" s="8">
        <f>SUMIFS(Data!$D:$D,Data!$A:$A,'Detailed - TNSP'!$C$4,Data!$B:$B,'Detailed - TNSP'!$B46,Data!$C:$C,'Detailed - TNSP'!L$45)</f>
        <v>0</v>
      </c>
      <c r="M46" s="8">
        <f>SUMIFS(Data!$D:$D,Data!$A:$A,'Detailed - TNSP'!$C$4,Data!$B:$B,'Detailed - TNSP'!$B46,Data!$C:$C,'Detailed - TNSP'!M$45)</f>
        <v>0</v>
      </c>
      <c r="N46" s="8">
        <f>SUMIFS(Data!$D:$D,Data!$A:$A,'Detailed - TNSP'!$C$4,Data!$B:$B,'Detailed - TNSP'!$B46,Data!$C:$C,'Detailed - TNSP'!N$45)</f>
        <v>0</v>
      </c>
    </row>
    <row r="47" spans="2:14" ht="13.5" thickBot="1">
      <c r="B47" s="6" t="s">
        <v>49</v>
      </c>
      <c r="C47" s="9">
        <f t="shared" ref="C47:I47" si="5">SUM(C46:C46)</f>
        <v>0</v>
      </c>
      <c r="D47" s="9">
        <f t="shared" si="5"/>
        <v>0</v>
      </c>
      <c r="E47" s="9">
        <f t="shared" si="5"/>
        <v>0</v>
      </c>
      <c r="F47" s="9">
        <f t="shared" si="5"/>
        <v>0</v>
      </c>
      <c r="G47" s="9">
        <f t="shared" si="5"/>
        <v>0</v>
      </c>
      <c r="H47" s="9">
        <f>SUM(H46:H46)</f>
        <v>0</v>
      </c>
      <c r="I47" s="9">
        <f t="shared" si="5"/>
        <v>0</v>
      </c>
      <c r="J47" s="9">
        <f>SUM(J46:J46)</f>
        <v>0</v>
      </c>
      <c r="K47" s="9">
        <f>SUM(K46:K46)</f>
        <v>0</v>
      </c>
      <c r="L47" s="9">
        <f>SUM(L46:L46)</f>
        <v>0</v>
      </c>
      <c r="M47" s="9">
        <f>SUM(M46:M46)</f>
        <v>0</v>
      </c>
      <c r="N47" s="9">
        <f>SUM(N46:N46)</f>
        <v>0</v>
      </c>
    </row>
    <row r="48" spans="2:14">
      <c r="C48" s="10"/>
      <c r="D48" s="10"/>
      <c r="E48" s="10"/>
      <c r="F48" s="10"/>
      <c r="G48" s="10"/>
      <c r="H48" s="10"/>
      <c r="I48" s="10"/>
    </row>
    <row r="49" spans="2:14" ht="12.75" customHeight="1">
      <c r="B49" s="171" t="s">
        <v>180</v>
      </c>
      <c r="C49" s="172"/>
      <c r="D49" s="172"/>
      <c r="E49" s="172"/>
      <c r="F49" s="172"/>
      <c r="G49" s="172"/>
      <c r="H49" s="172"/>
      <c r="I49" s="172"/>
      <c r="J49" s="172"/>
      <c r="K49" s="172"/>
      <c r="L49" s="172"/>
      <c r="M49" s="172"/>
      <c r="N49" s="172"/>
    </row>
    <row r="50" spans="2:14">
      <c r="B50" s="172"/>
      <c r="C50" s="172"/>
      <c r="D50" s="172"/>
      <c r="E50" s="172"/>
      <c r="F50" s="172"/>
      <c r="G50" s="172"/>
      <c r="H50" s="172"/>
      <c r="I50" s="172"/>
      <c r="J50" s="172"/>
      <c r="K50" s="172"/>
      <c r="L50" s="172"/>
      <c r="M50" s="172"/>
      <c r="N50" s="172"/>
    </row>
    <row r="51" spans="2:14">
      <c r="B51" s="172"/>
      <c r="C51" s="172"/>
      <c r="D51" s="172"/>
      <c r="E51" s="172"/>
      <c r="F51" s="172"/>
      <c r="G51" s="172"/>
      <c r="H51" s="172"/>
      <c r="I51" s="172"/>
      <c r="J51" s="172"/>
      <c r="K51" s="172"/>
      <c r="L51" s="172"/>
      <c r="M51" s="172"/>
      <c r="N51" s="172"/>
    </row>
    <row r="52" spans="2:14" ht="13.5" thickBot="1">
      <c r="B52" s="17" t="s">
        <v>48</v>
      </c>
      <c r="C52" s="22">
        <f>C40-C47</f>
        <v>878065000</v>
      </c>
      <c r="D52" s="22">
        <f t="shared" ref="D52:I52" si="6">D40-D47</f>
        <v>854168000</v>
      </c>
      <c r="E52" s="22">
        <f t="shared" si="6"/>
        <v>748058100</v>
      </c>
      <c r="F52" s="22">
        <f t="shared" si="6"/>
        <v>728077639</v>
      </c>
      <c r="G52" s="22">
        <f t="shared" si="6"/>
        <v>713438000</v>
      </c>
      <c r="H52" s="22">
        <f>H40-H47</f>
        <v>750429000</v>
      </c>
      <c r="I52" s="22">
        <f t="shared" si="6"/>
        <v>760985000</v>
      </c>
      <c r="J52" s="22">
        <f>J40-J47</f>
        <v>783922279.14999998</v>
      </c>
      <c r="K52" s="22">
        <f>K40-K47</f>
        <v>795353000</v>
      </c>
      <c r="L52" s="22">
        <f>L40-L47</f>
        <v>903498000</v>
      </c>
      <c r="M52" s="22">
        <f>M40-M47</f>
        <v>949823000</v>
      </c>
      <c r="N52" s="22">
        <f>N40-N47</f>
        <v>1163773940</v>
      </c>
    </row>
    <row r="53" spans="2:14">
      <c r="C53" s="10"/>
      <c r="D53" s="10"/>
      <c r="E53" s="10"/>
      <c r="F53" s="10"/>
      <c r="G53" s="10"/>
      <c r="H53" s="10"/>
      <c r="I53" s="10"/>
    </row>
    <row r="54" spans="2:14" ht="13.5" thickBot="1">
      <c r="B54" s="71" t="s">
        <v>47</v>
      </c>
      <c r="C54" s="72">
        <v>2014</v>
      </c>
      <c r="D54" s="72">
        <v>2015</v>
      </c>
      <c r="E54" s="72">
        <v>2016</v>
      </c>
      <c r="F54" s="72">
        <v>2017</v>
      </c>
      <c r="G54" s="72">
        <v>2018</v>
      </c>
      <c r="H54" s="72">
        <v>2019</v>
      </c>
      <c r="I54" s="72">
        <v>2020</v>
      </c>
      <c r="J54" s="72">
        <v>2021</v>
      </c>
      <c r="K54" s="72">
        <v>2022</v>
      </c>
      <c r="L54" s="72">
        <v>2023</v>
      </c>
      <c r="M54" s="72">
        <v>2024</v>
      </c>
      <c r="N54" s="72">
        <v>2025</v>
      </c>
    </row>
    <row r="55" spans="2:14">
      <c r="B55" s="1" t="s">
        <v>77</v>
      </c>
      <c r="C55" s="8">
        <f>SUMIFS(Data!$D:$D,Data!$A:$A,'Detailed - TNSP'!$C$4,Data!$B:$B,'Detailed - TNSP'!$B55,Data!$C:$C,'Detailed - TNSP'!C$54)</f>
        <v>103544000</v>
      </c>
      <c r="D55" s="8">
        <f>SUMIFS(Data!$D:$D,Data!$A:$A,'Detailed - TNSP'!$C$4,Data!$B:$B,'Detailed - TNSP'!$B55,Data!$C:$C,'Detailed - TNSP'!D$54)</f>
        <v>90352000</v>
      </c>
      <c r="E55" s="8">
        <f>SUMIFS(Data!$D:$D,Data!$A:$A,'Detailed - TNSP'!$C$4,Data!$B:$B,'Detailed - TNSP'!$B55,Data!$C:$C,'Detailed - TNSP'!E$54)</f>
        <v>89978000</v>
      </c>
      <c r="F55" s="8">
        <f>SUMIFS(Data!$D:$D,Data!$A:$A,'Detailed - TNSP'!$C$4,Data!$B:$B,'Detailed - TNSP'!$B55,Data!$C:$C,'Detailed - TNSP'!F$54)</f>
        <v>87480000</v>
      </c>
      <c r="G55" s="8">
        <f>SUMIFS(Data!$D:$D,Data!$A:$A,'Detailed - TNSP'!$C$4,Data!$B:$B,'Detailed - TNSP'!$B55,Data!$C:$C,'Detailed - TNSP'!G$54)</f>
        <v>71393000</v>
      </c>
      <c r="H55" s="8">
        <f>SUMIFS(Data!$D:$D,Data!$A:$A,'Detailed - TNSP'!$C$4,Data!$B:$B,'Detailed - TNSP'!$B55,Data!$C:$C,'Detailed - TNSP'!H$54)</f>
        <v>72419000</v>
      </c>
      <c r="I55" s="8">
        <f>SUMIFS(Data!$D:$D,Data!$A:$A,'Detailed - TNSP'!$C$4,Data!$B:$B,'Detailed - TNSP'!$B55,Data!$C:$C,'Detailed - TNSP'!I$54)</f>
        <v>70643000</v>
      </c>
      <c r="J55" s="8">
        <f>SUMIFS(Data!$D:$D,Data!$A:$A,'Detailed - TNSP'!$C$4,Data!$B:$B,'Detailed - TNSP'!$B55,Data!$C:$C,'Detailed - TNSP'!J$54)</f>
        <v>67361000</v>
      </c>
      <c r="K55" s="8">
        <f>SUMIFS(Data!$D:$D,Data!$A:$A,'Detailed - TNSP'!$C$4,Data!$B:$B,'Detailed - TNSP'!$B55,Data!$C:$C,'Detailed - TNSP'!K$54)</f>
        <v>60176000</v>
      </c>
      <c r="L55" s="8">
        <f>SUMIFS(Data!$D:$D,Data!$A:$A,'Detailed - TNSP'!$C$4,Data!$B:$B,'Detailed - TNSP'!$B55,Data!$C:$C,'Detailed - TNSP'!L$54)</f>
        <v>56967000</v>
      </c>
      <c r="M55" s="8">
        <f>SUMIFS(Data!$D:$D,Data!$A:$A,'Detailed - TNSP'!$C$4,Data!$B:$B,'Detailed - TNSP'!$B55,Data!$C:$C,'Detailed - TNSP'!M$54)</f>
        <v>76136000</v>
      </c>
      <c r="N55" s="8">
        <f>SUMIFS(Data!$D:$D,Data!$A:$A,'Detailed - TNSP'!$C$4,Data!$B:$B,'Detailed - TNSP'!$B55,Data!$C:$C,'Detailed - TNSP'!N$54)</f>
        <v>248528494</v>
      </c>
    </row>
    <row r="56" spans="2:14">
      <c r="B56" s="1" t="s">
        <v>23</v>
      </c>
      <c r="C56" s="8">
        <f>SUMIFS(Data!$D:$D,Data!$A:$A,'Detailed - TNSP'!$C$4,Data!$B:$B,'Detailed - TNSP'!$B56,Data!$C:$C,'Detailed - TNSP'!C$54)</f>
        <v>72093000</v>
      </c>
      <c r="D56" s="8">
        <f>SUMIFS(Data!$D:$D,Data!$A:$A,'Detailed - TNSP'!$C$4,Data!$B:$B,'Detailed - TNSP'!$B56,Data!$C:$C,'Detailed - TNSP'!D$54)</f>
        <v>77877000</v>
      </c>
      <c r="E56" s="8">
        <f>SUMIFS(Data!$D:$D,Data!$A:$A,'Detailed - TNSP'!$C$4,Data!$B:$B,'Detailed - TNSP'!$B56,Data!$C:$C,'Detailed - TNSP'!E$54)</f>
        <v>79557000</v>
      </c>
      <c r="F56" s="8">
        <f>SUMIFS(Data!$D:$D,Data!$A:$A,'Detailed - TNSP'!$C$4,Data!$B:$B,'Detailed - TNSP'!$B56,Data!$C:$C,'Detailed - TNSP'!F$54)</f>
        <v>82886000</v>
      </c>
      <c r="G56" s="8">
        <f>SUMIFS(Data!$D:$D,Data!$A:$A,'Detailed - TNSP'!$C$4,Data!$B:$B,'Detailed - TNSP'!$B56,Data!$C:$C,'Detailed - TNSP'!G$54)</f>
        <v>82163000</v>
      </c>
      <c r="H56" s="8">
        <f>SUMIFS(Data!$D:$D,Data!$A:$A,'Detailed - TNSP'!$C$4,Data!$B:$B,'Detailed - TNSP'!$B56,Data!$C:$C,'Detailed - TNSP'!H$54)</f>
        <v>82029000</v>
      </c>
      <c r="I56" s="8">
        <f>SUMIFS(Data!$D:$D,Data!$A:$A,'Detailed - TNSP'!$C$4,Data!$B:$B,'Detailed - TNSP'!$B56,Data!$C:$C,'Detailed - TNSP'!I$54)</f>
        <v>90809000</v>
      </c>
      <c r="J56" s="8">
        <f>SUMIFS(Data!$D:$D,Data!$A:$A,'Detailed - TNSP'!$C$4,Data!$B:$B,'Detailed - TNSP'!$B56,Data!$C:$C,'Detailed - TNSP'!J$54)</f>
        <v>101183000</v>
      </c>
      <c r="K56" s="8">
        <f>SUMIFS(Data!$D:$D,Data!$A:$A,'Detailed - TNSP'!$C$4,Data!$B:$B,'Detailed - TNSP'!$B56,Data!$C:$C,'Detailed - TNSP'!K$54)</f>
        <v>125388000</v>
      </c>
      <c r="L56" s="8">
        <f>SUMIFS(Data!$D:$D,Data!$A:$A,'Detailed - TNSP'!$C$4,Data!$B:$B,'Detailed - TNSP'!$B56,Data!$C:$C,'Detailed - TNSP'!L$54)</f>
        <v>150568000</v>
      </c>
      <c r="M56" s="8">
        <f>SUMIFS(Data!$D:$D,Data!$A:$A,'Detailed - TNSP'!$C$4,Data!$B:$B,'Detailed - TNSP'!$B56,Data!$C:$C,'Detailed - TNSP'!M$54)</f>
        <v>141134000</v>
      </c>
      <c r="N56" s="8">
        <f>SUMIFS(Data!$D:$D,Data!$A:$A,'Detailed - TNSP'!$C$4,Data!$B:$B,'Detailed - TNSP'!$B56,Data!$C:$C,'Detailed - TNSP'!N$54)</f>
        <v>8143729</v>
      </c>
    </row>
    <row r="57" spans="2:14" ht="13.5" thickBot="1">
      <c r="B57" s="6" t="s">
        <v>46</v>
      </c>
      <c r="C57" s="9">
        <f t="shared" ref="C57:N57" si="7">SUM(C55:C56)</f>
        <v>175637000</v>
      </c>
      <c r="D57" s="9">
        <f t="shared" si="7"/>
        <v>168229000</v>
      </c>
      <c r="E57" s="9">
        <f t="shared" si="7"/>
        <v>169535000</v>
      </c>
      <c r="F57" s="9">
        <f t="shared" si="7"/>
        <v>170366000</v>
      </c>
      <c r="G57" s="9">
        <f t="shared" si="7"/>
        <v>153556000</v>
      </c>
      <c r="H57" s="9">
        <f t="shared" si="7"/>
        <v>154448000</v>
      </c>
      <c r="I57" s="9">
        <f t="shared" si="7"/>
        <v>161452000</v>
      </c>
      <c r="J57" s="9">
        <f t="shared" si="7"/>
        <v>168544000</v>
      </c>
      <c r="K57" s="9">
        <f t="shared" si="7"/>
        <v>185564000</v>
      </c>
      <c r="L57" s="9">
        <f t="shared" si="7"/>
        <v>207535000</v>
      </c>
      <c r="M57" s="9">
        <f t="shared" si="7"/>
        <v>217270000</v>
      </c>
      <c r="N57" s="9">
        <f t="shared" si="7"/>
        <v>256672223</v>
      </c>
    </row>
    <row r="58" spans="2:14">
      <c r="C58" s="10"/>
      <c r="D58" s="10"/>
      <c r="E58" s="10"/>
      <c r="F58" s="10"/>
      <c r="G58" s="10"/>
      <c r="H58" s="10"/>
      <c r="I58" s="10"/>
    </row>
    <row r="59" spans="2:14" ht="15" customHeight="1">
      <c r="B59" s="171" t="s">
        <v>180</v>
      </c>
      <c r="C59" s="172"/>
      <c r="D59" s="172"/>
      <c r="E59" s="172"/>
      <c r="F59" s="172"/>
      <c r="G59" s="172"/>
      <c r="H59" s="172"/>
      <c r="I59" s="172"/>
      <c r="J59" s="172"/>
      <c r="K59" s="172"/>
      <c r="L59" s="172"/>
      <c r="M59" s="172"/>
      <c r="N59" s="172"/>
    </row>
    <row r="60" spans="2:14">
      <c r="B60" s="172"/>
      <c r="C60" s="172"/>
      <c r="D60" s="172"/>
      <c r="E60" s="172"/>
      <c r="F60" s="172"/>
      <c r="G60" s="172"/>
      <c r="H60" s="172"/>
      <c r="I60" s="172"/>
      <c r="J60" s="172"/>
      <c r="K60" s="172"/>
      <c r="L60" s="172"/>
      <c r="M60" s="172"/>
      <c r="N60" s="172"/>
    </row>
    <row r="61" spans="2:14">
      <c r="C61" s="10"/>
      <c r="D61" s="10"/>
      <c r="E61" s="10"/>
      <c r="F61" s="10"/>
      <c r="G61" s="10"/>
      <c r="H61" s="10"/>
      <c r="I61" s="10"/>
    </row>
    <row r="62" spans="2:14" ht="26.25" thickBot="1">
      <c r="B62" s="23" t="s">
        <v>45</v>
      </c>
      <c r="C62" s="22">
        <f t="shared" ref="C62:N62" si="8">C52-C57</f>
        <v>702428000</v>
      </c>
      <c r="D62" s="22">
        <f t="shared" si="8"/>
        <v>685939000</v>
      </c>
      <c r="E62" s="22">
        <f t="shared" si="8"/>
        <v>578523100</v>
      </c>
      <c r="F62" s="22">
        <f t="shared" si="8"/>
        <v>557711639</v>
      </c>
      <c r="G62" s="22">
        <f t="shared" si="8"/>
        <v>559882000</v>
      </c>
      <c r="H62" s="22">
        <f t="shared" si="8"/>
        <v>595981000</v>
      </c>
      <c r="I62" s="22">
        <f t="shared" si="8"/>
        <v>599533000</v>
      </c>
      <c r="J62" s="22">
        <f t="shared" si="8"/>
        <v>615378279.14999998</v>
      </c>
      <c r="K62" s="22">
        <f t="shared" si="8"/>
        <v>609789000</v>
      </c>
      <c r="L62" s="22">
        <f t="shared" si="8"/>
        <v>695963000</v>
      </c>
      <c r="M62" s="22">
        <f t="shared" si="8"/>
        <v>732553000</v>
      </c>
      <c r="N62" s="22">
        <f t="shared" si="8"/>
        <v>907101717</v>
      </c>
    </row>
    <row r="63" spans="2:14">
      <c r="C63" s="10"/>
      <c r="D63" s="10"/>
      <c r="E63" s="10"/>
      <c r="F63" s="10"/>
      <c r="G63" s="10"/>
      <c r="H63" s="10"/>
      <c r="I63" s="10"/>
    </row>
    <row r="64" spans="2:14" ht="13.5" thickBot="1">
      <c r="B64" s="71" t="s">
        <v>44</v>
      </c>
      <c r="C64" s="72">
        <v>2014</v>
      </c>
      <c r="D64" s="72">
        <v>2015</v>
      </c>
      <c r="E64" s="72">
        <v>2016</v>
      </c>
      <c r="F64" s="72">
        <v>2017</v>
      </c>
      <c r="G64" s="72">
        <v>2018</v>
      </c>
      <c r="H64" s="72">
        <v>2019</v>
      </c>
      <c r="I64" s="72">
        <v>2020</v>
      </c>
      <c r="J64" s="72">
        <v>2021</v>
      </c>
      <c r="K64" s="72">
        <v>2022</v>
      </c>
      <c r="L64" s="72">
        <v>2023</v>
      </c>
      <c r="M64" s="72">
        <v>2024</v>
      </c>
      <c r="N64" s="72">
        <v>2025</v>
      </c>
    </row>
    <row r="65" spans="2:14">
      <c r="B65" s="1" t="s">
        <v>24</v>
      </c>
      <c r="C65" s="8">
        <f>SUMIFS(Data!$D:$D,Data!$A:$A,'Detailed - TNSP'!$C$4,Data!$B:$B,'Detailed - TNSP'!$B65,Data!$C:$C,'Detailed - TNSP'!C$64)</f>
        <v>222310257.36000001</v>
      </c>
      <c r="D65" s="8">
        <f>SUMIFS(Data!$D:$D,Data!$A:$A,'Detailed - TNSP'!$C$4,Data!$B:$B,'Detailed - TNSP'!$B65,Data!$C:$C,'Detailed - TNSP'!D$64)</f>
        <v>244163230.08000001</v>
      </c>
      <c r="E65" s="8">
        <f>SUMIFS(Data!$D:$D,Data!$A:$A,'Detailed - TNSP'!$C$4,Data!$B:$B,'Detailed - TNSP'!$B65,Data!$C:$C,'Detailed - TNSP'!E$64)</f>
        <v>261875062.38999999</v>
      </c>
      <c r="F65" s="8">
        <f>SUMIFS(Data!$D:$D,Data!$A:$A,'Detailed - TNSP'!$C$4,Data!$B:$B,'Detailed - TNSP'!$B65,Data!$C:$C,'Detailed - TNSP'!F$64)</f>
        <v>279708002.94999999</v>
      </c>
      <c r="G65" s="8">
        <f>SUMIFS(Data!$D:$D,Data!$A:$A,'Detailed - TNSP'!$C$4,Data!$B:$B,'Detailed - TNSP'!$B65,Data!$C:$C,'Detailed - TNSP'!G$64)</f>
        <v>265038966.94009849</v>
      </c>
      <c r="H65" s="8">
        <f>SUMIFS(Data!$D:$D,Data!$A:$A,'Detailed - TNSP'!$C$4,Data!$B:$B,'Detailed - TNSP'!$B65,Data!$C:$C,'Detailed - TNSP'!H$64)</f>
        <v>255967763.14920789</v>
      </c>
      <c r="I65" s="8">
        <f>SUMIFS(Data!$D:$D,Data!$A:$A,'Detailed - TNSP'!$C$4,Data!$B:$B,'Detailed - TNSP'!$B65,Data!$C:$C,'Detailed - TNSP'!I$64)</f>
        <v>275187923.69358033</v>
      </c>
      <c r="J65" s="8">
        <f>SUMIFS(Data!$D:$D,Data!$A:$A,'Detailed - TNSP'!$C$4,Data!$B:$B,'Detailed - TNSP'!$B65,Data!$C:$C,'Detailed - TNSP'!J$64)</f>
        <v>290061731.6933133</v>
      </c>
      <c r="K65" s="8">
        <f>SUMIFS(Data!$D:$D,Data!$A:$A,'Detailed - TNSP'!$C$4,Data!$B:$B,'Detailed - TNSP'!$B65,Data!$C:$C,'Detailed - TNSP'!K$64)</f>
        <v>291553768.72997987</v>
      </c>
      <c r="L65" s="8">
        <f>SUMIFS(Data!$D:$D,Data!$A:$A,'Detailed - TNSP'!$C$4,Data!$B:$B,'Detailed - TNSP'!$B65,Data!$C:$C,'Detailed - TNSP'!L$64)</f>
        <v>316749082.46597731</v>
      </c>
      <c r="M65" s="8">
        <f>SUMIFS(Data!$D:$D,Data!$A:$A,'Detailed - TNSP'!$C$4,Data!$B:$B,'Detailed - TNSP'!$B65,Data!$C:$C,'Detailed - TNSP'!M$64)</f>
        <v>372809847.54006559</v>
      </c>
      <c r="N65" s="8">
        <f>SUMIFS(Data!$D:$D,Data!$A:$A,'Detailed - TNSP'!$C$4,Data!$B:$B,'Detailed - TNSP'!$B65,Data!$C:$C,'Detailed - TNSP'!N$64)</f>
        <v>434967098.93705451</v>
      </c>
    </row>
    <row r="66" spans="2:14">
      <c r="B66" s="11" t="s">
        <v>43</v>
      </c>
      <c r="C66" s="12" t="str">
        <f t="shared" ref="C66:N66" si="9">IF(AND($C$10="exclusive",$C$6="Inclusive"),C99*C107,IF($C$6="Inclusive",C99*C106,"n/a"))</f>
        <v>n/a</v>
      </c>
      <c r="D66" s="12" t="str">
        <f>IF(AND($C$10="exclusive",$C$6="Inclusive"),D99*D107,IF($C$6="Inclusive",D99*D106,"n/a"))</f>
        <v>n/a</v>
      </c>
      <c r="E66" s="12" t="str">
        <f t="shared" si="9"/>
        <v>n/a</v>
      </c>
      <c r="F66" s="12" t="str">
        <f t="shared" si="9"/>
        <v>n/a</v>
      </c>
      <c r="G66" s="12" t="str">
        <f t="shared" si="9"/>
        <v>n/a</v>
      </c>
      <c r="H66" s="12" t="str">
        <f t="shared" si="9"/>
        <v>n/a</v>
      </c>
      <c r="I66" s="12" t="str">
        <f t="shared" si="9"/>
        <v>n/a</v>
      </c>
      <c r="J66" s="12" t="str">
        <f t="shared" si="9"/>
        <v>n/a</v>
      </c>
      <c r="K66" s="12" t="str">
        <f t="shared" si="9"/>
        <v>n/a</v>
      </c>
      <c r="L66" s="12" t="str">
        <f t="shared" si="9"/>
        <v>n/a</v>
      </c>
      <c r="M66" s="12" t="str">
        <f t="shared" si="9"/>
        <v>n/a</v>
      </c>
      <c r="N66" s="12" t="str">
        <f t="shared" si="9"/>
        <v>n/a</v>
      </c>
    </row>
    <row r="67" spans="2:14">
      <c r="C67" s="10"/>
      <c r="D67" s="10"/>
      <c r="E67" s="10"/>
      <c r="F67" s="10"/>
      <c r="G67" s="10"/>
      <c r="H67" s="10"/>
      <c r="I67" s="10"/>
    </row>
    <row r="68" spans="2:14" ht="12.75" customHeight="1">
      <c r="B68" s="171" t="s">
        <v>181</v>
      </c>
      <c r="C68" s="172"/>
      <c r="D68" s="172"/>
      <c r="E68" s="172"/>
      <c r="F68" s="172"/>
      <c r="G68" s="172"/>
      <c r="H68" s="172"/>
      <c r="I68" s="172"/>
      <c r="J68" s="172"/>
      <c r="K68" s="172"/>
      <c r="L68" s="172"/>
      <c r="M68" s="172"/>
      <c r="N68" s="172"/>
    </row>
    <row r="69" spans="2:14" ht="28.5" customHeight="1">
      <c r="B69" s="172"/>
      <c r="C69" s="172"/>
      <c r="D69" s="172"/>
      <c r="E69" s="172"/>
      <c r="F69" s="172"/>
      <c r="G69" s="172"/>
      <c r="H69" s="172"/>
      <c r="I69" s="172"/>
      <c r="J69" s="172"/>
      <c r="K69" s="172"/>
      <c r="L69" s="172"/>
      <c r="M69" s="172"/>
      <c r="N69" s="172"/>
    </row>
    <row r="70" spans="2:14">
      <c r="C70" s="10"/>
      <c r="D70" s="10"/>
      <c r="E70" s="10"/>
      <c r="F70" s="10"/>
      <c r="G70" s="10"/>
      <c r="H70" s="10"/>
      <c r="I70" s="10"/>
    </row>
    <row r="71" spans="2:14" ht="13.5" thickBot="1">
      <c r="B71" s="17" t="s">
        <v>42</v>
      </c>
      <c r="C71" s="22">
        <f>IF($C$6="Inclusive",C62-C65+C66,C62-C65)</f>
        <v>480117742.63999999</v>
      </c>
      <c r="D71" s="22">
        <f t="shared" ref="D71:I71" si="10">IF($C$6="Inclusive",D62-D65+D66,D62-D65)</f>
        <v>441775769.91999996</v>
      </c>
      <c r="E71" s="22">
        <f t="shared" si="10"/>
        <v>316648037.61000001</v>
      </c>
      <c r="F71" s="22">
        <f t="shared" si="10"/>
        <v>278003636.05000001</v>
      </c>
      <c r="G71" s="22">
        <f t="shared" si="10"/>
        <v>294843033.05990148</v>
      </c>
      <c r="H71" s="22">
        <f>IF($C$6="Inclusive",H62-H65+H66,H62-H65)</f>
        <v>340013236.85079211</v>
      </c>
      <c r="I71" s="22">
        <f t="shared" si="10"/>
        <v>324345076.30641967</v>
      </c>
      <c r="J71" s="22">
        <f>IF($C$6="Inclusive",J62-J65+J66,J62-J65)</f>
        <v>325316547.45668668</v>
      </c>
      <c r="K71" s="22">
        <f>IF($C$6="Inclusive",K62-K65+K66,K62-K65)</f>
        <v>318235231.27002013</v>
      </c>
      <c r="L71" s="22">
        <f>IF($C$6="Inclusive",L62-L65+L66,L62-L65)</f>
        <v>379213917.53402269</v>
      </c>
      <c r="M71" s="22">
        <f>IF($C$6="Inclusive",M62-M65+M66,M62-M65)</f>
        <v>359743152.45993441</v>
      </c>
      <c r="N71" s="22">
        <f>IF($C$6="Inclusive",N62-N65+N66,N62-N65)</f>
        <v>472134618.06294549</v>
      </c>
    </row>
    <row r="73" spans="2:14" ht="30" customHeight="1">
      <c r="B73" s="159" t="s">
        <v>41</v>
      </c>
      <c r="C73" s="160"/>
      <c r="D73" s="160"/>
      <c r="E73" s="160"/>
      <c r="F73" s="160"/>
      <c r="G73" s="160"/>
      <c r="H73" s="160"/>
      <c r="I73" s="160"/>
      <c r="J73" s="160"/>
      <c r="K73" s="160"/>
      <c r="L73" s="160"/>
      <c r="M73" s="160"/>
      <c r="N73" s="160"/>
    </row>
    <row r="75" spans="2:14" ht="13.5" thickBot="1">
      <c r="B75" s="71" t="s">
        <v>40</v>
      </c>
      <c r="C75" s="72">
        <v>2014</v>
      </c>
      <c r="D75" s="72">
        <v>2015</v>
      </c>
      <c r="E75" s="72">
        <v>2016</v>
      </c>
      <c r="F75" s="72">
        <v>2017</v>
      </c>
      <c r="G75" s="72">
        <v>2018</v>
      </c>
      <c r="H75" s="72">
        <v>2019</v>
      </c>
      <c r="I75" s="72">
        <v>2020</v>
      </c>
      <c r="J75" s="72">
        <v>2021</v>
      </c>
      <c r="K75" s="72">
        <v>2022</v>
      </c>
      <c r="L75" s="72">
        <v>2023</v>
      </c>
      <c r="M75" s="72">
        <v>2024</v>
      </c>
      <c r="N75" s="72">
        <v>2025</v>
      </c>
    </row>
    <row r="76" spans="2:14">
      <c r="B76" s="1" t="s">
        <v>29</v>
      </c>
      <c r="C76" s="8">
        <f>SUMIFS(Data!$D:$D,Data!$A:$A,'Detailed - TNSP'!$C$4,Data!$B:$B,'Detailed - TNSP'!$B76,Data!$C:$C,'Detailed - TNSP'!C$75)</f>
        <v>-3000000</v>
      </c>
      <c r="D76" s="8">
        <f>SUMIFS(Data!$D:$D,Data!$A:$A,'Detailed - TNSP'!$C$4,Data!$B:$B,'Detailed - TNSP'!$B76,Data!$C:$C,'Detailed - TNSP'!D$75)</f>
        <v>21567504.528999999</v>
      </c>
      <c r="E76" s="8">
        <f>SUMIFS(Data!$D:$D,Data!$A:$A,'Detailed - TNSP'!$C$4,Data!$B:$B,'Detailed - TNSP'!$B76,Data!$C:$C,'Detailed - TNSP'!E$75)</f>
        <v>13855936.0901566</v>
      </c>
      <c r="F76" s="8">
        <f>SUMIFS(Data!$D:$D,Data!$A:$A,'Detailed - TNSP'!$C$4,Data!$B:$B,'Detailed - TNSP'!$B76,Data!$C:$C,'Detailed - TNSP'!F$75)</f>
        <v>16086683.8149681</v>
      </c>
      <c r="G76" s="8">
        <f>SUMIFS(Data!$D:$D,Data!$A:$A,'Detailed - TNSP'!$C$4,Data!$B:$B,'Detailed - TNSP'!$B76,Data!$C:$C,'Detailed - TNSP'!G$75)</f>
        <v>12724395.1224047</v>
      </c>
      <c r="H76" s="8">
        <f>SUMIFS(Data!$D:$D,Data!$A:$A,'Detailed - TNSP'!$C$4,Data!$B:$B,'Detailed - TNSP'!$B76,Data!$C:$C,'Detailed - TNSP'!H$75)</f>
        <v>-2179253.15940081</v>
      </c>
      <c r="I76" s="8">
        <f>SUMIFS(Data!$D:$D,Data!$A:$A,'Detailed - TNSP'!$C$4,Data!$B:$B,'Detailed - TNSP'!$B76,Data!$C:$C,'Detailed - TNSP'!I$75)</f>
        <v>11470778.060000001</v>
      </c>
      <c r="J76" s="8">
        <f>SUMIFS(Data!$D:$D,Data!$A:$A,'Detailed - TNSP'!$C$4,Data!$B:$B,'Detailed - TNSP'!$B76,Data!$C:$C,'Detailed - TNSP'!J$75)</f>
        <v>-1862762</v>
      </c>
      <c r="K76" s="8">
        <f>SUMIFS(Data!$D:$D,Data!$A:$A,'Detailed - TNSP'!$C$4,Data!$B:$B,'Detailed - TNSP'!$B76,Data!$C:$C,'Detailed - TNSP'!K$75)</f>
        <v>5302241</v>
      </c>
      <c r="L76" s="8">
        <f>SUMIFS(Data!$D:$D,Data!$A:$A,'Detailed - TNSP'!$C$4,Data!$B:$B,'Detailed - TNSP'!$B76,Data!$C:$C,'Detailed - TNSP'!L$75)</f>
        <v>-2451019</v>
      </c>
      <c r="M76" s="8">
        <f>SUMIFS(Data!$D:$D,Data!$A:$A,'Detailed - TNSP'!$C$4,Data!$B:$B,'Detailed - TNSP'!$B76,Data!$C:$C,'Detailed - TNSP'!M$75)</f>
        <v>15108553</v>
      </c>
      <c r="N76" s="8">
        <f>SUMIFS(Data!$D:$D,Data!$A:$A,'Detailed - TNSP'!$C$4,Data!$B:$B,'Detailed - TNSP'!$B76,Data!$C:$C,'Detailed - TNSP'!N$75)</f>
        <v>-375494.92</v>
      </c>
    </row>
    <row r="77" spans="2:14">
      <c r="B77" s="1" t="s">
        <v>30</v>
      </c>
      <c r="C77" s="8">
        <f>SUMIFS(Data!$D:$D,Data!$A:$A,'Detailed - TNSP'!$C$4,Data!$B:$B,'Detailed - TNSP'!$B77,Data!$C:$C,'Detailed - TNSP'!C$75)</f>
        <v>8730800</v>
      </c>
      <c r="D77" s="8">
        <f>SUMIFS(Data!$D:$D,Data!$A:$A,'Detailed - TNSP'!$C$4,Data!$B:$B,'Detailed - TNSP'!$B77,Data!$C:$C,'Detailed - TNSP'!D$75)</f>
        <v>8730799</v>
      </c>
      <c r="E77" s="8">
        <f>SUMIFS(Data!$D:$D,Data!$A:$A,'Detailed - TNSP'!$C$4,Data!$B:$B,'Detailed - TNSP'!$B77,Data!$C:$C,'Detailed - TNSP'!E$75)</f>
        <v>12143096</v>
      </c>
      <c r="F77" s="8">
        <f>SUMIFS(Data!$D:$D,Data!$A:$A,'Detailed - TNSP'!$C$4,Data!$B:$B,'Detailed - TNSP'!$B77,Data!$C:$C,'Detailed - TNSP'!F$75)</f>
        <v>12091019</v>
      </c>
      <c r="G77" s="8">
        <f>SUMIFS(Data!$D:$D,Data!$A:$A,'Detailed - TNSP'!$C$4,Data!$B:$B,'Detailed - TNSP'!$B77,Data!$C:$C,'Detailed - TNSP'!G$75)</f>
        <v>15529004</v>
      </c>
      <c r="H77" s="8">
        <f>SUMIFS(Data!$D:$D,Data!$A:$A,'Detailed - TNSP'!$C$4,Data!$B:$B,'Detailed - TNSP'!$B77,Data!$C:$C,'Detailed - TNSP'!H$75)</f>
        <v>15804903</v>
      </c>
      <c r="I77" s="8">
        <f>SUMIFS(Data!$D:$D,Data!$A:$A,'Detailed - TNSP'!$C$4,Data!$B:$B,'Detailed - TNSP'!$B77,Data!$C:$C,'Detailed - TNSP'!I$75)</f>
        <v>16626168</v>
      </c>
      <c r="J77" s="8">
        <f>SUMIFS(Data!$D:$D,Data!$A:$A,'Detailed - TNSP'!$C$4,Data!$B:$B,'Detailed - TNSP'!$B77,Data!$C:$C,'Detailed - TNSP'!J$75)</f>
        <v>13595127</v>
      </c>
      <c r="K77" s="8">
        <f>SUMIFS(Data!$D:$D,Data!$A:$A,'Detailed - TNSP'!$C$4,Data!$B:$B,'Detailed - TNSP'!$B77,Data!$C:$C,'Detailed - TNSP'!K$75)</f>
        <v>8152882</v>
      </c>
      <c r="L77" s="8">
        <f>SUMIFS(Data!$D:$D,Data!$A:$A,'Detailed - TNSP'!$C$4,Data!$B:$B,'Detailed - TNSP'!$B77,Data!$C:$C,'Detailed - TNSP'!L$75)</f>
        <v>10690043</v>
      </c>
      <c r="M77" s="8">
        <f>SUMIFS(Data!$D:$D,Data!$A:$A,'Detailed - TNSP'!$C$4,Data!$B:$B,'Detailed - TNSP'!$B77,Data!$C:$C,'Detailed - TNSP'!M$75)</f>
        <v>8951722</v>
      </c>
      <c r="N77" s="8">
        <f>SUMIFS(Data!$D:$D,Data!$A:$A,'Detailed - TNSP'!$C$4,Data!$B:$B,'Detailed - TNSP'!$B77,Data!$C:$C,'Detailed - TNSP'!N$75)</f>
        <v>-1897628</v>
      </c>
    </row>
    <row r="78" spans="2:14">
      <c r="B78" s="1" t="s">
        <v>94</v>
      </c>
      <c r="C78" s="8">
        <f>SUMIFS(Data!$D:$D,Data!$A:$A,'Detailed - TNSP'!$C$4,Data!$B:$B,'Detailed - TNSP'!$B78,Data!$C:$C,'Detailed - TNSP'!C$75)</f>
        <v>0</v>
      </c>
      <c r="D78" s="8">
        <f>SUMIFS(Data!$D:$D,Data!$A:$A,'Detailed - TNSP'!$C$4,Data!$B:$B,'Detailed - TNSP'!$B78,Data!$C:$C,'Detailed - TNSP'!D$75)</f>
        <v>0</v>
      </c>
      <c r="E78" s="8">
        <f>SUMIFS(Data!$D:$D,Data!$A:$A,'Detailed - TNSP'!$C$4,Data!$B:$B,'Detailed - TNSP'!$B78,Data!$C:$C,'Detailed - TNSP'!E$75)</f>
        <v>0</v>
      </c>
      <c r="F78" s="8">
        <f>SUMIFS(Data!$D:$D,Data!$A:$A,'Detailed - TNSP'!$C$4,Data!$B:$B,'Detailed - TNSP'!$B78,Data!$C:$C,'Detailed - TNSP'!F$75)</f>
        <v>0</v>
      </c>
      <c r="G78" s="8">
        <f>SUMIFS(Data!$D:$D,Data!$A:$A,'Detailed - TNSP'!$C$4,Data!$B:$B,'Detailed - TNSP'!$B78,Data!$C:$C,'Detailed - TNSP'!G$75)</f>
        <v>0</v>
      </c>
      <c r="H78" s="8">
        <f>SUMIFS(Data!$D:$D,Data!$A:$A,'Detailed - TNSP'!$C$4,Data!$B:$B,'Detailed - TNSP'!$B78,Data!$C:$C,'Detailed - TNSP'!H$75)</f>
        <v>6890337.2381360596</v>
      </c>
      <c r="I78" s="8">
        <f>SUMIFS(Data!$D:$D,Data!$A:$A,'Detailed - TNSP'!$C$4,Data!$B:$B,'Detailed - TNSP'!$B78,Data!$C:$C,'Detailed - TNSP'!I$75)</f>
        <v>7059147.1299999999</v>
      </c>
      <c r="J78" s="8">
        <f>SUMIFS(Data!$D:$D,Data!$A:$A,'Detailed - TNSP'!$C$4,Data!$B:$B,'Detailed - TNSP'!$B78,Data!$C:$C,'Detailed - TNSP'!J$75)</f>
        <v>7232093</v>
      </c>
      <c r="K78" s="8">
        <f>SUMIFS(Data!$D:$D,Data!$A:$A,'Detailed - TNSP'!$C$4,Data!$B:$B,'Detailed - TNSP'!$B78,Data!$C:$C,'Detailed - TNSP'!K$75)</f>
        <v>7409276</v>
      </c>
      <c r="L78" s="8">
        <f>SUMIFS(Data!$D:$D,Data!$A:$A,'Detailed - TNSP'!$C$4,Data!$B:$B,'Detailed - TNSP'!$B78,Data!$C:$C,'Detailed - TNSP'!L$75)</f>
        <v>7590799</v>
      </c>
      <c r="M78" s="8">
        <f>SUMIFS(Data!$D:$D,Data!$A:$A,'Detailed - TNSP'!$C$4,Data!$B:$B,'Detailed - TNSP'!$B78,Data!$C:$C,'Detailed - TNSP'!M$75)</f>
        <v>-6640143.7167559601</v>
      </c>
      <c r="N78" s="8">
        <f>SUMIFS(Data!$D:$D,Data!$A:$A,'Detailed - TNSP'!$C$4,Data!$B:$B,'Detailed - TNSP'!$B78,Data!$C:$C,'Detailed - TNSP'!N$75)</f>
        <v>-7037459.7199999997</v>
      </c>
    </row>
    <row r="79" spans="2:14">
      <c r="B79" s="1" t="s">
        <v>33</v>
      </c>
      <c r="C79" s="15">
        <f>SUMIFS(Data!$D:$D,Data!$A:$A,'Detailed - TNSP'!$C$4,Data!$B:$B,'Detailed - TNSP'!$B79,Data!$C:$C,'Detailed - TNSP'!C$75)</f>
        <v>0</v>
      </c>
      <c r="D79" s="15">
        <f>SUMIFS(Data!$D:$D,Data!$A:$A,'Detailed - TNSP'!$C$4,Data!$B:$B,'Detailed - TNSP'!$B79,Data!$C:$C,'Detailed - TNSP'!D$75)</f>
        <v>0</v>
      </c>
      <c r="E79" s="15">
        <f>SUMIFS(Data!$D:$D,Data!$A:$A,'Detailed - TNSP'!$C$4,Data!$B:$B,'Detailed - TNSP'!$B79,Data!$C:$C,'Detailed - TNSP'!E$75)</f>
        <v>0</v>
      </c>
      <c r="F79" s="15">
        <f>SUMIFS(Data!$D:$D,Data!$A:$A,'Detailed - TNSP'!$C$4,Data!$B:$B,'Detailed - TNSP'!$B79,Data!$C:$C,'Detailed - TNSP'!F$75)</f>
        <v>0</v>
      </c>
      <c r="G79" s="15">
        <f>SUMIFS(Data!$D:$D,Data!$A:$A,'Detailed - TNSP'!$C$4,Data!$B:$B,'Detailed - TNSP'!$B79,Data!$C:$C,'Detailed - TNSP'!G$75)</f>
        <v>0</v>
      </c>
      <c r="H79" s="15">
        <f>SUMIFS(Data!$D:$D,Data!$A:$A,'Detailed - TNSP'!$C$4,Data!$B:$B,'Detailed - TNSP'!$B79,Data!$C:$C,'Detailed - TNSP'!H$75)</f>
        <v>0</v>
      </c>
      <c r="I79" s="15">
        <f>SUMIFS(Data!$D:$D,Data!$A:$A,'Detailed - TNSP'!$C$4,Data!$B:$B,'Detailed - TNSP'!$B79,Data!$C:$C,'Detailed - TNSP'!I$75)</f>
        <v>0</v>
      </c>
      <c r="J79" s="15">
        <f>SUMIFS(Data!$D:$D,Data!$A:$A,'Detailed - TNSP'!$C$4,Data!$B:$B,'Detailed - TNSP'!$B79,Data!$C:$C,'Detailed - TNSP'!J$75)</f>
        <v>0</v>
      </c>
      <c r="K79" s="15">
        <f>SUMIFS(Data!$D:$D,Data!$A:$A,'Detailed - TNSP'!$C$4,Data!$B:$B,'Detailed - TNSP'!$B79,Data!$C:$C,'Detailed - TNSP'!K$75)</f>
        <v>0</v>
      </c>
      <c r="L79" s="15">
        <f>SUMIFS(Data!$D:$D,Data!$A:$A,'Detailed - TNSP'!$C$4,Data!$B:$B,'Detailed - TNSP'!$B79,Data!$C:$C,'Detailed - TNSP'!L$75)</f>
        <v>0</v>
      </c>
      <c r="M79" s="15">
        <f>SUMIFS(Data!$D:$D,Data!$A:$A,'Detailed - TNSP'!$C$4,Data!$B:$B,'Detailed - TNSP'!$B79,Data!$C:$C,'Detailed - TNSP'!M$75)</f>
        <v>936305.01898562605</v>
      </c>
      <c r="N79" s="15">
        <f>SUMIFS(Data!$D:$D,Data!$A:$A,'Detailed - TNSP'!$C$4,Data!$B:$B,'Detailed - TNSP'!$B79,Data!$C:$C,'Detailed - TNSP'!N$75)</f>
        <v>0</v>
      </c>
    </row>
    <row r="80" spans="2:14" ht="26.25" thickBot="1">
      <c r="B80" s="32" t="s">
        <v>39</v>
      </c>
      <c r="C80" s="13">
        <f t="shared" ref="C80:I80" si="11">SUM(C76:C79)</f>
        <v>5730800</v>
      </c>
      <c r="D80" s="13">
        <f t="shared" si="11"/>
        <v>30298303.528999999</v>
      </c>
      <c r="E80" s="13">
        <f t="shared" si="11"/>
        <v>25999032.0901566</v>
      </c>
      <c r="F80" s="13">
        <f t="shared" si="11"/>
        <v>28177702.814968102</v>
      </c>
      <c r="G80" s="13">
        <f t="shared" si="11"/>
        <v>28253399.122404702</v>
      </c>
      <c r="H80" s="13">
        <f>SUM(H76:H79)</f>
        <v>20515987.078735251</v>
      </c>
      <c r="I80" s="13">
        <f t="shared" si="11"/>
        <v>35156093.190000005</v>
      </c>
      <c r="J80" s="13">
        <f>SUM(J76:J79)</f>
        <v>18964458</v>
      </c>
      <c r="K80" s="13">
        <f>SUM(K76:K79)</f>
        <v>20864399</v>
      </c>
      <c r="L80" s="13">
        <f>SUM(L76:L79)</f>
        <v>15829823</v>
      </c>
      <c r="M80" s="13">
        <f>SUM(M76:M79)</f>
        <v>18356436.302229665</v>
      </c>
      <c r="N80" s="13">
        <f>SUM(N76:N79)</f>
        <v>-9310582.6400000006</v>
      </c>
    </row>
    <row r="82" spans="2:14" ht="15" customHeight="1">
      <c r="B82" s="171" t="s">
        <v>176</v>
      </c>
      <c r="C82" s="172"/>
      <c r="D82" s="172"/>
      <c r="E82" s="172"/>
      <c r="F82" s="172"/>
      <c r="G82" s="172"/>
      <c r="H82" s="172"/>
      <c r="I82" s="172"/>
      <c r="J82" s="172"/>
      <c r="K82" s="172"/>
      <c r="L82" s="172"/>
      <c r="M82" s="172"/>
      <c r="N82" s="172"/>
    </row>
    <row r="83" spans="2:14">
      <c r="B83" s="172"/>
      <c r="C83" s="172"/>
      <c r="D83" s="172"/>
      <c r="E83" s="172"/>
      <c r="F83" s="172"/>
      <c r="G83" s="172"/>
      <c r="H83" s="172"/>
      <c r="I83" s="172"/>
      <c r="J83" s="172"/>
      <c r="K83" s="172"/>
      <c r="L83" s="172"/>
      <c r="M83" s="172"/>
      <c r="N83" s="172"/>
    </row>
    <row r="85" spans="2:14" ht="13.5" thickBot="1">
      <c r="B85" s="71" t="s">
        <v>38</v>
      </c>
      <c r="C85" s="72">
        <v>2014</v>
      </c>
      <c r="D85" s="72">
        <v>2015</v>
      </c>
      <c r="E85" s="72">
        <v>2016</v>
      </c>
      <c r="F85" s="72">
        <v>2017</v>
      </c>
      <c r="G85" s="72">
        <v>2018</v>
      </c>
      <c r="H85" s="72">
        <v>2019</v>
      </c>
      <c r="I85" s="72">
        <v>2020</v>
      </c>
      <c r="J85" s="72">
        <v>2021</v>
      </c>
      <c r="K85" s="72">
        <v>2022</v>
      </c>
      <c r="L85" s="72">
        <v>2023</v>
      </c>
      <c r="M85" s="72">
        <v>2024</v>
      </c>
      <c r="N85" s="72">
        <v>2025</v>
      </c>
    </row>
    <row r="86" spans="2:14">
      <c r="B86" s="1" t="s">
        <v>27</v>
      </c>
      <c r="C86" s="10">
        <f>SUMIFS(Data!$D:$D,Data!$A:$A,'Detailed - TNSP'!$C$4,Data!$B:$B,'Detailed - TNSP'!$B86,Data!$C:$C,'Detailed - TNSP'!C$85)</f>
        <v>3566649</v>
      </c>
      <c r="D86" s="10">
        <f>SUMIFS(Data!$D:$D,Data!$A:$A,'Detailed - TNSP'!$C$4,Data!$B:$B,'Detailed - TNSP'!$B86,Data!$C:$C,'Detailed - TNSP'!D$85)</f>
        <v>3635903</v>
      </c>
      <c r="E86" s="10">
        <f>SUMIFS(Data!$D:$D,Data!$A:$A,'Detailed - TNSP'!$C$4,Data!$B:$B,'Detailed - TNSP'!$B86,Data!$C:$C,'Detailed - TNSP'!E$85)</f>
        <v>3705674</v>
      </c>
      <c r="F86" s="10">
        <f>SUMIFS(Data!$D:$D,Data!$A:$A,'Detailed - TNSP'!$C$4,Data!$B:$B,'Detailed - TNSP'!$B86,Data!$C:$C,'Detailed - TNSP'!F$85)</f>
        <v>3752921</v>
      </c>
      <c r="G86" s="10">
        <f>SUMIFS(Data!$D:$D,Data!$A:$A,'Detailed - TNSP'!$C$4,Data!$B:$B,'Detailed - TNSP'!$B86,Data!$C:$C,'Detailed - TNSP'!G$85)</f>
        <v>3807090</v>
      </c>
      <c r="H86" s="10">
        <f>SUMIFS(Data!$D:$D,Data!$A:$A,'Detailed - TNSP'!$C$4,Data!$B:$B,'Detailed - TNSP'!$B86,Data!$C:$C,'Detailed - TNSP'!H$85)</f>
        <v>3859603</v>
      </c>
      <c r="I86" s="10">
        <f>SUMIFS(Data!$D:$D,Data!$A:$A,'Detailed - TNSP'!$C$4,Data!$B:$B,'Detailed - TNSP'!$B86,Data!$C:$C,'Detailed - TNSP'!I$85)</f>
        <v>3915536</v>
      </c>
      <c r="J86" s="10">
        <f>SUMIFS(Data!$D:$D,Data!$A:$A,'Detailed - TNSP'!$C$4,Data!$B:$B,'Detailed - TNSP'!$B86,Data!$C:$C,'Detailed - TNSP'!J$85)</f>
        <v>3962822</v>
      </c>
      <c r="K86" s="10">
        <f>SUMIFS(Data!$D:$D,Data!$A:$A,'Detailed - TNSP'!$C$4,Data!$B:$B,'Detailed - TNSP'!$B86,Data!$C:$C,'Detailed - TNSP'!K$85)</f>
        <v>4016990</v>
      </c>
      <c r="L86" s="10">
        <f>SUMIFS(Data!$D:$D,Data!$A:$A,'Detailed - TNSP'!$C$4,Data!$B:$B,'Detailed - TNSP'!$B86,Data!$C:$C,'Detailed - TNSP'!L$85)</f>
        <v>4064531</v>
      </c>
      <c r="M86" s="10">
        <f>SUMIFS(Data!$D:$D,Data!$A:$A,'Detailed - TNSP'!$C$4,Data!$B:$B,'Detailed - TNSP'!$B86,Data!$C:$C,'Detailed - TNSP'!M$85)</f>
        <v>4080877</v>
      </c>
      <c r="N86" s="10">
        <f>SUMIFS(Data!$D:$D,Data!$A:$A,'Detailed - TNSP'!$C$4,Data!$B:$B,'Detailed - TNSP'!$B86,Data!$C:$C,'Detailed - TNSP'!N$85)</f>
        <v>4091974</v>
      </c>
    </row>
    <row r="87" spans="2:14">
      <c r="B87" s="1" t="s">
        <v>28</v>
      </c>
      <c r="C87" s="10">
        <f>SUMIFS(Data!$D:$D,Data!$A:$A,'Detailed - TNSP'!$C$4,Data!$B:$B,'Detailed - TNSP'!$B87,Data!$C:$C,'Detailed - TNSP'!C$85)</f>
        <v>3633476</v>
      </c>
      <c r="D87" s="10">
        <f>SUMIFS(Data!$D:$D,Data!$A:$A,'Detailed - TNSP'!$C$4,Data!$B:$B,'Detailed - TNSP'!$B87,Data!$C:$C,'Detailed - TNSP'!D$85)</f>
        <v>3704151</v>
      </c>
      <c r="E87" s="10">
        <f>SUMIFS(Data!$D:$D,Data!$A:$A,'Detailed - TNSP'!$C$4,Data!$B:$B,'Detailed - TNSP'!$B87,Data!$C:$C,'Detailed - TNSP'!E$85)</f>
        <v>3752132</v>
      </c>
      <c r="F87" s="10">
        <f>SUMIFS(Data!$D:$D,Data!$A:$A,'Detailed - TNSP'!$C$4,Data!$B:$B,'Detailed - TNSP'!$B87,Data!$C:$C,'Detailed - TNSP'!F$85)</f>
        <v>3806566</v>
      </c>
      <c r="G87" s="10">
        <f>SUMIFS(Data!$D:$D,Data!$A:$A,'Detailed - TNSP'!$C$4,Data!$B:$B,'Detailed - TNSP'!$B87,Data!$C:$C,'Detailed - TNSP'!G$85)</f>
        <v>3863312</v>
      </c>
      <c r="H87" s="10">
        <f>SUMIFS(Data!$D:$D,Data!$A:$A,'Detailed - TNSP'!$C$4,Data!$B:$B,'Detailed - TNSP'!$B87,Data!$C:$C,'Detailed - TNSP'!H$85)</f>
        <v>3909443</v>
      </c>
      <c r="I87" s="10">
        <f>SUMIFS(Data!$D:$D,Data!$A:$A,'Detailed - TNSP'!$C$4,Data!$B:$B,'Detailed - TNSP'!$B87,Data!$C:$C,'Detailed - TNSP'!I$85)</f>
        <v>3961070</v>
      </c>
      <c r="J87" s="10">
        <f>SUMIFS(Data!$D:$D,Data!$A:$A,'Detailed - TNSP'!$C$4,Data!$B:$B,'Detailed - TNSP'!$B87,Data!$C:$C,'Detailed - TNSP'!J$85)</f>
        <v>3991139</v>
      </c>
      <c r="K87" s="10">
        <f>SUMIFS(Data!$D:$D,Data!$A:$A,'Detailed - TNSP'!$C$4,Data!$B:$B,'Detailed - TNSP'!$B87,Data!$C:$C,'Detailed - TNSP'!K$85)</f>
        <v>4064709</v>
      </c>
      <c r="L87" s="10">
        <f>SUMIFS(Data!$D:$D,Data!$A:$A,'Detailed - TNSP'!$C$4,Data!$B:$B,'Detailed - TNSP'!$B87,Data!$C:$C,'Detailed - TNSP'!L$85)</f>
        <v>4093166</v>
      </c>
      <c r="M87" s="10">
        <f>SUMIFS(Data!$D:$D,Data!$A:$A,'Detailed - TNSP'!$C$4,Data!$B:$B,'Detailed - TNSP'!$B87,Data!$C:$C,'Detailed - TNSP'!M$85)</f>
        <v>4107291</v>
      </c>
      <c r="N87" s="10">
        <f>SUMIFS(Data!$D:$D,Data!$A:$A,'Detailed - TNSP'!$C$4,Data!$B:$B,'Detailed - TNSP'!$B87,Data!$C:$C,'Detailed - TNSP'!N$85)</f>
        <v>4116113</v>
      </c>
    </row>
    <row r="88" spans="2:14" ht="13.5" thickBot="1">
      <c r="B88" s="6" t="s">
        <v>37</v>
      </c>
      <c r="C88" s="16">
        <f t="shared" ref="C88:I88" si="12">AVERAGE(C86:C87)</f>
        <v>3600062.5</v>
      </c>
      <c r="D88" s="16">
        <f t="shared" si="12"/>
        <v>3670027</v>
      </c>
      <c r="E88" s="16">
        <f t="shared" si="12"/>
        <v>3728903</v>
      </c>
      <c r="F88" s="16">
        <f t="shared" si="12"/>
        <v>3779743.5</v>
      </c>
      <c r="G88" s="16">
        <f t="shared" si="12"/>
        <v>3835201</v>
      </c>
      <c r="H88" s="16">
        <f>AVERAGE(H86:H87)</f>
        <v>3884523</v>
      </c>
      <c r="I88" s="16">
        <f t="shared" si="12"/>
        <v>3938303</v>
      </c>
      <c r="J88" s="16">
        <f>AVERAGE(J86:J87)</f>
        <v>3976980.5</v>
      </c>
      <c r="K88" s="16">
        <f>AVERAGE(K86:K87)</f>
        <v>4040849.5</v>
      </c>
      <c r="L88" s="16">
        <f>AVERAGE(L86:L87)</f>
        <v>4078848.5</v>
      </c>
      <c r="M88" s="16">
        <f>AVERAGE(M86:M87)</f>
        <v>4094084</v>
      </c>
      <c r="N88" s="16">
        <f>AVERAGE(N86:N87)</f>
        <v>4104043.5</v>
      </c>
    </row>
    <row r="90" spans="2:14" ht="12.75" customHeight="1">
      <c r="B90" s="171" t="s">
        <v>182</v>
      </c>
      <c r="C90" s="172"/>
      <c r="D90" s="172"/>
      <c r="E90" s="172"/>
      <c r="F90" s="172"/>
      <c r="G90" s="172"/>
      <c r="H90" s="172"/>
      <c r="I90" s="172"/>
      <c r="J90" s="172"/>
      <c r="K90" s="172"/>
      <c r="L90" s="172"/>
      <c r="M90" s="172"/>
      <c r="N90" s="172"/>
    </row>
    <row r="91" spans="2:14">
      <c r="B91" s="172"/>
      <c r="C91" s="172"/>
      <c r="D91" s="172"/>
      <c r="E91" s="172"/>
      <c r="F91" s="172"/>
      <c r="G91" s="172"/>
      <c r="H91" s="172"/>
      <c r="I91" s="172"/>
      <c r="J91" s="172"/>
      <c r="K91" s="172"/>
      <c r="L91" s="172"/>
      <c r="M91" s="172"/>
      <c r="N91" s="172"/>
    </row>
    <row r="92" spans="2:14">
      <c r="B92" s="172"/>
      <c r="C92" s="172"/>
      <c r="D92" s="172"/>
      <c r="E92" s="172"/>
      <c r="F92" s="172"/>
      <c r="G92" s="172"/>
      <c r="H92" s="172"/>
      <c r="I92" s="172"/>
      <c r="J92" s="172"/>
      <c r="K92" s="172"/>
      <c r="L92" s="172"/>
      <c r="M92" s="172"/>
      <c r="N92" s="172"/>
    </row>
    <row r="93" spans="2:14" ht="13.5" thickBot="1">
      <c r="B93" s="71" t="s">
        <v>83</v>
      </c>
      <c r="C93" s="72">
        <v>2014</v>
      </c>
      <c r="D93" s="72">
        <v>2015</v>
      </c>
      <c r="E93" s="72">
        <v>2016</v>
      </c>
      <c r="F93" s="72">
        <v>2017</v>
      </c>
      <c r="G93" s="72">
        <v>2018</v>
      </c>
      <c r="H93" s="72">
        <v>2019</v>
      </c>
      <c r="I93" s="72">
        <v>2020</v>
      </c>
      <c r="J93" s="72">
        <v>2021</v>
      </c>
      <c r="K93" s="72">
        <v>2022</v>
      </c>
      <c r="L93" s="72">
        <v>2023</v>
      </c>
      <c r="M93" s="72">
        <v>2024</v>
      </c>
      <c r="N93" s="72">
        <v>2025</v>
      </c>
    </row>
    <row r="94" spans="2:14">
      <c r="B94" s="1" t="s">
        <v>80</v>
      </c>
      <c r="C94" s="10">
        <f>SUMIFS(Data!$D:$D,Data!$A:$A,'Detailed - TNSP'!$C$4,Data!$B:$B,'Detailed - TNSP'!$B94,Data!$C:$C,'Detailed - TNSP'!C$85)</f>
        <v>22</v>
      </c>
      <c r="D94" s="10">
        <f>SUMIFS(Data!$D:$D,Data!$A:$A,'Detailed - TNSP'!$C$4,Data!$B:$B,'Detailed - TNSP'!$B94,Data!$C:$C,'Detailed - TNSP'!D$85)</f>
        <v>21</v>
      </c>
      <c r="E94" s="10">
        <f>SUMIFS(Data!$D:$D,Data!$A:$A,'Detailed - TNSP'!$C$4,Data!$B:$B,'Detailed - TNSP'!$B94,Data!$C:$C,'Detailed - TNSP'!E$85)</f>
        <v>21</v>
      </c>
      <c r="F94" s="10">
        <f>SUMIFS(Data!$D:$D,Data!$A:$A,'Detailed - TNSP'!$C$4,Data!$B:$B,'Detailed - TNSP'!$B94,Data!$C:$C,'Detailed - TNSP'!F$85)</f>
        <v>21</v>
      </c>
      <c r="G94" s="10">
        <f>SUMIFS(Data!$D:$D,Data!$A:$A,'Detailed - TNSP'!$C$4,Data!$B:$B,'Detailed - TNSP'!$B94,Data!$C:$C,'Detailed - TNSP'!G$85)</f>
        <v>26</v>
      </c>
      <c r="H94" s="10">
        <f>SUMIFS(Data!$D:$D,Data!$A:$A,'Detailed - TNSP'!$C$4,Data!$B:$B,'Detailed - TNSP'!$B94,Data!$C:$C,'Detailed - TNSP'!H$85)</f>
        <v>30</v>
      </c>
      <c r="I94" s="10">
        <f>SUMIFS(Data!$D:$D,Data!$A:$A,'Detailed - TNSP'!$C$4,Data!$B:$B,'Detailed - TNSP'!$B94,Data!$C:$C,'Detailed - TNSP'!I$85)</f>
        <v>35</v>
      </c>
      <c r="J94" s="10">
        <f>SUMIFS(Data!$D:$D,Data!$A:$A,'Detailed - TNSP'!$C$4,Data!$B:$B,'Detailed - TNSP'!$B94,Data!$C:$C,'Detailed - TNSP'!J$85)</f>
        <v>42</v>
      </c>
      <c r="K94" s="10">
        <f>SUMIFS(Data!$D:$D,Data!$A:$A,'Detailed - TNSP'!$C$4,Data!$B:$B,'Detailed - TNSP'!$B94,Data!$C:$C,'Detailed - TNSP'!K$85)</f>
        <v>45</v>
      </c>
      <c r="L94" s="10">
        <f>SUMIFS(Data!$D:$D,Data!$A:$A,'Detailed - TNSP'!$C$4,Data!$B:$B,'Detailed - TNSP'!$B94,Data!$C:$C,'Detailed - TNSP'!L$85)</f>
        <v>54</v>
      </c>
      <c r="M94" s="10">
        <f>SUMIFS(Data!$D:$D,Data!$A:$A,'Detailed - TNSP'!$C$4,Data!$B:$B,'Detailed - TNSP'!$B94,Data!$C:$C,'Detailed - TNSP'!M$85)</f>
        <v>55</v>
      </c>
      <c r="N94" s="10">
        <f>SUMIFS(Data!$D:$D,Data!$A:$A,'Detailed - TNSP'!$C$4,Data!$B:$B,'Detailed - TNSP'!$B94,Data!$C:$C,'Detailed - TNSP'!N$85)</f>
        <v>63</v>
      </c>
    </row>
    <row r="95" spans="2:14">
      <c r="B95" s="1" t="s">
        <v>81</v>
      </c>
      <c r="C95" s="10">
        <f>SUMIFS(Data!$D:$D,Data!$A:$A,'Detailed - TNSP'!$C$4,Data!$B:$B,'Detailed - TNSP'!$B95,Data!$C:$C,'Detailed - TNSP'!C$85)</f>
        <v>99</v>
      </c>
      <c r="D95" s="10">
        <f>SUMIFS(Data!$D:$D,Data!$A:$A,'Detailed - TNSP'!$C$4,Data!$B:$B,'Detailed - TNSP'!$B95,Data!$C:$C,'Detailed - TNSP'!D$85)</f>
        <v>101</v>
      </c>
      <c r="E95" s="10">
        <f>SUMIFS(Data!$D:$D,Data!$A:$A,'Detailed - TNSP'!$C$4,Data!$B:$B,'Detailed - TNSP'!$B95,Data!$C:$C,'Detailed - TNSP'!E$85)</f>
        <v>103</v>
      </c>
      <c r="F95" s="10">
        <f>SUMIFS(Data!$D:$D,Data!$A:$A,'Detailed - TNSP'!$C$4,Data!$B:$B,'Detailed - TNSP'!$B95,Data!$C:$C,'Detailed - TNSP'!F$85)</f>
        <v>102</v>
      </c>
      <c r="G95" s="10">
        <f>SUMIFS(Data!$D:$D,Data!$A:$A,'Detailed - TNSP'!$C$4,Data!$B:$B,'Detailed - TNSP'!$B95,Data!$C:$C,'Detailed - TNSP'!G$85)</f>
        <v>104</v>
      </c>
      <c r="H95" s="10">
        <f>SUMIFS(Data!$D:$D,Data!$A:$A,'Detailed - TNSP'!$C$4,Data!$B:$B,'Detailed - TNSP'!$B95,Data!$C:$C,'Detailed - TNSP'!H$85)</f>
        <v>101</v>
      </c>
      <c r="I95" s="10">
        <f>SUMIFS(Data!$D:$D,Data!$A:$A,'Detailed - TNSP'!$C$4,Data!$B:$B,'Detailed - TNSP'!$B95,Data!$C:$C,'Detailed - TNSP'!I$85)</f>
        <v>101</v>
      </c>
      <c r="J95" s="10">
        <f>SUMIFS(Data!$D:$D,Data!$A:$A,'Detailed - TNSP'!$C$4,Data!$B:$B,'Detailed - TNSP'!$B95,Data!$C:$C,'Detailed - TNSP'!J$85)</f>
        <v>104</v>
      </c>
      <c r="K95" s="10">
        <f>SUMIFS(Data!$D:$D,Data!$A:$A,'Detailed - TNSP'!$C$4,Data!$B:$B,'Detailed - TNSP'!$B95,Data!$C:$C,'Detailed - TNSP'!K$85)</f>
        <v>104</v>
      </c>
      <c r="L95" s="10">
        <f>SUMIFS(Data!$D:$D,Data!$A:$A,'Detailed - TNSP'!$C$4,Data!$B:$B,'Detailed - TNSP'!$B95,Data!$C:$C,'Detailed - TNSP'!L$85)</f>
        <v>110</v>
      </c>
      <c r="M95" s="10">
        <f>SUMIFS(Data!$D:$D,Data!$A:$A,'Detailed - TNSP'!$C$4,Data!$B:$B,'Detailed - TNSP'!$B95,Data!$C:$C,'Detailed - TNSP'!M$85)</f>
        <v>110</v>
      </c>
      <c r="N95" s="10">
        <f>SUMIFS(Data!$D:$D,Data!$A:$A,'Detailed - TNSP'!$C$4,Data!$B:$B,'Detailed - TNSP'!$B95,Data!$C:$C,'Detailed - TNSP'!N$85)</f>
        <v>114</v>
      </c>
    </row>
    <row r="96" spans="2:14" ht="13.5" thickBot="1">
      <c r="B96" s="6" t="s">
        <v>84</v>
      </c>
      <c r="C96" s="16">
        <f>SUM(C94:C95)</f>
        <v>121</v>
      </c>
      <c r="D96" s="16">
        <f t="shared" ref="D96:I96" si="13">SUM(D94:D95)</f>
        <v>122</v>
      </c>
      <c r="E96" s="16">
        <f t="shared" si="13"/>
        <v>124</v>
      </c>
      <c r="F96" s="16">
        <f t="shared" si="13"/>
        <v>123</v>
      </c>
      <c r="G96" s="16">
        <f t="shared" si="13"/>
        <v>130</v>
      </c>
      <c r="H96" s="16">
        <f>SUM(H94:H95)</f>
        <v>131</v>
      </c>
      <c r="I96" s="16">
        <f t="shared" si="13"/>
        <v>136</v>
      </c>
      <c r="J96" s="16">
        <f>SUM(J94:J95)</f>
        <v>146</v>
      </c>
      <c r="K96" s="16">
        <f>SUM(K94:K95)</f>
        <v>149</v>
      </c>
      <c r="L96" s="16">
        <f>SUM(L94:L95)</f>
        <v>164</v>
      </c>
      <c r="M96" s="16">
        <f>SUM(M94:M95)</f>
        <v>165</v>
      </c>
      <c r="N96" s="16">
        <f>SUM(N94:N95)</f>
        <v>177</v>
      </c>
    </row>
    <row r="98" spans="2:14" ht="13.5" thickBot="1">
      <c r="B98" s="71"/>
      <c r="C98" s="72">
        <v>2014</v>
      </c>
      <c r="D98" s="72">
        <v>2015</v>
      </c>
      <c r="E98" s="72">
        <v>2016</v>
      </c>
      <c r="F98" s="72">
        <v>2017</v>
      </c>
      <c r="G98" s="72">
        <v>2018</v>
      </c>
      <c r="H98" s="72">
        <v>2019</v>
      </c>
      <c r="I98" s="72">
        <v>2020</v>
      </c>
      <c r="J98" s="72">
        <v>2021</v>
      </c>
      <c r="K98" s="72">
        <v>2022</v>
      </c>
      <c r="L98" s="72">
        <v>2023</v>
      </c>
      <c r="M98" s="72">
        <v>2024</v>
      </c>
      <c r="N98" s="72">
        <v>2025</v>
      </c>
    </row>
    <row r="99" spans="2:14">
      <c r="B99" s="1" t="s">
        <v>35</v>
      </c>
      <c r="C99" s="18">
        <f>SUMIFS(Data!$D:$D,Data!$A:$A,'Detailed - TNSP'!$C$4,Data!$B:$B,'Detailed - TNSP'!$B99,Data!$C:$C,'Detailed - TNSP'!C$98)</f>
        <v>5607223635</v>
      </c>
      <c r="D99" s="18">
        <f>SUMIFS(Data!$D:$D,Data!$A:$A,'Detailed - TNSP'!$C$4,Data!$B:$B,'Detailed - TNSP'!$B99,Data!$C:$C,'Detailed - TNSP'!D$98)</f>
        <v>6075834269</v>
      </c>
      <c r="E99" s="18">
        <f>SUMIFS(Data!$D:$D,Data!$A:$A,'Detailed - TNSP'!$C$4,Data!$B:$B,'Detailed - TNSP'!$B99,Data!$C:$C,'Detailed - TNSP'!E$98)</f>
        <v>6190608896</v>
      </c>
      <c r="F99" s="18">
        <f>SUMIFS(Data!$D:$D,Data!$A:$A,'Detailed - TNSP'!$C$4,Data!$B:$B,'Detailed - TNSP'!$B99,Data!$C:$C,'Detailed - TNSP'!F$98)</f>
        <v>6284920315</v>
      </c>
      <c r="G99" s="18">
        <f>SUMIFS(Data!$D:$D,Data!$A:$A,'Detailed - TNSP'!$C$4,Data!$B:$B,'Detailed - TNSP'!$B99,Data!$C:$C,'Detailed - TNSP'!G$98)</f>
        <v>6285975680</v>
      </c>
      <c r="H99" s="18">
        <f>SUMIFS(Data!$D:$D,Data!$A:$A,'Detailed - TNSP'!$C$4,Data!$B:$B,'Detailed - TNSP'!$B99,Data!$C:$C,'Detailed - TNSP'!H$98)</f>
        <v>6371225245</v>
      </c>
      <c r="I99" s="18">
        <f>SUMIFS(Data!$D:$D,Data!$A:$A,'Detailed - TNSP'!$C$4,Data!$B:$B,'Detailed - TNSP'!$B99,Data!$C:$C,'Detailed - TNSP'!I$98)</f>
        <v>6463915221.3794432</v>
      </c>
      <c r="J99" s="18">
        <f>SUMIFS(Data!$D:$D,Data!$A:$A,'Detailed - TNSP'!$C$4,Data!$B:$B,'Detailed - TNSP'!$B99,Data!$C:$C,'Detailed - TNSP'!J$98)</f>
        <v>6638694869.4271955</v>
      </c>
      <c r="K99" s="18">
        <f>SUMIFS(Data!$D:$D,Data!$A:$A,'Detailed - TNSP'!$C$4,Data!$B:$B,'Detailed - TNSP'!$B99,Data!$C:$C,'Detailed - TNSP'!K$98)</f>
        <v>7201087662.6253452</v>
      </c>
      <c r="L99" s="18">
        <f>SUMIFS(Data!$D:$D,Data!$A:$A,'Detailed - TNSP'!$C$4,Data!$B:$B,'Detailed - TNSP'!$B99,Data!$C:$C,'Detailed - TNSP'!L$98)</f>
        <v>7718731232.0454159</v>
      </c>
      <c r="M99" s="18">
        <f>SUMIFS(Data!$D:$D,Data!$A:$A,'Detailed - TNSP'!$C$4,Data!$B:$B,'Detailed - TNSP'!$B99,Data!$C:$C,'Detailed - TNSP'!M$98)</f>
        <v>9147459208.9328995</v>
      </c>
      <c r="N99" s="18">
        <f>SUMIFS(Data!$D:$D,Data!$A:$A,'Detailed - TNSP'!$C$4,Data!$B:$B,'Detailed - TNSP'!$B99,Data!$C:$C,'Detailed - TNSP'!N$98)</f>
        <v>10475465074.844227</v>
      </c>
    </row>
    <row r="100" spans="2:14" ht="27" customHeight="1">
      <c r="B100" s="26" t="s">
        <v>36</v>
      </c>
      <c r="C100" s="27">
        <f t="shared" ref="C100:N100" si="14">C99*(1+C106)</f>
        <v>5771497764.9316406</v>
      </c>
      <c r="D100" s="27">
        <f t="shared" si="14"/>
        <v>6180190201.1011219</v>
      </c>
      <c r="E100" s="27">
        <f t="shared" si="14"/>
        <v>6295140753.530961</v>
      </c>
      <c r="F100" s="27">
        <f t="shared" si="14"/>
        <v>6377686666.5129404</v>
      </c>
      <c r="G100" s="27">
        <f t="shared" si="14"/>
        <v>6405980670.2545452</v>
      </c>
      <c r="H100" s="27">
        <f t="shared" si="14"/>
        <v>6484895632.9571819</v>
      </c>
      <c r="I100" s="27">
        <f t="shared" si="14"/>
        <v>6582882986.1901083</v>
      </c>
      <c r="J100" s="27">
        <f t="shared" si="14"/>
        <v>6695826494.8095293</v>
      </c>
      <c r="K100" s="27">
        <f t="shared" si="14"/>
        <v>7453002845.3622379</v>
      </c>
      <c r="L100" s="27">
        <f t="shared" si="14"/>
        <v>8323248517.3251486</v>
      </c>
      <c r="M100" s="27">
        <f t="shared" si="14"/>
        <v>9518113137.1236038</v>
      </c>
      <c r="N100" s="27">
        <f t="shared" si="14"/>
        <v>10729462391.133619</v>
      </c>
    </row>
    <row r="102" spans="2:14" ht="12.75" customHeight="1">
      <c r="B102" s="171" t="s">
        <v>183</v>
      </c>
      <c r="C102" s="172"/>
      <c r="D102" s="172"/>
      <c r="E102" s="172"/>
      <c r="F102" s="172"/>
      <c r="G102" s="172"/>
      <c r="H102" s="172"/>
      <c r="I102" s="172"/>
      <c r="J102" s="172"/>
      <c r="K102" s="172"/>
      <c r="L102" s="172"/>
      <c r="M102" s="172"/>
      <c r="N102" s="172"/>
    </row>
    <row r="103" spans="2:14" ht="29.25" customHeight="1">
      <c r="B103" s="172"/>
      <c r="C103" s="172"/>
      <c r="D103" s="172"/>
      <c r="E103" s="172"/>
      <c r="F103" s="172"/>
      <c r="G103" s="172"/>
      <c r="H103" s="172"/>
      <c r="I103" s="172"/>
      <c r="J103" s="172"/>
      <c r="K103" s="172"/>
      <c r="L103" s="172"/>
      <c r="M103" s="172"/>
      <c r="N103" s="172"/>
    </row>
    <row r="104" spans="2:14">
      <c r="C104" s="21"/>
      <c r="D104" s="21"/>
    </row>
    <row r="105" spans="2:14" ht="13.5" thickBot="1">
      <c r="B105" s="71" t="s">
        <v>98</v>
      </c>
      <c r="C105" s="72">
        <v>2014</v>
      </c>
      <c r="D105" s="72">
        <v>2015</v>
      </c>
      <c r="E105" s="72">
        <v>2016</v>
      </c>
      <c r="F105" s="72">
        <v>2017</v>
      </c>
      <c r="G105" s="72">
        <v>2018</v>
      </c>
      <c r="H105" s="72">
        <v>2019</v>
      </c>
      <c r="I105" s="72">
        <v>2020</v>
      </c>
      <c r="J105" s="72">
        <v>2021</v>
      </c>
      <c r="K105" s="72">
        <v>2022</v>
      </c>
      <c r="L105" s="72">
        <v>2023</v>
      </c>
      <c r="M105" s="72">
        <v>2024</v>
      </c>
      <c r="N105" s="72">
        <v>2025</v>
      </c>
    </row>
    <row r="106" spans="2:14">
      <c r="B106" s="66" t="s">
        <v>34</v>
      </c>
      <c r="C106" s="29">
        <f>SUMIFS(Data!$D:$D,Data!$A:$A,'Detailed - TNSP'!$C$4,Data!$B:$B,'Detailed - TNSP'!$B106,Data!$C:$C,'Detailed - TNSP'!C$105)</f>
        <v>2.9296875E-2</v>
      </c>
      <c r="D106" s="29">
        <f>SUMIFS(Data!$D:$D,Data!$A:$A,'Detailed - TNSP'!$C$4,Data!$B:$B,'Detailed - TNSP'!$B106,Data!$C:$C,'Detailed - TNSP'!D$105)</f>
        <v>1.7175572519080081E-2</v>
      </c>
      <c r="E106" s="29">
        <f>SUMIFS(Data!$D:$D,Data!$A:$A,'Detailed - TNSP'!$C$4,Data!$B:$B,'Detailed - TNSP'!$B106,Data!$C:$C,'Detailed - TNSP'!E$105)</f>
        <v>1.6885553470920019E-2</v>
      </c>
      <c r="F106" s="29">
        <f>SUMIFS(Data!$D:$D,Data!$A:$A,'Detailed - TNSP'!$C$4,Data!$B:$B,'Detailed - TNSP'!$B106,Data!$C:$C,'Detailed - TNSP'!F$105)</f>
        <v>1.476014760148003E-2</v>
      </c>
      <c r="G106" s="29">
        <f>SUMIFS(Data!$D:$D,Data!$A:$A,'Detailed - TNSP'!$C$4,Data!$B:$B,'Detailed - TNSP'!$B106,Data!$C:$C,'Detailed - TNSP'!G$105)</f>
        <v>1.9090909090909051E-2</v>
      </c>
      <c r="H106" s="29">
        <f>SUMIFS(Data!$D:$D,Data!$A:$A,'Detailed - TNSP'!$C$4,Data!$B:$B,'Detailed - TNSP'!$B106,Data!$C:$C,'Detailed - TNSP'!H$105)</f>
        <v>1.7841213202497871E-2</v>
      </c>
      <c r="I106" s="29">
        <f>SUMIFS(Data!$D:$D,Data!$A:$A,'Detailed - TNSP'!$C$4,Data!$B:$B,'Detailed - TNSP'!$B106,Data!$C:$C,'Detailed - TNSP'!I$105)</f>
        <v>1.8404907975460238E-2</v>
      </c>
      <c r="J106" s="70">
        <f>SUMIFS(Data!$D:$D,Data!$A:$A,'Detailed - TNSP'!$C$4,Data!$B:$B,'Detailed - TNSP'!$B106,Data!$C:$C,'Detailed - TNSP'!J$105)</f>
        <v>8.6058519793459354E-3</v>
      </c>
      <c r="K106" s="70">
        <f>SUMIFS(Data!$D:$D,Data!$A:$A,'Detailed - TNSP'!$C$4,Data!$B:$B,'Detailed - TNSP'!$B106,Data!$C:$C,'Detailed - TNSP'!K$105)</f>
        <v>3.4982935153583528E-2</v>
      </c>
      <c r="L106" s="70">
        <f>SUMIFS(Data!$D:$D,Data!$A:$A,'Detailed - TNSP'!$C$4,Data!$B:$B,'Detailed - TNSP'!$B106,Data!$C:$C,'Detailed - TNSP'!L$105)</f>
        <v>7.8318219291014124E-2</v>
      </c>
      <c r="M106" s="70">
        <f>SUMIFS(Data!$D:$D,Data!$A:$A,'Detailed - TNSP'!$C$4,Data!$B:$B,'Detailed - TNSP'!$B106,Data!$C:$C,'Detailed - TNSP'!M$105)</f>
        <v>4.05198776758409E-2</v>
      </c>
      <c r="N106" s="70">
        <f>SUMIFS(Data!$D:$D,Data!$A:$A,'Detailed - TNSP'!$C$4,Data!$B:$B,'Detailed - TNSP'!$B106,Data!$C:$C,'Detailed - TNSP'!N$105)</f>
        <v>2.424687729610597E-2</v>
      </c>
    </row>
    <row r="107" spans="2:14">
      <c r="B107" s="1" t="s">
        <v>96</v>
      </c>
      <c r="C107" s="65">
        <f>SUMIFS(Data!$D:$D,Data!$A:$A,'Detailed - TNSP'!$C$4,Data!$B:$B,'Detailed - TNSP'!$B107,Data!$C:$C,'Detailed - TNSP'!C$105)</f>
        <v>2.4748502983199999E-2</v>
      </c>
      <c r="D107" s="65">
        <f>SUMIFS(Data!$D:$D,Data!$A:$A,'Detailed - TNSP'!$C$4,Data!$B:$B,'Detailed - TNSP'!$B107,Data!$C:$C,'Detailed - TNSP'!D$105)</f>
        <v>2.4199999999999999E-2</v>
      </c>
      <c r="E107" s="65">
        <f>SUMIFS(Data!$D:$D,Data!$A:$A,'Detailed - TNSP'!$C$4,Data!$B:$B,'Detailed - TNSP'!$B107,Data!$C:$C,'Detailed - TNSP'!E$105)</f>
        <v>2.4199999999999999E-2</v>
      </c>
      <c r="F107" s="65">
        <f>SUMIFS(Data!$D:$D,Data!$A:$A,'Detailed - TNSP'!$C$4,Data!$B:$B,'Detailed - TNSP'!$B107,Data!$C:$C,'Detailed - TNSP'!F$105)</f>
        <v>2.4199999999999999E-2</v>
      </c>
      <c r="G107" s="65">
        <f>SUMIFS(Data!$D:$D,Data!$A:$A,'Detailed - TNSP'!$C$4,Data!$B:$B,'Detailed - TNSP'!$B107,Data!$C:$C,'Detailed - TNSP'!G$105)</f>
        <v>2.4199999999999999E-2</v>
      </c>
      <c r="H107" s="65">
        <f>SUMIFS(Data!$D:$D,Data!$A:$A,'Detailed - TNSP'!$C$4,Data!$B:$B,'Detailed - TNSP'!$B107,Data!$C:$C,'Detailed - TNSP'!H$105)</f>
        <v>2.4499511480039999E-2</v>
      </c>
      <c r="I107" s="65">
        <f>SUMIFS(Data!$D:$D,Data!$A:$A,'Detailed - TNSP'!$C$4,Data!$B:$B,'Detailed - TNSP'!$B107,Data!$C:$C,'Detailed - TNSP'!I$105)</f>
        <v>2.4499511480039999E-2</v>
      </c>
      <c r="J107" s="65">
        <f>SUMIFS(Data!$D:$D,Data!$A:$A,'Detailed - TNSP'!$C$4,Data!$B:$B,'Detailed - TNSP'!$B107,Data!$C:$C,'Detailed - TNSP'!J$105)</f>
        <v>2.4499511480039999E-2</v>
      </c>
      <c r="K107" s="65">
        <f>SUMIFS(Data!$D:$D,Data!$A:$A,'Detailed - TNSP'!$C$4,Data!$B:$B,'Detailed - TNSP'!$B107,Data!$C:$C,'Detailed - TNSP'!K$105)</f>
        <v>2.4499511480039999E-2</v>
      </c>
      <c r="L107" s="65">
        <f>SUMIFS(Data!$D:$D,Data!$A:$A,'Detailed - TNSP'!$C$4,Data!$B:$B,'Detailed - TNSP'!$B107,Data!$C:$C,'Detailed - TNSP'!L$105)</f>
        <v>2.4499511480039999E-2</v>
      </c>
      <c r="M107" s="65">
        <f>SUMIFS(Data!$D:$D,Data!$A:$A,'Detailed - TNSP'!$C$4,Data!$B:$B,'Detailed - TNSP'!$B107,Data!$C:$C,'Detailed - TNSP'!M$105)</f>
        <v>2.9193048507912E-2</v>
      </c>
      <c r="N107" s="65">
        <f>SUMIFS(Data!$D:$D,Data!$A:$A,'Detailed - TNSP'!$C$4,Data!$B:$B,'Detailed - TNSP'!$B107,Data!$C:$C,'Detailed - TNSP'!N$105)</f>
        <v>2.9193048507912156E-2</v>
      </c>
    </row>
    <row r="109" spans="2:14" ht="12.75" customHeight="1">
      <c r="B109" s="173" t="s">
        <v>184</v>
      </c>
      <c r="C109" s="173"/>
      <c r="D109" s="173"/>
      <c r="E109" s="173"/>
      <c r="F109" s="173"/>
      <c r="G109" s="173"/>
      <c r="H109" s="173"/>
      <c r="I109" s="173"/>
      <c r="J109" s="173"/>
      <c r="K109" s="173"/>
      <c r="L109" s="173"/>
      <c r="M109" s="173"/>
      <c r="N109" s="173"/>
    </row>
    <row r="110" spans="2:14" ht="42" customHeight="1">
      <c r="B110" s="173"/>
      <c r="C110" s="173"/>
      <c r="D110" s="173"/>
      <c r="E110" s="173"/>
      <c r="F110" s="173"/>
      <c r="G110" s="173"/>
      <c r="H110" s="173"/>
      <c r="I110" s="173"/>
      <c r="J110" s="173"/>
      <c r="K110" s="173"/>
      <c r="L110" s="173"/>
      <c r="M110" s="173"/>
      <c r="N110" s="173"/>
    </row>
    <row r="112" spans="2:14">
      <c r="C112" s="5"/>
      <c r="D112" s="5"/>
      <c r="E112" s="5"/>
      <c r="F112" s="5"/>
      <c r="G112" s="5"/>
      <c r="H112" s="5"/>
      <c r="I112" s="5"/>
      <c r="J112" s="5"/>
      <c r="K112" s="5"/>
      <c r="L112" s="5"/>
    </row>
  </sheetData>
  <mergeCells count="15">
    <mergeCell ref="B90:N92"/>
    <mergeCell ref="B102:N103"/>
    <mergeCell ref="B109:N110"/>
    <mergeCell ref="B12:G12"/>
    <mergeCell ref="B21:N22"/>
    <mergeCell ref="B42:N43"/>
    <mergeCell ref="B49:N51"/>
    <mergeCell ref="B59:N60"/>
    <mergeCell ref="B68:N69"/>
    <mergeCell ref="B73:N73"/>
    <mergeCell ref="B2:N2"/>
    <mergeCell ref="B14:N14"/>
    <mergeCell ref="B35:N35"/>
    <mergeCell ref="B32:N33"/>
    <mergeCell ref="B82:N83"/>
  </mergeCells>
  <dataValidations count="1">
    <dataValidation type="list" allowBlank="1" showInputMessage="1" showErrorMessage="1" sqref="F4" xr:uid="{07A32796-39D3-498D-8532-C30A6AA9FA5F}">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B6D9462C-5C82-4C47-ACDB-8B9E03C1681B}">
          <x14:formula1>
            <xm:f>Inputs!$B$3:$B$7</xm:f>
          </x14:formula1>
          <xm:sqref>C4</xm:sqref>
        </x14:dataValidation>
        <x14:dataValidation type="list" allowBlank="1" showInputMessage="1" showErrorMessage="1" xr:uid="{5DA4CA7A-C048-4E22-96F3-98FA5A18992B}">
          <x14:formula1>
            <xm:f>Inputs!$C$3:$C$4</xm:f>
          </x14:formula1>
          <xm:sqref>C6</xm:sqref>
        </x14:dataValidation>
        <x14:dataValidation type="list" allowBlank="1" showInputMessage="1" showErrorMessage="1" xr:uid="{61789348-8774-45B8-A760-75DCDDEA6FC9}">
          <x14:formula1>
            <xm:f>Inputs!$D$3:$D$4</xm:f>
          </x14:formula1>
          <xm:sqref>C8</xm:sqref>
        </x14:dataValidation>
        <x14:dataValidation type="list" allowBlank="1" showInputMessage="1" showErrorMessage="1" xr:uid="{1D9933B2-BCD0-417E-866C-50B11C14CF3F}">
          <x14:formula1>
            <xm:f>Inputs!#REF!</xm:f>
          </x14:formula1>
          <xm:sqref>F6</xm:sqref>
        </x14:dataValidation>
        <x14:dataValidation type="list" allowBlank="1" showInputMessage="1" showErrorMessage="1" xr:uid="{1585475A-9344-4ADB-9893-A17D6340D294}">
          <x14:formula1>
            <xm:f>Inputs!$F$3:$F$4</xm:f>
          </x14:formula1>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0150-A808-43D6-A9F0-FC00103F2E6F}">
  <sheetPr codeName="Sheet9"/>
  <dimension ref="A1:J9809"/>
  <sheetViews>
    <sheetView zoomScale="85" zoomScaleNormal="85" workbookViewId="0">
      <selection activeCell="H30" sqref="H30"/>
    </sheetView>
  </sheetViews>
  <sheetFormatPr defaultColWidth="9" defaultRowHeight="14.25"/>
  <cols>
    <col min="1" max="1" width="29.125" style="134" customWidth="1"/>
    <col min="2" max="2" width="82.25" customWidth="1"/>
    <col min="3" max="3" width="6.75" bestFit="1" customWidth="1"/>
    <col min="4" max="4" width="17.375" style="91" bestFit="1" customWidth="1"/>
    <col min="5" max="5" width="17.5" customWidth="1"/>
    <col min="6" max="6" width="11.75" style="91" customWidth="1"/>
    <col min="7" max="7" width="14.375" customWidth="1"/>
    <col min="8" max="8" width="166.875" customWidth="1"/>
    <col min="9" max="9" width="26.375" customWidth="1"/>
    <col min="10" max="10" width="16.25" customWidth="1"/>
    <col min="11" max="11" width="12.375" customWidth="1"/>
    <col min="12" max="12" width="15.875" customWidth="1"/>
    <col min="13" max="13" width="14.875" customWidth="1"/>
    <col min="14" max="14" width="11.375" customWidth="1"/>
    <col min="15" max="15" width="13" customWidth="1"/>
    <col min="16" max="16" width="11.875" customWidth="1"/>
    <col min="18" max="18" width="11.875" customWidth="1"/>
    <col min="20" max="22" width="11.875" customWidth="1"/>
  </cols>
  <sheetData>
    <row r="1" spans="1:8" ht="15">
      <c r="A1" s="131" t="s">
        <v>0</v>
      </c>
      <c r="B1" s="132" t="s">
        <v>1</v>
      </c>
      <c r="C1" s="132" t="s">
        <v>2</v>
      </c>
      <c r="D1" s="133" t="s">
        <v>3</v>
      </c>
      <c r="E1" s="132"/>
      <c r="F1" s="98"/>
      <c r="G1" s="132"/>
      <c r="H1" s="132"/>
    </row>
    <row r="2" spans="1:8">
      <c r="A2" s="134" t="s">
        <v>5</v>
      </c>
      <c r="B2" t="s">
        <v>130</v>
      </c>
      <c r="C2">
        <v>2014</v>
      </c>
      <c r="D2" s="130">
        <v>0.108084698417569</v>
      </c>
      <c r="F2"/>
    </row>
    <row r="3" spans="1:8">
      <c r="A3" s="134" t="s">
        <v>5</v>
      </c>
      <c r="B3" t="s">
        <v>130</v>
      </c>
      <c r="C3">
        <v>2015</v>
      </c>
      <c r="D3" s="130">
        <v>7.2166482982872995E-2</v>
      </c>
      <c r="F3"/>
    </row>
    <row r="4" spans="1:8">
      <c r="A4" s="134" t="s">
        <v>5</v>
      </c>
      <c r="B4" t="s">
        <v>130</v>
      </c>
      <c r="C4">
        <v>2016</v>
      </c>
      <c r="D4" s="130">
        <v>7.1532972451096993E-2</v>
      </c>
      <c r="F4"/>
    </row>
    <row r="5" spans="1:8">
      <c r="A5" s="134" t="s">
        <v>5</v>
      </c>
      <c r="B5" t="s">
        <v>130</v>
      </c>
      <c r="C5">
        <v>2017</v>
      </c>
      <c r="D5" s="130">
        <v>7.0637367252781996E-2</v>
      </c>
      <c r="F5"/>
    </row>
    <row r="6" spans="1:8">
      <c r="A6" s="134" t="s">
        <v>5</v>
      </c>
      <c r="B6" t="s">
        <v>130</v>
      </c>
      <c r="C6">
        <v>2018</v>
      </c>
      <c r="D6" s="130">
        <v>6.9714768087480006E-2</v>
      </c>
      <c r="F6"/>
    </row>
    <row r="7" spans="1:8">
      <c r="A7" s="134" t="s">
        <v>5</v>
      </c>
      <c r="B7" t="s">
        <v>130</v>
      </c>
      <c r="C7">
        <v>2019</v>
      </c>
      <c r="D7" s="130">
        <v>6.8657519784459997E-2</v>
      </c>
      <c r="F7"/>
    </row>
    <row r="8" spans="1:8">
      <c r="A8" s="134" t="s">
        <v>5</v>
      </c>
      <c r="B8" t="s">
        <v>130</v>
      </c>
      <c r="C8">
        <v>2020</v>
      </c>
      <c r="D8" s="130">
        <v>5.9669341099141002E-2</v>
      </c>
      <c r="F8"/>
    </row>
    <row r="9" spans="1:8">
      <c r="A9" s="134" t="s">
        <v>5</v>
      </c>
      <c r="B9" t="s">
        <v>130</v>
      </c>
      <c r="C9">
        <v>2021</v>
      </c>
      <c r="D9" s="130">
        <v>5.7488065963305003E-2</v>
      </c>
      <c r="F9"/>
    </row>
    <row r="10" spans="1:8">
      <c r="A10" s="134" t="s">
        <v>5</v>
      </c>
      <c r="B10" t="s">
        <v>130</v>
      </c>
      <c r="C10">
        <v>2022</v>
      </c>
      <c r="D10" s="130">
        <v>5.4855055555050998E-2</v>
      </c>
      <c r="F10"/>
    </row>
    <row r="11" spans="1:8">
      <c r="A11" s="134" t="s">
        <v>5</v>
      </c>
      <c r="B11" t="s">
        <v>130</v>
      </c>
      <c r="C11">
        <v>2023</v>
      </c>
      <c r="D11" s="130">
        <v>5.2988293453026997E-2</v>
      </c>
      <c r="F11"/>
    </row>
    <row r="12" spans="1:8">
      <c r="A12" s="134" t="s">
        <v>5</v>
      </c>
      <c r="B12" t="s">
        <v>130</v>
      </c>
      <c r="C12">
        <v>2024</v>
      </c>
      <c r="D12" s="130">
        <v>5.3129148803315998E-2</v>
      </c>
      <c r="F12"/>
    </row>
    <row r="13" spans="1:8">
      <c r="A13" s="134" t="s">
        <v>5</v>
      </c>
      <c r="B13" t="s">
        <v>130</v>
      </c>
      <c r="C13">
        <v>2025</v>
      </c>
      <c r="D13" s="130">
        <v>6.2934131400740279E-2</v>
      </c>
    </row>
    <row r="14" spans="1:8">
      <c r="A14" s="134" t="s">
        <v>102</v>
      </c>
      <c r="B14" t="s">
        <v>130</v>
      </c>
      <c r="C14">
        <v>2014</v>
      </c>
      <c r="D14" s="130">
        <v>0.105794998538824</v>
      </c>
      <c r="F14"/>
    </row>
    <row r="15" spans="1:8">
      <c r="A15" s="134" t="s">
        <v>102</v>
      </c>
      <c r="B15" t="s">
        <v>130</v>
      </c>
      <c r="C15">
        <v>2015</v>
      </c>
      <c r="D15" s="130">
        <v>0.105794998538824</v>
      </c>
      <c r="F15"/>
    </row>
    <row r="16" spans="1:8">
      <c r="A16" s="134" t="s">
        <v>102</v>
      </c>
      <c r="B16" t="s">
        <v>130</v>
      </c>
      <c r="C16">
        <v>2016</v>
      </c>
      <c r="D16" s="130">
        <v>6.9622824498364003E-2</v>
      </c>
      <c r="F16"/>
    </row>
    <row r="17" spans="1:9">
      <c r="A17" s="134" t="s">
        <v>102</v>
      </c>
      <c r="B17" t="s">
        <v>130</v>
      </c>
      <c r="C17">
        <v>2017</v>
      </c>
      <c r="D17" s="130">
        <v>6.9157688308897E-2</v>
      </c>
      <c r="F17"/>
    </row>
    <row r="18" spans="1:9">
      <c r="A18" s="134" t="s">
        <v>102</v>
      </c>
      <c r="B18" t="s">
        <v>130</v>
      </c>
      <c r="C18">
        <v>2018</v>
      </c>
      <c r="D18" s="130">
        <v>6.8902785347178003E-2</v>
      </c>
      <c r="F18"/>
    </row>
    <row r="19" spans="1:9">
      <c r="A19" s="134" t="s">
        <v>102</v>
      </c>
      <c r="B19" t="s">
        <v>130</v>
      </c>
      <c r="C19">
        <v>2019</v>
      </c>
      <c r="D19" s="130">
        <v>6.8325548230265001E-2</v>
      </c>
      <c r="F19"/>
    </row>
    <row r="20" spans="1:9">
      <c r="A20" s="134" t="s">
        <v>102</v>
      </c>
      <c r="B20" t="s">
        <v>130</v>
      </c>
      <c r="C20">
        <v>2020</v>
      </c>
      <c r="D20" s="130">
        <v>6.7106869999999999E-2</v>
      </c>
      <c r="F20"/>
    </row>
    <row r="21" spans="1:9">
      <c r="A21" s="134" t="s">
        <v>102</v>
      </c>
      <c r="B21" t="s">
        <v>130</v>
      </c>
      <c r="C21">
        <v>2021</v>
      </c>
      <c r="D21" s="130">
        <v>4.6574919739624E-2</v>
      </c>
      <c r="F21"/>
    </row>
    <row r="22" spans="1:9">
      <c r="A22" s="134" t="s">
        <v>102</v>
      </c>
      <c r="B22" t="s">
        <v>130</v>
      </c>
      <c r="C22">
        <v>2022</v>
      </c>
      <c r="D22" s="130">
        <v>5.0483926147741998E-2</v>
      </c>
      <c r="F22"/>
    </row>
    <row r="23" spans="1:9">
      <c r="A23" s="134" t="s">
        <v>102</v>
      </c>
      <c r="B23" t="s">
        <v>130</v>
      </c>
      <c r="C23">
        <v>2023</v>
      </c>
      <c r="D23" s="130">
        <v>4.9640040891700002E-2</v>
      </c>
      <c r="F23"/>
    </row>
    <row r="24" spans="1:9">
      <c r="A24" s="134" t="s">
        <v>102</v>
      </c>
      <c r="B24" t="s">
        <v>130</v>
      </c>
      <c r="C24">
        <v>2024</v>
      </c>
      <c r="D24" s="130">
        <v>5.0179735688770002E-2</v>
      </c>
      <c r="F24"/>
      <c r="I24" s="63"/>
    </row>
    <row r="25" spans="1:9">
      <c r="A25" s="134" t="s">
        <v>102</v>
      </c>
      <c r="B25" t="s">
        <v>130</v>
      </c>
      <c r="C25">
        <v>2025</v>
      </c>
      <c r="D25" s="130">
        <v>5.0740067542741712E-2</v>
      </c>
    </row>
    <row r="26" spans="1:9">
      <c r="A26" s="134" t="s">
        <v>103</v>
      </c>
      <c r="B26" t="s">
        <v>130</v>
      </c>
      <c r="C26">
        <v>2014</v>
      </c>
      <c r="D26" s="130">
        <v>0.104517039312942</v>
      </c>
      <c r="F26"/>
    </row>
    <row r="27" spans="1:9">
      <c r="A27" s="134" t="s">
        <v>103</v>
      </c>
      <c r="B27" t="s">
        <v>130</v>
      </c>
      <c r="C27">
        <v>2015</v>
      </c>
      <c r="D27" s="130">
        <v>8.2027588799297002E-2</v>
      </c>
      <c r="F27"/>
    </row>
    <row r="28" spans="1:9">
      <c r="A28" s="134" t="s">
        <v>103</v>
      </c>
      <c r="B28" t="s">
        <v>130</v>
      </c>
      <c r="C28">
        <v>2016</v>
      </c>
      <c r="D28" s="130">
        <v>8.2027588799297002E-2</v>
      </c>
      <c r="F28"/>
    </row>
    <row r="29" spans="1:9">
      <c r="A29" s="134" t="s">
        <v>103</v>
      </c>
      <c r="B29" t="s">
        <v>130</v>
      </c>
      <c r="C29">
        <v>2017</v>
      </c>
      <c r="D29" s="130">
        <v>8.2027588799297002E-2</v>
      </c>
      <c r="F29"/>
    </row>
    <row r="30" spans="1:9">
      <c r="A30" s="134" t="s">
        <v>103</v>
      </c>
      <c r="B30" t="s">
        <v>130</v>
      </c>
      <c r="C30">
        <v>2018</v>
      </c>
      <c r="D30" s="130">
        <v>6.2092933379940998E-2</v>
      </c>
      <c r="F30"/>
    </row>
    <row r="31" spans="1:9">
      <c r="A31" s="134" t="s">
        <v>103</v>
      </c>
      <c r="B31" t="s">
        <v>130</v>
      </c>
      <c r="C31">
        <v>2019</v>
      </c>
      <c r="D31" s="130">
        <v>6.2153520287480002E-2</v>
      </c>
      <c r="F31"/>
    </row>
    <row r="32" spans="1:9">
      <c r="A32" s="134" t="s">
        <v>103</v>
      </c>
      <c r="B32" t="s">
        <v>130</v>
      </c>
      <c r="C32">
        <v>2020</v>
      </c>
      <c r="D32" s="130">
        <v>6.2047038427256E-2</v>
      </c>
      <c r="F32"/>
    </row>
    <row r="33" spans="1:8">
      <c r="A33" s="134" t="s">
        <v>103</v>
      </c>
      <c r="B33" t="s">
        <v>130</v>
      </c>
      <c r="C33">
        <v>2021</v>
      </c>
      <c r="D33" s="130">
        <v>6.117889212956E-2</v>
      </c>
      <c r="F33"/>
    </row>
    <row r="34" spans="1:8">
      <c r="A34" s="134" t="s">
        <v>103</v>
      </c>
      <c r="B34" t="s">
        <v>130</v>
      </c>
      <c r="C34">
        <v>2022</v>
      </c>
      <c r="D34" s="130">
        <v>5.9868955603899002E-2</v>
      </c>
      <c r="F34"/>
    </row>
    <row r="35" spans="1:8">
      <c r="A35" s="134" t="s">
        <v>103</v>
      </c>
      <c r="B35" t="s">
        <v>130</v>
      </c>
      <c r="C35">
        <v>2023</v>
      </c>
      <c r="D35" s="130">
        <v>4.8615306907322998E-2</v>
      </c>
      <c r="F35"/>
      <c r="H35" s="135"/>
    </row>
    <row r="36" spans="1:8">
      <c r="A36" s="134" t="s">
        <v>103</v>
      </c>
      <c r="B36" t="s">
        <v>130</v>
      </c>
      <c r="C36">
        <v>2024</v>
      </c>
      <c r="D36" s="130">
        <v>4.8121953613468001E-2</v>
      </c>
      <c r="F36"/>
    </row>
    <row r="37" spans="1:8">
      <c r="A37" s="134" t="s">
        <v>103</v>
      </c>
      <c r="B37" t="s">
        <v>130</v>
      </c>
      <c r="C37">
        <v>2025</v>
      </c>
      <c r="D37" s="130">
        <v>4.9032817429627062E-2</v>
      </c>
    </row>
    <row r="38" spans="1:8">
      <c r="A38" s="134" t="s">
        <v>11</v>
      </c>
      <c r="B38" t="s">
        <v>130</v>
      </c>
      <c r="C38">
        <v>2014</v>
      </c>
      <c r="D38" s="130">
        <v>0.106421418330491</v>
      </c>
      <c r="F38"/>
    </row>
    <row r="39" spans="1:8">
      <c r="A39" s="134" t="s">
        <v>11</v>
      </c>
      <c r="B39" t="s">
        <v>130</v>
      </c>
      <c r="C39">
        <v>2015</v>
      </c>
      <c r="D39" s="130">
        <v>0.106421418330491</v>
      </c>
      <c r="F39"/>
    </row>
    <row r="40" spans="1:8">
      <c r="A40" s="134" t="s">
        <v>11</v>
      </c>
      <c r="B40" t="s">
        <v>130</v>
      </c>
      <c r="C40">
        <v>2016</v>
      </c>
      <c r="D40" s="130">
        <v>6.8732405293077004E-2</v>
      </c>
      <c r="F40"/>
    </row>
    <row r="41" spans="1:8">
      <c r="A41" s="134" t="s">
        <v>11</v>
      </c>
      <c r="B41" t="s">
        <v>130</v>
      </c>
      <c r="C41">
        <v>2017</v>
      </c>
      <c r="D41" s="130">
        <v>6.8146500183562997E-2</v>
      </c>
      <c r="F41"/>
    </row>
    <row r="42" spans="1:8">
      <c r="A42" s="134" t="s">
        <v>11</v>
      </c>
      <c r="B42" t="s">
        <v>130</v>
      </c>
      <c r="C42">
        <v>2018</v>
      </c>
      <c r="D42" s="130">
        <v>6.7637731105213997E-2</v>
      </c>
      <c r="F42"/>
    </row>
    <row r="43" spans="1:8">
      <c r="A43" s="134" t="s">
        <v>11</v>
      </c>
      <c r="B43" t="s">
        <v>130</v>
      </c>
      <c r="C43">
        <v>2019</v>
      </c>
      <c r="D43" s="130">
        <v>6.7074804669363997E-2</v>
      </c>
      <c r="F43"/>
    </row>
    <row r="44" spans="1:8">
      <c r="A44" s="134" t="s">
        <v>11</v>
      </c>
      <c r="B44" t="s">
        <v>130</v>
      </c>
      <c r="C44">
        <v>2020</v>
      </c>
      <c r="D44" s="130">
        <v>6.5581084799999995E-2</v>
      </c>
      <c r="F44"/>
    </row>
    <row r="45" spans="1:8">
      <c r="A45" s="134" t="s">
        <v>11</v>
      </c>
      <c r="B45" t="s">
        <v>130</v>
      </c>
      <c r="C45">
        <v>2021</v>
      </c>
      <c r="D45" s="130">
        <v>4.5875488167623997E-2</v>
      </c>
      <c r="F45"/>
    </row>
    <row r="46" spans="1:8">
      <c r="A46" s="134" t="s">
        <v>11</v>
      </c>
      <c r="B46" t="s">
        <v>130</v>
      </c>
      <c r="C46">
        <v>2022</v>
      </c>
      <c r="D46" s="130">
        <v>5.0053668318872001E-2</v>
      </c>
      <c r="F46"/>
    </row>
    <row r="47" spans="1:8">
      <c r="A47" s="134" t="s">
        <v>11</v>
      </c>
      <c r="B47" t="s">
        <v>130</v>
      </c>
      <c r="C47">
        <v>2023</v>
      </c>
      <c r="D47" s="130">
        <v>4.9147874956012E-2</v>
      </c>
      <c r="F47"/>
    </row>
    <row r="48" spans="1:8">
      <c r="A48" s="134" t="s">
        <v>11</v>
      </c>
      <c r="B48" t="s">
        <v>130</v>
      </c>
      <c r="C48">
        <v>2024</v>
      </c>
      <c r="D48" s="130">
        <v>4.964861897285E-2</v>
      </c>
      <c r="F48"/>
    </row>
    <row r="49" spans="1:6">
      <c r="A49" s="134" t="s">
        <v>11</v>
      </c>
      <c r="B49" t="s">
        <v>130</v>
      </c>
      <c r="C49">
        <v>2025</v>
      </c>
      <c r="D49" s="130">
        <v>4.9840958081771136E-2</v>
      </c>
    </row>
    <row r="50" spans="1:6">
      <c r="A50" s="134" t="s">
        <v>72</v>
      </c>
      <c r="B50" t="s">
        <v>130</v>
      </c>
      <c r="C50">
        <v>2014</v>
      </c>
      <c r="D50" s="130">
        <v>7.8094620981890003E-2</v>
      </c>
      <c r="F50"/>
    </row>
    <row r="51" spans="1:6">
      <c r="A51" s="134" t="s">
        <v>72</v>
      </c>
      <c r="B51" t="s">
        <v>130</v>
      </c>
      <c r="C51">
        <v>2015</v>
      </c>
      <c r="D51" s="130">
        <v>7.8094620981890003E-2</v>
      </c>
      <c r="F51"/>
    </row>
    <row r="52" spans="1:6">
      <c r="A52" s="134" t="s">
        <v>72</v>
      </c>
      <c r="B52" t="s">
        <v>130</v>
      </c>
      <c r="C52">
        <v>2016</v>
      </c>
      <c r="D52" s="130">
        <v>7.8094620981890003E-2</v>
      </c>
      <c r="F52"/>
    </row>
    <row r="53" spans="1:6">
      <c r="A53" s="134" t="s">
        <v>72</v>
      </c>
      <c r="B53" t="s">
        <v>130</v>
      </c>
      <c r="C53">
        <v>2017</v>
      </c>
      <c r="D53" s="130">
        <v>7.8094620981890003E-2</v>
      </c>
      <c r="F53"/>
    </row>
    <row r="54" spans="1:6">
      <c r="A54" s="134" t="s">
        <v>72</v>
      </c>
      <c r="B54" t="s">
        <v>130</v>
      </c>
      <c r="C54">
        <v>2018</v>
      </c>
      <c r="D54" s="130">
        <v>7.8094620981890003E-2</v>
      </c>
      <c r="F54"/>
    </row>
    <row r="55" spans="1:6">
      <c r="A55" s="134" t="s">
        <v>72</v>
      </c>
      <c r="B55" t="s">
        <v>130</v>
      </c>
      <c r="C55">
        <v>2019</v>
      </c>
      <c r="D55" s="130">
        <v>6.1617069529295999E-2</v>
      </c>
      <c r="F55"/>
    </row>
    <row r="56" spans="1:6">
      <c r="A56" s="134" t="s">
        <v>72</v>
      </c>
      <c r="B56" t="s">
        <v>130</v>
      </c>
      <c r="C56">
        <v>2020</v>
      </c>
      <c r="D56" s="130">
        <v>6.1517200721444003E-2</v>
      </c>
      <c r="F56"/>
    </row>
    <row r="57" spans="1:6">
      <c r="A57" s="134" t="s">
        <v>72</v>
      </c>
      <c r="B57" t="s">
        <v>130</v>
      </c>
      <c r="C57">
        <v>2021</v>
      </c>
      <c r="D57" s="130">
        <v>6.0451329441524003E-2</v>
      </c>
      <c r="F57"/>
    </row>
    <row r="58" spans="1:6">
      <c r="A58" s="134" t="s">
        <v>72</v>
      </c>
      <c r="B58" t="s">
        <v>130</v>
      </c>
      <c r="C58">
        <v>2022</v>
      </c>
      <c r="D58" s="130">
        <v>5.9166974146926003E-2</v>
      </c>
      <c r="F58"/>
    </row>
    <row r="59" spans="1:6">
      <c r="A59" s="134" t="s">
        <v>72</v>
      </c>
      <c r="B59" t="s">
        <v>130</v>
      </c>
      <c r="C59">
        <v>2023</v>
      </c>
      <c r="D59" s="130">
        <v>5.8954831227161997E-2</v>
      </c>
      <c r="F59"/>
    </row>
    <row r="60" spans="1:6">
      <c r="A60" s="134" t="s">
        <v>72</v>
      </c>
      <c r="B60" t="s">
        <v>130</v>
      </c>
      <c r="C60">
        <v>2024</v>
      </c>
      <c r="D60" s="130">
        <v>5.7800425469055998E-2</v>
      </c>
      <c r="F60"/>
    </row>
    <row r="61" spans="1:6">
      <c r="A61" s="134" t="s">
        <v>72</v>
      </c>
      <c r="B61" t="s">
        <v>130</v>
      </c>
      <c r="C61">
        <v>2025</v>
      </c>
      <c r="D61" s="130">
        <v>5.8573137948475323E-2</v>
      </c>
    </row>
    <row r="62" spans="1:6">
      <c r="A62" s="134" t="s">
        <v>6</v>
      </c>
      <c r="B62" t="s">
        <v>130</v>
      </c>
      <c r="C62">
        <v>2014</v>
      </c>
      <c r="D62" s="130">
        <v>0.108262758714796</v>
      </c>
      <c r="F62"/>
    </row>
    <row r="63" spans="1:6">
      <c r="A63" s="134" t="s">
        <v>6</v>
      </c>
      <c r="B63" t="s">
        <v>130</v>
      </c>
      <c r="C63">
        <v>2015</v>
      </c>
      <c r="D63" s="130">
        <v>7.3191684000000007E-2</v>
      </c>
      <c r="F63"/>
    </row>
    <row r="64" spans="1:6">
      <c r="A64" s="134" t="s">
        <v>6</v>
      </c>
      <c r="B64" t="s">
        <v>130</v>
      </c>
      <c r="C64">
        <v>2016</v>
      </c>
      <c r="D64" s="130">
        <v>7.2558174000000003E-2</v>
      </c>
      <c r="F64"/>
    </row>
    <row r="65" spans="1:6">
      <c r="A65" s="134" t="s">
        <v>6</v>
      </c>
      <c r="B65" t="s">
        <v>130</v>
      </c>
      <c r="C65">
        <v>2017</v>
      </c>
      <c r="D65" s="130">
        <v>7.1662568999999995E-2</v>
      </c>
      <c r="F65"/>
    </row>
    <row r="66" spans="1:6">
      <c r="A66" s="134" t="s">
        <v>6</v>
      </c>
      <c r="B66" t="s">
        <v>130</v>
      </c>
      <c r="C66">
        <v>2018</v>
      </c>
      <c r="D66" s="130">
        <v>7.0739969E-2</v>
      </c>
      <c r="F66"/>
    </row>
    <row r="67" spans="1:6">
      <c r="A67" s="134" t="s">
        <v>6</v>
      </c>
      <c r="B67" t="s">
        <v>130</v>
      </c>
      <c r="C67">
        <v>2019</v>
      </c>
      <c r="D67" s="130">
        <v>6.9682721000000003E-2</v>
      </c>
      <c r="F67"/>
    </row>
    <row r="68" spans="1:6">
      <c r="A68" s="134" t="s">
        <v>6</v>
      </c>
      <c r="B68" t="s">
        <v>130</v>
      </c>
      <c r="C68">
        <v>2020</v>
      </c>
      <c r="D68" s="130">
        <v>6.0092703286035998E-2</v>
      </c>
      <c r="F68"/>
    </row>
    <row r="69" spans="1:6">
      <c r="A69" s="134" t="s">
        <v>6</v>
      </c>
      <c r="B69" t="s">
        <v>130</v>
      </c>
      <c r="C69">
        <v>2021</v>
      </c>
      <c r="D69" s="130">
        <v>5.7664739737625002E-2</v>
      </c>
      <c r="F69"/>
    </row>
    <row r="70" spans="1:6">
      <c r="A70" s="134" t="s">
        <v>6</v>
      </c>
      <c r="B70" t="s">
        <v>130</v>
      </c>
      <c r="C70">
        <v>2022</v>
      </c>
      <c r="D70" s="130">
        <v>5.5287982180827998E-2</v>
      </c>
      <c r="F70"/>
    </row>
    <row r="71" spans="1:6">
      <c r="A71" s="134" t="s">
        <v>6</v>
      </c>
      <c r="B71" t="s">
        <v>130</v>
      </c>
      <c r="C71">
        <v>2023</v>
      </c>
      <c r="D71" s="130">
        <v>5.3856156578784002E-2</v>
      </c>
      <c r="F71"/>
    </row>
    <row r="72" spans="1:6">
      <c r="A72" s="134" t="s">
        <v>6</v>
      </c>
      <c r="B72" t="s">
        <v>130</v>
      </c>
      <c r="C72">
        <v>2024</v>
      </c>
      <c r="D72" s="130">
        <v>5.3800336517301997E-2</v>
      </c>
      <c r="F72"/>
    </row>
    <row r="73" spans="1:6">
      <c r="A73" s="134" t="s">
        <v>6</v>
      </c>
      <c r="B73" t="s">
        <v>130</v>
      </c>
      <c r="C73">
        <v>2025</v>
      </c>
      <c r="D73" s="130">
        <v>6.2794556714291433E-2</v>
      </c>
    </row>
    <row r="74" spans="1:6">
      <c r="A74" s="134" t="s">
        <v>8</v>
      </c>
      <c r="B74" t="s">
        <v>130</v>
      </c>
      <c r="C74">
        <v>2014</v>
      </c>
      <c r="D74" s="130">
        <v>0.107394405799226</v>
      </c>
      <c r="F74"/>
    </row>
    <row r="75" spans="1:6">
      <c r="A75" s="134" t="s">
        <v>8</v>
      </c>
      <c r="B75" t="s">
        <v>130</v>
      </c>
      <c r="C75">
        <v>2015</v>
      </c>
      <c r="D75" s="130">
        <v>0.107394405799226</v>
      </c>
      <c r="F75"/>
    </row>
    <row r="76" spans="1:6">
      <c r="A76" s="134" t="s">
        <v>8</v>
      </c>
      <c r="B76" t="s">
        <v>130</v>
      </c>
      <c r="C76">
        <v>2016</v>
      </c>
      <c r="D76" s="130">
        <v>6.5677257762961003E-2</v>
      </c>
      <c r="F76"/>
    </row>
    <row r="77" spans="1:6">
      <c r="A77" s="134" t="s">
        <v>8</v>
      </c>
      <c r="B77" t="s">
        <v>130</v>
      </c>
      <c r="C77">
        <v>2017</v>
      </c>
      <c r="D77" s="130">
        <v>6.5987027733024006E-2</v>
      </c>
      <c r="F77"/>
    </row>
    <row r="78" spans="1:6">
      <c r="A78" s="134" t="s">
        <v>8</v>
      </c>
      <c r="B78" t="s">
        <v>130</v>
      </c>
      <c r="C78">
        <v>2018</v>
      </c>
      <c r="D78" s="130">
        <v>6.6046008330264999E-2</v>
      </c>
      <c r="F78"/>
    </row>
    <row r="79" spans="1:6">
      <c r="A79" s="134" t="s">
        <v>8</v>
      </c>
      <c r="B79" t="s">
        <v>130</v>
      </c>
      <c r="C79">
        <v>2019</v>
      </c>
      <c r="D79" s="130">
        <v>6.5746029095361994E-2</v>
      </c>
      <c r="F79"/>
    </row>
    <row r="80" spans="1:6">
      <c r="A80" s="134" t="s">
        <v>8</v>
      </c>
      <c r="B80" t="s">
        <v>130</v>
      </c>
      <c r="C80">
        <v>2020</v>
      </c>
      <c r="D80" s="130">
        <v>6.5422749191513002E-2</v>
      </c>
      <c r="F80"/>
    </row>
    <row r="81" spans="1:6">
      <c r="A81" s="134" t="s">
        <v>8</v>
      </c>
      <c r="B81" t="s">
        <v>130</v>
      </c>
      <c r="C81">
        <v>2021</v>
      </c>
      <c r="D81" s="130">
        <v>4.9905807636675001E-2</v>
      </c>
      <c r="F81"/>
    </row>
    <row r="82" spans="1:6">
      <c r="A82" s="134" t="s">
        <v>8</v>
      </c>
      <c r="B82" t="s">
        <v>130</v>
      </c>
      <c r="C82">
        <v>2022</v>
      </c>
      <c r="D82" s="130">
        <v>4.8301200321649002E-2</v>
      </c>
      <c r="F82"/>
    </row>
    <row r="83" spans="1:6">
      <c r="A83" s="134" t="s">
        <v>8</v>
      </c>
      <c r="B83" t="s">
        <v>130</v>
      </c>
      <c r="C83">
        <v>2023</v>
      </c>
      <c r="D83" s="130">
        <v>4.7661174075812003E-2</v>
      </c>
      <c r="F83"/>
    </row>
    <row r="84" spans="1:6">
      <c r="A84" s="134" t="s">
        <v>8</v>
      </c>
      <c r="B84" t="s">
        <v>130</v>
      </c>
      <c r="C84">
        <v>2024</v>
      </c>
      <c r="D84" s="130">
        <v>4.8448280225192E-2</v>
      </c>
      <c r="F84"/>
    </row>
    <row r="85" spans="1:6">
      <c r="A85" s="134" t="s">
        <v>8</v>
      </c>
      <c r="B85" t="s">
        <v>130</v>
      </c>
      <c r="C85">
        <v>2025</v>
      </c>
      <c r="D85" s="130">
        <v>4.8942822977376066E-2</v>
      </c>
    </row>
    <row r="86" spans="1:6">
      <c r="A86" s="134" t="s">
        <v>9</v>
      </c>
      <c r="B86" t="s">
        <v>130</v>
      </c>
      <c r="C86">
        <v>2014</v>
      </c>
      <c r="D86" s="130">
        <v>0.106075410234761</v>
      </c>
      <c r="F86"/>
    </row>
    <row r="87" spans="1:6">
      <c r="A87" s="134" t="s">
        <v>9</v>
      </c>
      <c r="B87" t="s">
        <v>130</v>
      </c>
      <c r="C87">
        <v>2015</v>
      </c>
      <c r="D87" s="130">
        <v>0.106075410234761</v>
      </c>
      <c r="F87"/>
    </row>
    <row r="88" spans="1:6">
      <c r="A88" s="134" t="s">
        <v>9</v>
      </c>
      <c r="B88" t="s">
        <v>130</v>
      </c>
      <c r="C88">
        <v>2016</v>
      </c>
      <c r="D88" s="130">
        <v>6.5430950913513003E-2</v>
      </c>
      <c r="F88"/>
    </row>
    <row r="89" spans="1:6">
      <c r="A89" s="134" t="s">
        <v>9</v>
      </c>
      <c r="B89" t="s">
        <v>130</v>
      </c>
      <c r="C89">
        <v>2017</v>
      </c>
      <c r="D89" s="130">
        <v>6.5740720883576007E-2</v>
      </c>
      <c r="F89"/>
    </row>
    <row r="90" spans="1:6">
      <c r="A90" s="134" t="s">
        <v>9</v>
      </c>
      <c r="B90" t="s">
        <v>130</v>
      </c>
      <c r="C90">
        <v>2018</v>
      </c>
      <c r="D90" s="130">
        <v>6.5799701480816999E-2</v>
      </c>
      <c r="F90"/>
    </row>
    <row r="91" spans="1:6">
      <c r="A91" s="134" t="s">
        <v>9</v>
      </c>
      <c r="B91" t="s">
        <v>130</v>
      </c>
      <c r="C91">
        <v>2019</v>
      </c>
      <c r="D91" s="130">
        <v>6.5499722245913994E-2</v>
      </c>
      <c r="F91"/>
    </row>
    <row r="92" spans="1:6">
      <c r="A92" s="134" t="s">
        <v>9</v>
      </c>
      <c r="B92" t="s">
        <v>130</v>
      </c>
      <c r="C92">
        <v>2020</v>
      </c>
      <c r="D92" s="130">
        <v>6.5176442342065002E-2</v>
      </c>
      <c r="F92"/>
    </row>
    <row r="93" spans="1:6">
      <c r="A93" s="134" t="s">
        <v>9</v>
      </c>
      <c r="B93" t="s">
        <v>130</v>
      </c>
      <c r="C93">
        <v>2021</v>
      </c>
      <c r="D93" s="130">
        <v>4.9852054363999997E-2</v>
      </c>
      <c r="F93"/>
    </row>
    <row r="94" spans="1:6">
      <c r="A94" s="134" t="s">
        <v>9</v>
      </c>
      <c r="B94" t="s">
        <v>130</v>
      </c>
      <c r="C94">
        <v>2022</v>
      </c>
      <c r="D94" s="130">
        <v>4.8247447048973997E-2</v>
      </c>
      <c r="F94"/>
    </row>
    <row r="95" spans="1:6">
      <c r="A95" s="134" t="s">
        <v>9</v>
      </c>
      <c r="B95" t="s">
        <v>130</v>
      </c>
      <c r="C95">
        <v>2023</v>
      </c>
      <c r="D95" s="130">
        <v>4.7607420803137998E-2</v>
      </c>
      <c r="F95"/>
    </row>
    <row r="96" spans="1:6">
      <c r="A96" s="134" t="s">
        <v>9</v>
      </c>
      <c r="B96" t="s">
        <v>130</v>
      </c>
      <c r="C96">
        <v>2024</v>
      </c>
      <c r="D96" s="130">
        <v>4.8394526952517003E-2</v>
      </c>
      <c r="F96"/>
    </row>
    <row r="97" spans="1:6">
      <c r="A97" s="134" t="s">
        <v>9</v>
      </c>
      <c r="B97" t="s">
        <v>130</v>
      </c>
      <c r="C97">
        <v>2025</v>
      </c>
      <c r="D97" s="130">
        <v>4.8889069704701207E-2</v>
      </c>
    </row>
    <row r="98" spans="1:6">
      <c r="A98" s="134" t="s">
        <v>7</v>
      </c>
      <c r="B98" t="s">
        <v>130</v>
      </c>
      <c r="C98">
        <v>2014</v>
      </c>
      <c r="D98" s="130">
        <v>0.10749394621871</v>
      </c>
      <c r="F98"/>
    </row>
    <row r="99" spans="1:6">
      <c r="A99" s="134" t="s">
        <v>7</v>
      </c>
      <c r="B99" t="s">
        <v>130</v>
      </c>
      <c r="C99">
        <v>2015</v>
      </c>
      <c r="D99" s="130">
        <v>7.2303162568003995E-2</v>
      </c>
      <c r="F99"/>
    </row>
    <row r="100" spans="1:6">
      <c r="A100" s="134" t="s">
        <v>7</v>
      </c>
      <c r="B100" t="s">
        <v>130</v>
      </c>
      <c r="C100">
        <v>2016</v>
      </c>
      <c r="D100" s="130">
        <v>7.1669652036226994E-2</v>
      </c>
      <c r="F100"/>
    </row>
    <row r="101" spans="1:6">
      <c r="A101" s="134" t="s">
        <v>7</v>
      </c>
      <c r="B101" t="s">
        <v>130</v>
      </c>
      <c r="C101">
        <v>2017</v>
      </c>
      <c r="D101" s="130">
        <v>7.0774046837911997E-2</v>
      </c>
      <c r="F101"/>
    </row>
    <row r="102" spans="1:6">
      <c r="A102" s="134" t="s">
        <v>7</v>
      </c>
      <c r="B102" t="s">
        <v>130</v>
      </c>
      <c r="C102">
        <v>2018</v>
      </c>
      <c r="D102" s="130">
        <v>6.9851447672611006E-2</v>
      </c>
      <c r="F102"/>
    </row>
    <row r="103" spans="1:6">
      <c r="A103" s="134" t="s">
        <v>7</v>
      </c>
      <c r="B103" t="s">
        <v>130</v>
      </c>
      <c r="C103">
        <v>2019</v>
      </c>
      <c r="D103" s="130">
        <v>6.8794199369589998E-2</v>
      </c>
      <c r="F103"/>
    </row>
    <row r="104" spans="1:6">
      <c r="A104" s="134" t="s">
        <v>7</v>
      </c>
      <c r="B104" t="s">
        <v>130</v>
      </c>
      <c r="C104">
        <v>2020</v>
      </c>
      <c r="D104" s="130">
        <v>5.9802679012531001E-2</v>
      </c>
      <c r="F104"/>
    </row>
    <row r="105" spans="1:6">
      <c r="A105" s="134" t="s">
        <v>7</v>
      </c>
      <c r="B105" t="s">
        <v>130</v>
      </c>
      <c r="C105">
        <v>2021</v>
      </c>
      <c r="D105" s="130">
        <v>5.7752132775644997E-2</v>
      </c>
      <c r="F105"/>
    </row>
    <row r="106" spans="1:6">
      <c r="A106" s="134" t="s">
        <v>7</v>
      </c>
      <c r="B106" t="s">
        <v>130</v>
      </c>
      <c r="C106">
        <v>2022</v>
      </c>
      <c r="D106" s="130">
        <v>5.5375199331189E-2</v>
      </c>
      <c r="F106"/>
    </row>
    <row r="107" spans="1:6">
      <c r="A107" s="134" t="s">
        <v>7</v>
      </c>
      <c r="B107" t="s">
        <v>130</v>
      </c>
      <c r="C107">
        <v>2023</v>
      </c>
      <c r="D107" s="130">
        <v>5.3318452909081999E-2</v>
      </c>
      <c r="F107"/>
    </row>
    <row r="108" spans="1:6">
      <c r="A108" s="134" t="s">
        <v>7</v>
      </c>
      <c r="B108" t="s">
        <v>130</v>
      </c>
      <c r="C108">
        <v>2024</v>
      </c>
      <c r="D108" s="130">
        <v>5.3101386357633E-2</v>
      </c>
      <c r="F108"/>
    </row>
    <row r="109" spans="1:6">
      <c r="A109" s="134" t="s">
        <v>7</v>
      </c>
      <c r="B109" t="s">
        <v>130</v>
      </c>
      <c r="C109">
        <v>2025</v>
      </c>
      <c r="D109" s="130">
        <v>6.1727246178335957E-2</v>
      </c>
    </row>
    <row r="110" spans="1:6">
      <c r="A110" s="134" t="s">
        <v>107</v>
      </c>
      <c r="B110" t="s">
        <v>130</v>
      </c>
      <c r="C110">
        <v>2014</v>
      </c>
      <c r="D110" s="130">
        <v>9.5563147681044999E-2</v>
      </c>
      <c r="F110"/>
    </row>
    <row r="111" spans="1:6">
      <c r="A111" s="134" t="s">
        <v>107</v>
      </c>
      <c r="B111" t="s">
        <v>130</v>
      </c>
      <c r="C111">
        <v>2015</v>
      </c>
      <c r="D111" s="130">
        <v>7.1439654265357005E-2</v>
      </c>
      <c r="F111"/>
    </row>
    <row r="112" spans="1:6">
      <c r="A112" s="134" t="s">
        <v>107</v>
      </c>
      <c r="B112" t="s">
        <v>130</v>
      </c>
      <c r="C112">
        <v>2016</v>
      </c>
      <c r="D112" s="130">
        <v>7.0432543920614002E-2</v>
      </c>
      <c r="F112"/>
    </row>
    <row r="113" spans="1:6">
      <c r="A113" s="134" t="s">
        <v>107</v>
      </c>
      <c r="B113" t="s">
        <v>130</v>
      </c>
      <c r="C113">
        <v>2017</v>
      </c>
      <c r="D113" s="130">
        <v>7.0064049078279997E-2</v>
      </c>
      <c r="F113"/>
    </row>
    <row r="114" spans="1:6">
      <c r="A114" s="134" t="s">
        <v>107</v>
      </c>
      <c r="B114" t="s">
        <v>130</v>
      </c>
      <c r="C114">
        <v>2018</v>
      </c>
      <c r="D114" s="130">
        <v>6.9420213960998997E-2</v>
      </c>
      <c r="F114"/>
    </row>
    <row r="115" spans="1:6">
      <c r="A115" s="134" t="s">
        <v>107</v>
      </c>
      <c r="B115" t="s">
        <v>130</v>
      </c>
      <c r="C115">
        <v>2019</v>
      </c>
      <c r="D115" s="130">
        <v>6.8485244083847999E-2</v>
      </c>
      <c r="F115"/>
    </row>
    <row r="116" spans="1:6">
      <c r="A116" s="134" t="s">
        <v>107</v>
      </c>
      <c r="B116" t="s">
        <v>130</v>
      </c>
      <c r="C116">
        <v>2020</v>
      </c>
      <c r="D116" s="130">
        <v>5.7380238327845001E-2</v>
      </c>
      <c r="F116"/>
    </row>
    <row r="117" spans="1:6">
      <c r="A117" s="134" t="s">
        <v>107</v>
      </c>
      <c r="B117" t="s">
        <v>130</v>
      </c>
      <c r="C117">
        <v>2021</v>
      </c>
      <c r="D117" s="130">
        <v>5.5437418045109002E-2</v>
      </c>
      <c r="F117"/>
    </row>
    <row r="118" spans="1:6">
      <c r="A118" s="134" t="s">
        <v>107</v>
      </c>
      <c r="B118" t="s">
        <v>130</v>
      </c>
      <c r="C118">
        <v>2022</v>
      </c>
      <c r="D118" s="130">
        <v>5.3018422527959998E-2</v>
      </c>
      <c r="F118"/>
    </row>
    <row r="119" spans="1:6">
      <c r="A119" s="134" t="s">
        <v>107</v>
      </c>
      <c r="B119" t="s">
        <v>130</v>
      </c>
      <c r="C119">
        <v>2023</v>
      </c>
      <c r="D119" s="130">
        <v>5.1402489327501001E-2</v>
      </c>
      <c r="F119"/>
    </row>
    <row r="120" spans="1:6">
      <c r="A120" s="134" t="s">
        <v>107</v>
      </c>
      <c r="B120" t="s">
        <v>130</v>
      </c>
      <c r="C120">
        <v>2024</v>
      </c>
      <c r="D120" s="130">
        <v>5.1732435431234999E-2</v>
      </c>
      <c r="F120"/>
    </row>
    <row r="121" spans="1:6">
      <c r="A121" s="134" t="s">
        <v>107</v>
      </c>
      <c r="B121" t="s">
        <v>130</v>
      </c>
      <c r="C121">
        <v>2025</v>
      </c>
      <c r="D121" s="130">
        <v>6.0422991096823329E-2</v>
      </c>
    </row>
    <row r="122" spans="1:6">
      <c r="A122" s="134" t="s">
        <v>104</v>
      </c>
      <c r="B122" t="s">
        <v>130</v>
      </c>
      <c r="C122">
        <v>2014</v>
      </c>
      <c r="D122" s="130">
        <v>0.11500062469870299</v>
      </c>
      <c r="F122"/>
    </row>
    <row r="123" spans="1:6">
      <c r="A123" s="134" t="s">
        <v>104</v>
      </c>
      <c r="B123" t="s">
        <v>130</v>
      </c>
      <c r="C123">
        <v>2015</v>
      </c>
      <c r="D123" s="130">
        <v>0.11500062469870299</v>
      </c>
      <c r="F123"/>
    </row>
    <row r="124" spans="1:6">
      <c r="A124" s="134" t="s">
        <v>104</v>
      </c>
      <c r="B124" t="s">
        <v>130</v>
      </c>
      <c r="C124">
        <v>2016</v>
      </c>
      <c r="D124" s="130">
        <v>7.1561822935523003E-2</v>
      </c>
      <c r="F124"/>
    </row>
    <row r="125" spans="1:6">
      <c r="A125" s="134" t="s">
        <v>104</v>
      </c>
      <c r="B125" t="s">
        <v>130</v>
      </c>
      <c r="C125">
        <v>2017</v>
      </c>
      <c r="D125" s="130">
        <v>7.0949714343452E-2</v>
      </c>
      <c r="F125"/>
    </row>
    <row r="126" spans="1:6">
      <c r="A126" s="134" t="s">
        <v>104</v>
      </c>
      <c r="B126" t="s">
        <v>130</v>
      </c>
      <c r="C126">
        <v>2018</v>
      </c>
      <c r="D126" s="130">
        <v>7.0421687103743996E-2</v>
      </c>
      <c r="F126"/>
    </row>
    <row r="127" spans="1:6">
      <c r="A127" s="134" t="s">
        <v>104</v>
      </c>
      <c r="B127" t="s">
        <v>130</v>
      </c>
      <c r="C127">
        <v>2019</v>
      </c>
      <c r="D127" s="130">
        <v>6.9863320095230996E-2</v>
      </c>
      <c r="F127"/>
    </row>
    <row r="128" spans="1:6">
      <c r="A128" s="134" t="s">
        <v>104</v>
      </c>
      <c r="B128" t="s">
        <v>130</v>
      </c>
      <c r="C128">
        <v>2020</v>
      </c>
      <c r="D128" s="130">
        <v>6.873014223220629E-2</v>
      </c>
      <c r="F128"/>
    </row>
    <row r="129" spans="1:6">
      <c r="A129" s="134" t="s">
        <v>104</v>
      </c>
      <c r="B129" t="s">
        <v>130</v>
      </c>
      <c r="C129">
        <v>2021</v>
      </c>
      <c r="D129" s="130">
        <v>4.6785943813966002E-2</v>
      </c>
      <c r="F129"/>
    </row>
    <row r="130" spans="1:6">
      <c r="A130" s="134" t="s">
        <v>104</v>
      </c>
      <c r="B130" t="s">
        <v>130</v>
      </c>
      <c r="C130">
        <v>2022</v>
      </c>
      <c r="D130" s="130">
        <v>5.1737501424077001E-2</v>
      </c>
      <c r="F130"/>
    </row>
    <row r="131" spans="1:6">
      <c r="A131" s="134" t="s">
        <v>104</v>
      </c>
      <c r="B131" t="s">
        <v>130</v>
      </c>
      <c r="C131">
        <v>2023</v>
      </c>
      <c r="D131" s="130">
        <v>5.0470359083002E-2</v>
      </c>
      <c r="F131"/>
    </row>
    <row r="132" spans="1:6">
      <c r="A132" s="134" t="s">
        <v>104</v>
      </c>
      <c r="B132" t="s">
        <v>130</v>
      </c>
      <c r="C132">
        <v>2024</v>
      </c>
      <c r="D132" s="130">
        <v>5.1118161747502E-2</v>
      </c>
      <c r="F132"/>
    </row>
    <row r="133" spans="1:6">
      <c r="A133" s="134" t="s">
        <v>104</v>
      </c>
      <c r="B133" t="s">
        <v>130</v>
      </c>
      <c r="C133">
        <v>2025</v>
      </c>
      <c r="D133" s="130">
        <v>5.1705171006704229E-2</v>
      </c>
    </row>
    <row r="134" spans="1:6">
      <c r="A134" s="134" t="s">
        <v>145</v>
      </c>
      <c r="B134" t="s">
        <v>130</v>
      </c>
      <c r="C134">
        <v>2020</v>
      </c>
      <c r="D134" s="130">
        <v>5.11E-2</v>
      </c>
      <c r="F134"/>
    </row>
    <row r="135" spans="1:6">
      <c r="A135" s="134" t="s">
        <v>145</v>
      </c>
      <c r="B135" t="s">
        <v>130</v>
      </c>
      <c r="C135">
        <v>2021</v>
      </c>
      <c r="D135" s="130">
        <v>5.0471079752838002E-2</v>
      </c>
      <c r="F135"/>
    </row>
    <row r="136" spans="1:6">
      <c r="A136" s="134" t="s">
        <v>145</v>
      </c>
      <c r="B136" t="s">
        <v>130</v>
      </c>
      <c r="C136">
        <v>2022</v>
      </c>
      <c r="D136" s="130">
        <v>4.9474303112462002E-2</v>
      </c>
      <c r="F136"/>
    </row>
    <row r="137" spans="1:6">
      <c r="A137" s="134" t="s">
        <v>145</v>
      </c>
      <c r="B137" t="s">
        <v>130</v>
      </c>
      <c r="C137">
        <v>2023</v>
      </c>
      <c r="D137" s="130">
        <v>4.8797713494435999E-2</v>
      </c>
      <c r="F137"/>
    </row>
    <row r="138" spans="1:6">
      <c r="A138" s="134" t="s">
        <v>145</v>
      </c>
      <c r="B138" t="s">
        <v>130</v>
      </c>
      <c r="C138">
        <v>2024</v>
      </c>
      <c r="D138" s="130">
        <v>4.9960803747068003E-2</v>
      </c>
      <c r="F138"/>
    </row>
    <row r="139" spans="1:6">
      <c r="A139" s="134" t="s">
        <v>145</v>
      </c>
      <c r="B139" t="s">
        <v>130</v>
      </c>
      <c r="C139">
        <v>2025</v>
      </c>
      <c r="D139" s="130">
        <v>5.9605126158611146E-2</v>
      </c>
    </row>
    <row r="140" spans="1:6">
      <c r="A140" s="134" t="s">
        <v>101</v>
      </c>
      <c r="B140" t="s">
        <v>130</v>
      </c>
      <c r="C140">
        <v>2014</v>
      </c>
      <c r="D140" s="130">
        <v>0.10531721717804</v>
      </c>
      <c r="F140"/>
    </row>
    <row r="141" spans="1:6">
      <c r="A141" s="134" t="s">
        <v>101</v>
      </c>
      <c r="B141" t="s">
        <v>130</v>
      </c>
      <c r="C141">
        <v>2015</v>
      </c>
      <c r="D141" s="130">
        <v>0.10531721717804</v>
      </c>
      <c r="F141"/>
    </row>
    <row r="142" spans="1:6">
      <c r="A142" s="134" t="s">
        <v>101</v>
      </c>
      <c r="B142" t="s">
        <v>130</v>
      </c>
      <c r="C142">
        <v>2016</v>
      </c>
      <c r="D142" s="130">
        <v>6.7711549922627998E-2</v>
      </c>
      <c r="F142"/>
    </row>
    <row r="143" spans="1:6">
      <c r="A143" s="134" t="s">
        <v>101</v>
      </c>
      <c r="B143" t="s">
        <v>130</v>
      </c>
      <c r="C143">
        <v>2017</v>
      </c>
      <c r="D143" s="130">
        <v>6.7125644813114005E-2</v>
      </c>
      <c r="F143"/>
    </row>
    <row r="144" spans="1:6">
      <c r="A144" s="134" t="s">
        <v>101</v>
      </c>
      <c r="B144" t="s">
        <v>130</v>
      </c>
      <c r="C144">
        <v>2018</v>
      </c>
      <c r="D144" s="130">
        <v>6.6616875734764006E-2</v>
      </c>
      <c r="F144"/>
    </row>
    <row r="145" spans="1:6">
      <c r="A145" s="134" t="s">
        <v>101</v>
      </c>
      <c r="B145" t="s">
        <v>130</v>
      </c>
      <c r="C145">
        <v>2019</v>
      </c>
      <c r="D145" s="130">
        <v>6.6053949298915005E-2</v>
      </c>
      <c r="F145"/>
    </row>
    <row r="146" spans="1:6">
      <c r="A146" s="134" t="s">
        <v>101</v>
      </c>
      <c r="B146" t="s">
        <v>130</v>
      </c>
      <c r="C146">
        <v>2020</v>
      </c>
      <c r="D146" s="130">
        <v>6.4560229400000002E-2</v>
      </c>
      <c r="F146"/>
    </row>
    <row r="147" spans="1:6">
      <c r="A147" s="134" t="s">
        <v>101</v>
      </c>
      <c r="B147" t="s">
        <v>130</v>
      </c>
      <c r="C147">
        <v>2021</v>
      </c>
      <c r="D147" s="130">
        <v>4.5839976431233997E-2</v>
      </c>
      <c r="F147"/>
    </row>
    <row r="148" spans="1:6">
      <c r="A148" s="134" t="s">
        <v>101</v>
      </c>
      <c r="B148" t="s">
        <v>130</v>
      </c>
      <c r="C148">
        <v>2022</v>
      </c>
      <c r="D148" s="130">
        <v>4.8973574392036999E-2</v>
      </c>
      <c r="F148"/>
    </row>
    <row r="149" spans="1:6">
      <c r="A149" s="134" t="s">
        <v>101</v>
      </c>
      <c r="B149" t="s">
        <v>130</v>
      </c>
      <c r="C149">
        <v>2023</v>
      </c>
      <c r="D149" s="130">
        <v>4.8067781029176998E-2</v>
      </c>
      <c r="F149"/>
    </row>
    <row r="150" spans="1:6">
      <c r="A150" s="134" t="s">
        <v>101</v>
      </c>
      <c r="B150" t="s">
        <v>130</v>
      </c>
      <c r="C150">
        <v>2024</v>
      </c>
      <c r="D150" s="130">
        <v>4.8568525046014999E-2</v>
      </c>
      <c r="F150"/>
    </row>
    <row r="151" spans="1:6">
      <c r="A151" s="134" t="s">
        <v>101</v>
      </c>
      <c r="B151" t="s">
        <v>130</v>
      </c>
      <c r="C151">
        <v>2025</v>
      </c>
      <c r="D151" s="130">
        <v>4.8760864154936148E-2</v>
      </c>
    </row>
    <row r="152" spans="1:6">
      <c r="A152" s="134" t="s">
        <v>71</v>
      </c>
      <c r="B152" t="s">
        <v>130</v>
      </c>
      <c r="C152">
        <v>2014</v>
      </c>
      <c r="D152" s="130">
        <v>8.8864111441519997E-2</v>
      </c>
      <c r="F152"/>
    </row>
    <row r="153" spans="1:6">
      <c r="A153" s="134" t="s">
        <v>71</v>
      </c>
      <c r="B153" t="s">
        <v>130</v>
      </c>
      <c r="C153">
        <v>2015</v>
      </c>
      <c r="D153" s="130">
        <v>8.8864111441519997E-2</v>
      </c>
      <c r="F153"/>
    </row>
    <row r="154" spans="1:6">
      <c r="A154" s="134" t="s">
        <v>71</v>
      </c>
      <c r="B154" t="s">
        <v>130</v>
      </c>
      <c r="C154">
        <v>2016</v>
      </c>
      <c r="D154" s="130">
        <v>8.8864111441519997E-2</v>
      </c>
      <c r="F154"/>
    </row>
    <row r="155" spans="1:6">
      <c r="A155" s="134" t="s">
        <v>71</v>
      </c>
      <c r="B155" t="s">
        <v>130</v>
      </c>
      <c r="C155">
        <v>2017</v>
      </c>
      <c r="D155" s="130">
        <v>8.8864111441519997E-2</v>
      </c>
      <c r="F155"/>
    </row>
    <row r="156" spans="1:6">
      <c r="A156" s="134" t="s">
        <v>71</v>
      </c>
      <c r="B156" t="s">
        <v>130</v>
      </c>
      <c r="C156">
        <v>2018</v>
      </c>
      <c r="D156" s="130">
        <v>6.5139010961370994E-2</v>
      </c>
      <c r="F156"/>
    </row>
    <row r="157" spans="1:6">
      <c r="A157" s="134" t="s">
        <v>71</v>
      </c>
      <c r="B157" t="s">
        <v>130</v>
      </c>
      <c r="C157">
        <v>2019</v>
      </c>
      <c r="D157" s="130">
        <v>6.4782714794620999E-2</v>
      </c>
      <c r="F157"/>
    </row>
    <row r="158" spans="1:6">
      <c r="A158" s="134" t="s">
        <v>71</v>
      </c>
      <c r="B158" t="s">
        <v>130</v>
      </c>
      <c r="C158">
        <v>2020</v>
      </c>
      <c r="D158" s="130">
        <v>6.4555120915059994E-2</v>
      </c>
      <c r="F158"/>
    </row>
    <row r="159" spans="1:6">
      <c r="A159" s="134" t="s">
        <v>71</v>
      </c>
      <c r="B159" t="s">
        <v>130</v>
      </c>
      <c r="C159">
        <v>2021</v>
      </c>
      <c r="D159" s="130">
        <v>6.3385557081752003E-2</v>
      </c>
      <c r="F159"/>
    </row>
    <row r="160" spans="1:6">
      <c r="A160" s="134" t="s">
        <v>71</v>
      </c>
      <c r="B160" t="s">
        <v>130</v>
      </c>
      <c r="C160">
        <v>2022</v>
      </c>
      <c r="D160" s="130">
        <v>6.1659591695975999E-2</v>
      </c>
      <c r="F160"/>
    </row>
    <row r="161" spans="1:6">
      <c r="A161" s="134" t="s">
        <v>71</v>
      </c>
      <c r="B161" t="s">
        <v>130</v>
      </c>
      <c r="C161">
        <v>2023</v>
      </c>
      <c r="D161" s="130">
        <v>5.3391495971095999E-2</v>
      </c>
      <c r="F161"/>
    </row>
    <row r="162" spans="1:6">
      <c r="A162" s="134" t="s">
        <v>71</v>
      </c>
      <c r="B162" t="s">
        <v>130</v>
      </c>
      <c r="C162">
        <v>2024</v>
      </c>
      <c r="D162" s="130">
        <v>5.4402101943628003E-2</v>
      </c>
      <c r="F162"/>
    </row>
    <row r="163" spans="1:6">
      <c r="A163" s="134" t="s">
        <v>71</v>
      </c>
      <c r="B163" t="s">
        <v>130</v>
      </c>
      <c r="C163">
        <v>2025</v>
      </c>
      <c r="D163" s="130">
        <v>5.5301599404025722E-2</v>
      </c>
    </row>
    <row r="164" spans="1:6">
      <c r="A164" s="134" t="s">
        <v>10</v>
      </c>
      <c r="B164" t="s">
        <v>130</v>
      </c>
      <c r="C164">
        <v>2014</v>
      </c>
      <c r="D164" s="130">
        <v>0.117227215936712</v>
      </c>
      <c r="F164"/>
    </row>
    <row r="165" spans="1:6">
      <c r="A165" s="134" t="s">
        <v>10</v>
      </c>
      <c r="B165" t="s">
        <v>130</v>
      </c>
      <c r="C165">
        <v>2015</v>
      </c>
      <c r="D165" s="130">
        <v>0.117227215936712</v>
      </c>
      <c r="F165"/>
    </row>
    <row r="166" spans="1:6">
      <c r="A166" s="134" t="s">
        <v>10</v>
      </c>
      <c r="B166" t="s">
        <v>130</v>
      </c>
      <c r="C166">
        <v>2016</v>
      </c>
      <c r="D166" s="130">
        <v>6.9563232033826E-2</v>
      </c>
      <c r="F166"/>
    </row>
    <row r="167" spans="1:6">
      <c r="A167" s="134" t="s">
        <v>10</v>
      </c>
      <c r="B167" t="s">
        <v>130</v>
      </c>
      <c r="C167">
        <v>2017</v>
      </c>
      <c r="D167" s="130">
        <v>6.9739633791649006E-2</v>
      </c>
      <c r="F167"/>
    </row>
    <row r="168" spans="1:6">
      <c r="A168" s="134" t="s">
        <v>10</v>
      </c>
      <c r="B168" t="s">
        <v>130</v>
      </c>
      <c r="C168">
        <v>2018</v>
      </c>
      <c r="D168" s="130">
        <v>6.9637212626356998E-2</v>
      </c>
      <c r="F168"/>
    </row>
    <row r="169" spans="1:6">
      <c r="A169" s="134" t="s">
        <v>10</v>
      </c>
      <c r="B169" t="s">
        <v>130</v>
      </c>
      <c r="C169">
        <v>2019</v>
      </c>
      <c r="D169" s="130">
        <v>6.9173460117879004E-2</v>
      </c>
      <c r="F169"/>
    </row>
    <row r="170" spans="1:6">
      <c r="A170" s="134" t="s">
        <v>10</v>
      </c>
      <c r="B170" t="s">
        <v>130</v>
      </c>
      <c r="C170">
        <v>2020</v>
      </c>
      <c r="D170" s="130">
        <v>6.8740014798312002E-2</v>
      </c>
      <c r="F170"/>
    </row>
    <row r="171" spans="1:6">
      <c r="A171" s="134" t="s">
        <v>10</v>
      </c>
      <c r="B171" t="s">
        <v>130</v>
      </c>
      <c r="C171">
        <v>2021</v>
      </c>
      <c r="D171" s="130">
        <v>4.9124242666728997E-2</v>
      </c>
      <c r="F171"/>
    </row>
    <row r="172" spans="1:6">
      <c r="A172" s="134" t="s">
        <v>10</v>
      </c>
      <c r="B172" t="s">
        <v>130</v>
      </c>
      <c r="C172">
        <v>2022</v>
      </c>
      <c r="D172" s="130">
        <v>4.7323223970577998E-2</v>
      </c>
      <c r="F172"/>
    </row>
    <row r="173" spans="1:6">
      <c r="A173" s="134" t="s">
        <v>10</v>
      </c>
      <c r="B173" t="s">
        <v>130</v>
      </c>
      <c r="C173">
        <v>2023</v>
      </c>
      <c r="D173" s="130">
        <v>4.6522753246921997E-2</v>
      </c>
      <c r="F173"/>
    </row>
    <row r="174" spans="1:6">
      <c r="A174" s="134" t="s">
        <v>10</v>
      </c>
      <c r="B174" t="s">
        <v>130</v>
      </c>
      <c r="C174">
        <v>2024</v>
      </c>
      <c r="D174" s="130">
        <v>4.7134185150934003E-2</v>
      </c>
      <c r="F174"/>
    </row>
    <row r="175" spans="1:6">
      <c r="A175" s="134" t="s">
        <v>10</v>
      </c>
      <c r="B175" t="s">
        <v>130</v>
      </c>
      <c r="C175">
        <v>2025</v>
      </c>
      <c r="D175" s="130">
        <v>4.7468308100816717E-2</v>
      </c>
    </row>
    <row r="176" spans="1:6">
      <c r="A176" s="134" t="s">
        <v>105</v>
      </c>
      <c r="B176" t="s">
        <v>130</v>
      </c>
      <c r="C176">
        <v>2014</v>
      </c>
      <c r="D176" s="130">
        <v>9.3245674797646005E-2</v>
      </c>
      <c r="F176"/>
    </row>
    <row r="177" spans="1:6">
      <c r="A177" s="134" t="s">
        <v>105</v>
      </c>
      <c r="B177" t="s">
        <v>130</v>
      </c>
      <c r="C177">
        <v>2015</v>
      </c>
      <c r="D177" s="130">
        <v>9.3245674797646005E-2</v>
      </c>
      <c r="F177"/>
    </row>
    <row r="178" spans="1:6">
      <c r="A178" s="134" t="s">
        <v>105</v>
      </c>
      <c r="B178" t="s">
        <v>130</v>
      </c>
      <c r="C178">
        <v>2016</v>
      </c>
      <c r="D178" s="130">
        <v>9.3245674797646005E-2</v>
      </c>
      <c r="F178"/>
    </row>
    <row r="179" spans="1:6">
      <c r="A179" s="134" t="s">
        <v>105</v>
      </c>
      <c r="B179" t="s">
        <v>130</v>
      </c>
      <c r="C179">
        <v>2017</v>
      </c>
      <c r="D179" s="130">
        <v>9.3245674797646005E-2</v>
      </c>
      <c r="F179"/>
    </row>
    <row r="180" spans="1:6">
      <c r="A180" s="134" t="s">
        <v>105</v>
      </c>
      <c r="B180" t="s">
        <v>130</v>
      </c>
      <c r="C180">
        <v>2018</v>
      </c>
      <c r="D180" s="130">
        <v>6.7382056916384006E-2</v>
      </c>
      <c r="F180"/>
    </row>
    <row r="181" spans="1:6">
      <c r="A181" s="134" t="s">
        <v>105</v>
      </c>
      <c r="B181" t="s">
        <v>130</v>
      </c>
      <c r="C181">
        <v>2019</v>
      </c>
      <c r="D181" s="130">
        <v>6.7054934309611999E-2</v>
      </c>
      <c r="F181"/>
    </row>
    <row r="182" spans="1:6">
      <c r="A182" s="134" t="s">
        <v>105</v>
      </c>
      <c r="B182" t="s">
        <v>130</v>
      </c>
      <c r="C182">
        <v>2020</v>
      </c>
      <c r="D182" s="130">
        <v>5.5978934874256002E-2</v>
      </c>
      <c r="F182"/>
    </row>
    <row r="183" spans="1:6">
      <c r="A183" s="134" t="s">
        <v>105</v>
      </c>
      <c r="B183" t="s">
        <v>130</v>
      </c>
      <c r="C183">
        <v>2021</v>
      </c>
      <c r="D183" s="130">
        <v>5.4429400999559001E-2</v>
      </c>
      <c r="F183"/>
    </row>
    <row r="184" spans="1:6">
      <c r="A184" s="134" t="s">
        <v>105</v>
      </c>
      <c r="B184" t="s">
        <v>130</v>
      </c>
      <c r="C184">
        <v>2022</v>
      </c>
      <c r="D184" s="130">
        <v>5.2805662084384003E-2</v>
      </c>
      <c r="F184"/>
    </row>
    <row r="185" spans="1:6">
      <c r="A185" s="134" t="s">
        <v>105</v>
      </c>
      <c r="B185" t="s">
        <v>130</v>
      </c>
      <c r="C185">
        <v>2023</v>
      </c>
      <c r="D185" s="130">
        <v>5.2147878459096998E-2</v>
      </c>
      <c r="F185"/>
    </row>
    <row r="186" spans="1:6">
      <c r="A186" s="134" t="s">
        <v>105</v>
      </c>
      <c r="B186" t="s">
        <v>130</v>
      </c>
      <c r="C186">
        <v>2024</v>
      </c>
      <c r="D186" s="130">
        <v>5.2896632213507003E-2</v>
      </c>
      <c r="F186"/>
    </row>
    <row r="187" spans="1:6">
      <c r="A187" s="134" t="s">
        <v>105</v>
      </c>
      <c r="B187" t="s">
        <v>130</v>
      </c>
      <c r="C187">
        <v>2025</v>
      </c>
      <c r="D187" s="130">
        <v>6.284393828045795E-2</v>
      </c>
    </row>
    <row r="188" spans="1:6">
      <c r="A188" s="134" t="s">
        <v>106</v>
      </c>
      <c r="B188" t="s">
        <v>130</v>
      </c>
      <c r="C188">
        <v>2014</v>
      </c>
      <c r="D188" s="130">
        <v>0.10605591517846701</v>
      </c>
      <c r="F188"/>
    </row>
    <row r="189" spans="1:6">
      <c r="A189" s="134" t="s">
        <v>106</v>
      </c>
      <c r="B189" t="s">
        <v>130</v>
      </c>
      <c r="C189">
        <v>2015</v>
      </c>
      <c r="D189" s="130">
        <v>6.8788917805928995E-2</v>
      </c>
      <c r="F189"/>
    </row>
    <row r="190" spans="1:6">
      <c r="A190" s="134" t="s">
        <v>106</v>
      </c>
      <c r="B190" t="s">
        <v>130</v>
      </c>
      <c r="C190">
        <v>2016</v>
      </c>
      <c r="D190" s="130">
        <v>6.7677919529517003E-2</v>
      </c>
      <c r="F190"/>
    </row>
    <row r="191" spans="1:6">
      <c r="A191" s="134" t="s">
        <v>106</v>
      </c>
      <c r="B191" t="s">
        <v>130</v>
      </c>
      <c r="C191">
        <v>2017</v>
      </c>
      <c r="D191" s="130">
        <v>6.7317375856430994E-2</v>
      </c>
      <c r="F191"/>
    </row>
    <row r="192" spans="1:6">
      <c r="A192" s="134" t="s">
        <v>106</v>
      </c>
      <c r="B192" t="s">
        <v>130</v>
      </c>
      <c r="C192">
        <v>2018</v>
      </c>
      <c r="D192" s="130">
        <v>6.6733649079233001E-2</v>
      </c>
      <c r="F192"/>
    </row>
    <row r="193" spans="1:6">
      <c r="A193" s="134" t="s">
        <v>106</v>
      </c>
      <c r="B193" t="s">
        <v>130</v>
      </c>
      <c r="C193">
        <v>2019</v>
      </c>
      <c r="D193" s="130">
        <v>6.5822799695264E-2</v>
      </c>
      <c r="F193"/>
    </row>
    <row r="194" spans="1:6">
      <c r="A194" s="134" t="s">
        <v>106</v>
      </c>
      <c r="B194" t="s">
        <v>130</v>
      </c>
      <c r="C194">
        <v>2020</v>
      </c>
      <c r="D194" s="130">
        <v>5.7462143705011001E-2</v>
      </c>
      <c r="F194"/>
    </row>
    <row r="195" spans="1:6">
      <c r="A195" s="134" t="s">
        <v>106</v>
      </c>
      <c r="B195" t="s">
        <v>130</v>
      </c>
      <c r="C195">
        <v>2021</v>
      </c>
      <c r="D195" s="130">
        <v>5.5328883053116999E-2</v>
      </c>
      <c r="F195"/>
    </row>
    <row r="196" spans="1:6">
      <c r="A196" s="134" t="s">
        <v>106</v>
      </c>
      <c r="B196" t="s">
        <v>130</v>
      </c>
      <c r="C196">
        <v>2022</v>
      </c>
      <c r="D196" s="130">
        <v>5.3121417360744001E-2</v>
      </c>
      <c r="F196"/>
    </row>
    <row r="197" spans="1:6">
      <c r="A197" s="134" t="s">
        <v>106</v>
      </c>
      <c r="B197" t="s">
        <v>130</v>
      </c>
      <c r="C197">
        <v>2023</v>
      </c>
      <c r="D197" s="130">
        <v>5.1879906958257997E-2</v>
      </c>
      <c r="F197"/>
    </row>
    <row r="198" spans="1:6">
      <c r="A198" s="134" t="s">
        <v>106</v>
      </c>
      <c r="B198" t="s">
        <v>130</v>
      </c>
      <c r="C198">
        <v>2024</v>
      </c>
      <c r="D198" s="130">
        <v>5.2044933935470002E-2</v>
      </c>
      <c r="F198"/>
    </row>
    <row r="199" spans="1:6">
      <c r="A199" s="134" t="s">
        <v>106</v>
      </c>
      <c r="B199" t="s">
        <v>130</v>
      </c>
      <c r="C199">
        <v>2025</v>
      </c>
      <c r="D199" s="130">
        <v>6.1614074112378431E-2</v>
      </c>
    </row>
    <row r="200" spans="1:6">
      <c r="A200" s="134" t="s">
        <v>70</v>
      </c>
      <c r="B200" t="s">
        <v>130</v>
      </c>
      <c r="C200">
        <v>2014</v>
      </c>
      <c r="D200" s="130">
        <v>0.107090845998425</v>
      </c>
      <c r="F200"/>
    </row>
    <row r="201" spans="1:6">
      <c r="A201" s="134" t="s">
        <v>70</v>
      </c>
      <c r="B201" t="s">
        <v>130</v>
      </c>
      <c r="C201">
        <v>2015</v>
      </c>
      <c r="D201" s="130">
        <v>7.4214370619515996E-2</v>
      </c>
      <c r="F201"/>
    </row>
    <row r="202" spans="1:6">
      <c r="A202" s="134" t="s">
        <v>70</v>
      </c>
      <c r="B202" t="s">
        <v>130</v>
      </c>
      <c r="C202">
        <v>2016</v>
      </c>
      <c r="D202" s="130">
        <v>7.327831192282E-2</v>
      </c>
      <c r="F202"/>
    </row>
    <row r="203" spans="1:6">
      <c r="A203" s="134" t="s">
        <v>70</v>
      </c>
      <c r="B203" t="s">
        <v>130</v>
      </c>
      <c r="C203">
        <v>2017</v>
      </c>
      <c r="D203" s="130">
        <v>7.2461282319525006E-2</v>
      </c>
      <c r="F203"/>
    </row>
    <row r="204" spans="1:6">
      <c r="A204" s="134" t="s">
        <v>70</v>
      </c>
      <c r="B204" t="s">
        <v>130</v>
      </c>
      <c r="C204">
        <v>2018</v>
      </c>
      <c r="D204" s="130">
        <v>7.1389736883741006E-2</v>
      </c>
      <c r="F204"/>
    </row>
    <row r="205" spans="1:6">
      <c r="A205" s="134" t="s">
        <v>70</v>
      </c>
      <c r="B205" t="s">
        <v>130</v>
      </c>
      <c r="C205">
        <v>2019</v>
      </c>
      <c r="D205" s="130">
        <v>7.1574051354929002E-2</v>
      </c>
      <c r="F205"/>
    </row>
    <row r="206" spans="1:6">
      <c r="A206" s="134" t="s">
        <v>70</v>
      </c>
      <c r="B206" t="s">
        <v>130</v>
      </c>
      <c r="C206">
        <v>2020</v>
      </c>
      <c r="D206" s="130">
        <v>7.0377356243406006E-2</v>
      </c>
      <c r="F206"/>
    </row>
    <row r="207" spans="1:6">
      <c r="A207" s="134" t="s">
        <v>70</v>
      </c>
      <c r="B207" t="s">
        <v>130</v>
      </c>
      <c r="C207">
        <v>2021</v>
      </c>
      <c r="D207" s="130">
        <v>6.8234158149908006E-2</v>
      </c>
      <c r="F207"/>
    </row>
    <row r="208" spans="1:6">
      <c r="A208" s="134" t="s">
        <v>70</v>
      </c>
      <c r="B208" t="s">
        <v>130</v>
      </c>
      <c r="C208">
        <v>2022</v>
      </c>
      <c r="D208" s="130">
        <v>6.5517396408611997E-2</v>
      </c>
      <c r="F208"/>
    </row>
    <row r="209" spans="1:6">
      <c r="A209" s="134" t="s">
        <v>70</v>
      </c>
      <c r="B209" t="s">
        <v>130</v>
      </c>
      <c r="C209">
        <v>2023</v>
      </c>
      <c r="D209" s="130">
        <v>6.3706709776812004E-2</v>
      </c>
      <c r="F209"/>
    </row>
    <row r="210" spans="1:6">
      <c r="A210" s="134" t="s">
        <v>70</v>
      </c>
      <c r="B210" t="s">
        <v>130</v>
      </c>
      <c r="C210">
        <v>2024</v>
      </c>
      <c r="D210" s="130">
        <v>6.0383212862549003E-2</v>
      </c>
      <c r="F210"/>
    </row>
    <row r="211" spans="1:6">
      <c r="A211" s="134" t="s">
        <v>70</v>
      </c>
      <c r="B211" t="s">
        <v>130</v>
      </c>
      <c r="C211">
        <v>2025</v>
      </c>
      <c r="D211" s="130">
        <v>6.0046093358169766E-2</v>
      </c>
    </row>
    <row r="212" spans="1:6">
      <c r="A212" s="134" t="s">
        <v>12</v>
      </c>
      <c r="B212" t="s">
        <v>130</v>
      </c>
      <c r="C212">
        <v>2014</v>
      </c>
      <c r="D212" s="130">
        <v>0.106928017819213</v>
      </c>
      <c r="F212"/>
    </row>
    <row r="213" spans="1:6">
      <c r="A213" s="134" t="s">
        <v>12</v>
      </c>
      <c r="B213" t="s">
        <v>130</v>
      </c>
      <c r="C213">
        <v>2015</v>
      </c>
      <c r="D213" s="130">
        <v>0.106928017819213</v>
      </c>
      <c r="F213"/>
    </row>
    <row r="214" spans="1:6">
      <c r="A214" s="134" t="s">
        <v>12</v>
      </c>
      <c r="B214" t="s">
        <v>130</v>
      </c>
      <c r="C214">
        <v>2016</v>
      </c>
      <c r="D214" s="130">
        <v>7.2542150315538997E-2</v>
      </c>
      <c r="F214"/>
    </row>
    <row r="215" spans="1:6">
      <c r="A215" s="134" t="s">
        <v>12</v>
      </c>
      <c r="B215" t="s">
        <v>130</v>
      </c>
      <c r="C215">
        <v>2017</v>
      </c>
      <c r="D215" s="130">
        <v>7.1892068566312001E-2</v>
      </c>
      <c r="F215"/>
    </row>
    <row r="216" spans="1:6">
      <c r="A216" s="134" t="s">
        <v>12</v>
      </c>
      <c r="B216" t="s">
        <v>130</v>
      </c>
      <c r="C216">
        <v>2018</v>
      </c>
      <c r="D216" s="130">
        <v>7.1307438344064E-2</v>
      </c>
      <c r="F216"/>
    </row>
    <row r="217" spans="1:6">
      <c r="A217" s="134" t="s">
        <v>12</v>
      </c>
      <c r="B217" t="s">
        <v>130</v>
      </c>
      <c r="C217">
        <v>2019</v>
      </c>
      <c r="D217" s="130">
        <v>7.0685488722490003E-2</v>
      </c>
      <c r="F217"/>
    </row>
    <row r="218" spans="1:6">
      <c r="A218" s="134" t="s">
        <v>12</v>
      </c>
      <c r="B218" t="s">
        <v>130</v>
      </c>
      <c r="C218">
        <v>2020</v>
      </c>
      <c r="D218" s="130">
        <v>6.9135819200000004E-2</v>
      </c>
      <c r="F218"/>
    </row>
    <row r="219" spans="1:6">
      <c r="A219" s="134" t="s">
        <v>12</v>
      </c>
      <c r="B219" t="s">
        <v>130</v>
      </c>
      <c r="C219">
        <v>2021</v>
      </c>
      <c r="D219" s="130">
        <v>4.6222774916494E-2</v>
      </c>
      <c r="F219"/>
    </row>
    <row r="220" spans="1:6">
      <c r="A220" s="134" t="s">
        <v>12</v>
      </c>
      <c r="B220" t="s">
        <v>130</v>
      </c>
      <c r="C220">
        <v>2022</v>
      </c>
      <c r="D220" s="130">
        <v>5.1029087589022998E-2</v>
      </c>
      <c r="F220"/>
    </row>
    <row r="221" spans="1:6">
      <c r="A221" s="134" t="s">
        <v>12</v>
      </c>
      <c r="B221" t="s">
        <v>130</v>
      </c>
      <c r="C221">
        <v>2023</v>
      </c>
      <c r="D221" s="130">
        <v>5.0054098027927998E-2</v>
      </c>
      <c r="F221"/>
    </row>
    <row r="222" spans="1:6">
      <c r="A222" s="134" t="s">
        <v>12</v>
      </c>
      <c r="B222" t="s">
        <v>130</v>
      </c>
      <c r="C222">
        <v>2024</v>
      </c>
      <c r="D222" s="130">
        <v>5.0485645846529002E-2</v>
      </c>
      <c r="F222"/>
    </row>
    <row r="223" spans="1:6">
      <c r="A223" s="134" t="s">
        <v>12</v>
      </c>
      <c r="B223" t="s">
        <v>130</v>
      </c>
      <c r="C223">
        <v>2025</v>
      </c>
      <c r="D223" s="130">
        <v>5.0608788757214196E-2</v>
      </c>
    </row>
    <row r="224" spans="1:6">
      <c r="A224" s="134" t="s">
        <v>5</v>
      </c>
      <c r="B224" t="s">
        <v>134</v>
      </c>
      <c r="C224">
        <v>2014</v>
      </c>
      <c r="D224" s="130">
        <v>0.118242635483503</v>
      </c>
      <c r="F224"/>
    </row>
    <row r="225" spans="1:6">
      <c r="A225" s="134" t="s">
        <v>5</v>
      </c>
      <c r="B225" t="s">
        <v>134</v>
      </c>
      <c r="C225">
        <v>2015</v>
      </c>
      <c r="D225" s="130">
        <v>7.0999999999999994E-2</v>
      </c>
      <c r="F225"/>
    </row>
    <row r="226" spans="1:6">
      <c r="A226" s="134" t="s">
        <v>5</v>
      </c>
      <c r="B226" t="s">
        <v>134</v>
      </c>
      <c r="C226">
        <v>2016</v>
      </c>
      <c r="D226" s="130">
        <v>7.0999999999999994E-2</v>
      </c>
      <c r="F226"/>
    </row>
    <row r="227" spans="1:6">
      <c r="A227" s="134" t="s">
        <v>5</v>
      </c>
      <c r="B227" t="s">
        <v>134</v>
      </c>
      <c r="C227">
        <v>2017</v>
      </c>
      <c r="D227" s="130">
        <v>7.0999999999999994E-2</v>
      </c>
      <c r="F227"/>
    </row>
    <row r="228" spans="1:6">
      <c r="A228" s="134" t="s">
        <v>5</v>
      </c>
      <c r="B228" t="s">
        <v>134</v>
      </c>
      <c r="C228">
        <v>2018</v>
      </c>
      <c r="D228" s="130">
        <v>7.0999999999999994E-2</v>
      </c>
      <c r="F228"/>
    </row>
    <row r="229" spans="1:6">
      <c r="A229" s="134" t="s">
        <v>5</v>
      </c>
      <c r="B229" t="s">
        <v>134</v>
      </c>
      <c r="C229">
        <v>2019</v>
      </c>
      <c r="D229" s="130">
        <v>7.0999999999999994E-2</v>
      </c>
      <c r="F229"/>
    </row>
    <row r="230" spans="1:6">
      <c r="A230" s="134" t="s">
        <v>5</v>
      </c>
      <c r="B230" t="s">
        <v>134</v>
      </c>
      <c r="C230">
        <v>2020</v>
      </c>
      <c r="D230" s="130">
        <v>5.6983046294817999E-2</v>
      </c>
      <c r="F230"/>
    </row>
    <row r="231" spans="1:6">
      <c r="A231" s="134" t="s">
        <v>5</v>
      </c>
      <c r="B231" t="s">
        <v>134</v>
      </c>
      <c r="C231">
        <v>2021</v>
      </c>
      <c r="D231" s="130">
        <v>5.6983046294817999E-2</v>
      </c>
      <c r="F231"/>
    </row>
    <row r="232" spans="1:6">
      <c r="A232" s="134" t="s">
        <v>5</v>
      </c>
      <c r="B232" t="s">
        <v>134</v>
      </c>
      <c r="C232">
        <v>2022</v>
      </c>
      <c r="D232" s="130">
        <v>5.6983046294817999E-2</v>
      </c>
      <c r="F232"/>
    </row>
    <row r="233" spans="1:6">
      <c r="A233" s="134" t="s">
        <v>5</v>
      </c>
      <c r="B233" t="s">
        <v>134</v>
      </c>
      <c r="C233">
        <v>2023</v>
      </c>
      <c r="D233" s="130">
        <v>5.6983046294817999E-2</v>
      </c>
      <c r="F233"/>
    </row>
    <row r="234" spans="1:6">
      <c r="A234" s="134" t="s">
        <v>5</v>
      </c>
      <c r="B234" t="s">
        <v>134</v>
      </c>
      <c r="C234">
        <v>2024</v>
      </c>
      <c r="D234" s="130">
        <v>5.6983046294817999E-2</v>
      </c>
      <c r="F234"/>
    </row>
    <row r="235" spans="1:6">
      <c r="A235" s="134" t="s">
        <v>5</v>
      </c>
      <c r="B235" t="s">
        <v>134</v>
      </c>
      <c r="C235">
        <v>2025</v>
      </c>
      <c r="D235" s="130">
        <v>7.906314257051944E-2</v>
      </c>
    </row>
    <row r="236" spans="1:6">
      <c r="A236" s="134" t="s">
        <v>102</v>
      </c>
      <c r="B236" t="s">
        <v>134</v>
      </c>
      <c r="C236">
        <v>2014</v>
      </c>
      <c r="D236" s="130">
        <v>0.10337716765035</v>
      </c>
      <c r="F236"/>
    </row>
    <row r="237" spans="1:6">
      <c r="A237" s="134" t="s">
        <v>102</v>
      </c>
      <c r="B237" t="s">
        <v>134</v>
      </c>
      <c r="C237">
        <v>2015</v>
      </c>
      <c r="D237" s="130">
        <v>0.10337716765035</v>
      </c>
      <c r="F237"/>
    </row>
    <row r="238" spans="1:6">
      <c r="A238" s="134" t="s">
        <v>102</v>
      </c>
      <c r="B238" t="s">
        <v>134</v>
      </c>
      <c r="C238">
        <v>2016</v>
      </c>
      <c r="D238" s="130">
        <v>7.4999999999999997E-2</v>
      </c>
      <c r="F238"/>
    </row>
    <row r="239" spans="1:6">
      <c r="A239" s="134" t="s">
        <v>102</v>
      </c>
      <c r="B239" t="s">
        <v>134</v>
      </c>
      <c r="C239">
        <v>2017</v>
      </c>
      <c r="D239" s="130">
        <v>7.4999999999999997E-2</v>
      </c>
      <c r="F239"/>
    </row>
    <row r="240" spans="1:6">
      <c r="A240" s="134" t="s">
        <v>102</v>
      </c>
      <c r="B240" t="s">
        <v>134</v>
      </c>
      <c r="C240">
        <v>2018</v>
      </c>
      <c r="D240" s="130">
        <v>7.4999999999999997E-2</v>
      </c>
      <c r="F240"/>
    </row>
    <row r="241" spans="1:6">
      <c r="A241" s="134" t="s">
        <v>102</v>
      </c>
      <c r="B241" t="s">
        <v>134</v>
      </c>
      <c r="C241">
        <v>2019</v>
      </c>
      <c r="D241" s="130">
        <v>7.4999999999999997E-2</v>
      </c>
      <c r="F241"/>
    </row>
    <row r="242" spans="1:6">
      <c r="A242" s="134" t="s">
        <v>102</v>
      </c>
      <c r="B242" t="s">
        <v>134</v>
      </c>
      <c r="C242">
        <v>2020</v>
      </c>
      <c r="D242" s="130">
        <v>7.4999999999999997E-2</v>
      </c>
      <c r="F242"/>
    </row>
    <row r="243" spans="1:6">
      <c r="A243" s="134" t="s">
        <v>102</v>
      </c>
      <c r="B243" t="s">
        <v>134</v>
      </c>
      <c r="C243">
        <v>2021</v>
      </c>
      <c r="D243" s="130">
        <v>4.5087181669217997E-2</v>
      </c>
      <c r="F243"/>
    </row>
    <row r="244" spans="1:6">
      <c r="A244" s="134" t="s">
        <v>102</v>
      </c>
      <c r="B244" t="s">
        <v>134</v>
      </c>
      <c r="C244">
        <v>2022</v>
      </c>
      <c r="D244" s="130">
        <v>5.1179581539673002E-2</v>
      </c>
      <c r="F244"/>
    </row>
    <row r="245" spans="1:6">
      <c r="A245" s="134" t="s">
        <v>102</v>
      </c>
      <c r="B245" t="s">
        <v>134</v>
      </c>
      <c r="C245">
        <v>2023</v>
      </c>
      <c r="D245" s="130">
        <v>5.1179581539673002E-2</v>
      </c>
      <c r="F245"/>
    </row>
    <row r="246" spans="1:6">
      <c r="A246" s="134" t="s">
        <v>102</v>
      </c>
      <c r="B246" t="s">
        <v>134</v>
      </c>
      <c r="C246">
        <v>2024</v>
      </c>
      <c r="D246" s="130">
        <v>5.1179581539673002E-2</v>
      </c>
      <c r="F246"/>
    </row>
    <row r="247" spans="1:6">
      <c r="A247" s="134" t="s">
        <v>102</v>
      </c>
      <c r="B247" t="s">
        <v>134</v>
      </c>
      <c r="C247">
        <v>2025</v>
      </c>
      <c r="D247" s="130">
        <v>5.1179581539673134E-2</v>
      </c>
    </row>
    <row r="248" spans="1:6">
      <c r="A248" s="134" t="s">
        <v>103</v>
      </c>
      <c r="B248" t="s">
        <v>134</v>
      </c>
      <c r="C248">
        <v>2014</v>
      </c>
      <c r="D248" s="130">
        <v>0.12094382585752</v>
      </c>
      <c r="F248"/>
    </row>
    <row r="249" spans="1:6">
      <c r="A249" s="134" t="s">
        <v>103</v>
      </c>
      <c r="B249" t="s">
        <v>134</v>
      </c>
      <c r="C249">
        <v>2015</v>
      </c>
      <c r="D249" s="130">
        <v>9.5059444158760997E-2</v>
      </c>
      <c r="F249"/>
    </row>
    <row r="250" spans="1:6">
      <c r="A250" s="134" t="s">
        <v>103</v>
      </c>
      <c r="B250" t="s">
        <v>134</v>
      </c>
      <c r="C250">
        <v>2016</v>
      </c>
      <c r="D250" s="130">
        <v>9.5059444158760997E-2</v>
      </c>
      <c r="F250"/>
    </row>
    <row r="251" spans="1:6">
      <c r="A251" s="134" t="s">
        <v>103</v>
      </c>
      <c r="B251" t="s">
        <v>134</v>
      </c>
      <c r="C251">
        <v>2017</v>
      </c>
      <c r="D251" s="130">
        <v>9.5059444158760997E-2</v>
      </c>
      <c r="F251"/>
    </row>
    <row r="252" spans="1:6">
      <c r="A252" s="134" t="s">
        <v>103</v>
      </c>
      <c r="B252" t="s">
        <v>134</v>
      </c>
      <c r="C252">
        <v>2018</v>
      </c>
      <c r="D252" s="130">
        <v>7.0999999999999994E-2</v>
      </c>
      <c r="F252"/>
    </row>
    <row r="253" spans="1:6">
      <c r="A253" s="134" t="s">
        <v>103</v>
      </c>
      <c r="B253" t="s">
        <v>134</v>
      </c>
      <c r="C253">
        <v>2019</v>
      </c>
      <c r="D253" s="130">
        <v>7.0999999999999994E-2</v>
      </c>
      <c r="F253"/>
    </row>
    <row r="254" spans="1:6">
      <c r="A254" s="134" t="s">
        <v>103</v>
      </c>
      <c r="B254" t="s">
        <v>134</v>
      </c>
      <c r="C254">
        <v>2020</v>
      </c>
      <c r="D254" s="130">
        <v>7.0999999999999994E-2</v>
      </c>
      <c r="F254"/>
    </row>
    <row r="255" spans="1:6">
      <c r="A255" s="134" t="s">
        <v>103</v>
      </c>
      <c r="B255" t="s">
        <v>134</v>
      </c>
      <c r="C255">
        <v>2021</v>
      </c>
      <c r="D255" s="130">
        <v>7.0999999999999994E-2</v>
      </c>
      <c r="F255"/>
    </row>
    <row r="256" spans="1:6">
      <c r="A256" s="134" t="s">
        <v>103</v>
      </c>
      <c r="B256" t="s">
        <v>134</v>
      </c>
      <c r="C256">
        <v>2022</v>
      </c>
      <c r="D256" s="130">
        <v>7.0999999999999994E-2</v>
      </c>
      <c r="F256"/>
    </row>
    <row r="257" spans="1:6">
      <c r="A257" s="134" t="s">
        <v>103</v>
      </c>
      <c r="B257" t="s">
        <v>134</v>
      </c>
      <c r="C257">
        <v>2023</v>
      </c>
      <c r="D257" s="130">
        <v>5.2524812432081999E-2</v>
      </c>
      <c r="F257"/>
    </row>
    <row r="258" spans="1:6">
      <c r="A258" s="134" t="s">
        <v>103</v>
      </c>
      <c r="B258" t="s">
        <v>134</v>
      </c>
      <c r="C258">
        <v>2024</v>
      </c>
      <c r="D258" s="130">
        <v>5.2524812432081999E-2</v>
      </c>
      <c r="F258"/>
    </row>
    <row r="259" spans="1:6">
      <c r="A259" s="134" t="s">
        <v>103</v>
      </c>
      <c r="B259" t="s">
        <v>134</v>
      </c>
      <c r="C259">
        <v>2025</v>
      </c>
      <c r="D259" s="130">
        <v>5.2524812432082263E-2</v>
      </c>
    </row>
    <row r="260" spans="1:6">
      <c r="A260" s="134" t="s">
        <v>11</v>
      </c>
      <c r="B260" t="s">
        <v>134</v>
      </c>
      <c r="C260">
        <v>2014</v>
      </c>
      <c r="D260" s="130">
        <v>0.10275772881918301</v>
      </c>
      <c r="F260"/>
    </row>
    <row r="261" spans="1:6">
      <c r="A261" s="134" t="s">
        <v>11</v>
      </c>
      <c r="B261" t="s">
        <v>134</v>
      </c>
      <c r="C261">
        <v>2015</v>
      </c>
      <c r="D261" s="130">
        <v>0.10275772881918301</v>
      </c>
      <c r="F261"/>
    </row>
    <row r="262" spans="1:6">
      <c r="A262" s="134" t="s">
        <v>11</v>
      </c>
      <c r="B262" t="s">
        <v>134</v>
      </c>
      <c r="C262">
        <v>2016</v>
      </c>
      <c r="D262" s="130">
        <v>7.0000000000000007E-2</v>
      </c>
      <c r="F262"/>
    </row>
    <row r="263" spans="1:6">
      <c r="A263" s="134" t="s">
        <v>11</v>
      </c>
      <c r="B263" t="s">
        <v>134</v>
      </c>
      <c r="C263">
        <v>2017</v>
      </c>
      <c r="D263" s="130">
        <v>7.0000000000000007E-2</v>
      </c>
      <c r="F263"/>
    </row>
    <row r="264" spans="1:6">
      <c r="A264" s="134" t="s">
        <v>11</v>
      </c>
      <c r="B264" t="s">
        <v>134</v>
      </c>
      <c r="C264">
        <v>2018</v>
      </c>
      <c r="D264" s="130">
        <v>7.0000000000000007E-2</v>
      </c>
      <c r="F264"/>
    </row>
    <row r="265" spans="1:6">
      <c r="A265" s="134" t="s">
        <v>11</v>
      </c>
      <c r="B265" t="s">
        <v>134</v>
      </c>
      <c r="C265">
        <v>2019</v>
      </c>
      <c r="D265" s="130">
        <v>7.0000000000000007E-2</v>
      </c>
      <c r="F265"/>
    </row>
    <row r="266" spans="1:6">
      <c r="A266" s="134" t="s">
        <v>11</v>
      </c>
      <c r="B266" t="s">
        <v>134</v>
      </c>
      <c r="C266">
        <v>2020</v>
      </c>
      <c r="D266" s="130">
        <v>7.0000000000000007E-2</v>
      </c>
      <c r="F266"/>
    </row>
    <row r="267" spans="1:6">
      <c r="A267" s="134" t="s">
        <v>11</v>
      </c>
      <c r="B267" t="s">
        <v>134</v>
      </c>
      <c r="C267">
        <v>2021</v>
      </c>
      <c r="D267" s="130">
        <v>4.5043680031917999E-2</v>
      </c>
      <c r="F267"/>
    </row>
    <row r="268" spans="1:6">
      <c r="A268" s="134" t="s">
        <v>11</v>
      </c>
      <c r="B268" t="s">
        <v>134</v>
      </c>
      <c r="C268">
        <v>2022</v>
      </c>
      <c r="D268" s="130">
        <v>5.0395197404569998E-2</v>
      </c>
      <c r="F268"/>
    </row>
    <row r="269" spans="1:6">
      <c r="A269" s="134" t="s">
        <v>11</v>
      </c>
      <c r="B269" t="s">
        <v>134</v>
      </c>
      <c r="C269">
        <v>2023</v>
      </c>
      <c r="D269" s="130">
        <v>5.0395197404569998E-2</v>
      </c>
      <c r="F269"/>
    </row>
    <row r="270" spans="1:6">
      <c r="A270" s="134" t="s">
        <v>11</v>
      </c>
      <c r="B270" t="s">
        <v>134</v>
      </c>
      <c r="C270">
        <v>2024</v>
      </c>
      <c r="D270" s="130">
        <v>5.0395197404569998E-2</v>
      </c>
      <c r="F270"/>
    </row>
    <row r="271" spans="1:6">
      <c r="A271" s="134" t="s">
        <v>11</v>
      </c>
      <c r="B271" t="s">
        <v>134</v>
      </c>
      <c r="C271">
        <v>2025</v>
      </c>
      <c r="D271" s="130">
        <v>5.0395197404570095E-2</v>
      </c>
    </row>
    <row r="272" spans="1:6">
      <c r="A272" s="134" t="s">
        <v>72</v>
      </c>
      <c r="B272" t="s">
        <v>134</v>
      </c>
      <c r="C272">
        <v>2014</v>
      </c>
      <c r="D272" s="130">
        <v>8.7099999999999997E-2</v>
      </c>
      <c r="F272"/>
    </row>
    <row r="273" spans="1:6">
      <c r="A273" s="134" t="s">
        <v>72</v>
      </c>
      <c r="B273" t="s">
        <v>134</v>
      </c>
      <c r="C273">
        <v>2015</v>
      </c>
      <c r="D273" s="130">
        <v>8.7099999999999997E-2</v>
      </c>
      <c r="F273"/>
    </row>
    <row r="274" spans="1:6">
      <c r="A274" s="134" t="s">
        <v>72</v>
      </c>
      <c r="B274" t="s">
        <v>134</v>
      </c>
      <c r="C274">
        <v>2016</v>
      </c>
      <c r="D274" s="130">
        <v>8.7099999999999997E-2</v>
      </c>
      <c r="F274"/>
    </row>
    <row r="275" spans="1:6">
      <c r="A275" s="134" t="s">
        <v>72</v>
      </c>
      <c r="B275" t="s">
        <v>134</v>
      </c>
      <c r="C275">
        <v>2017</v>
      </c>
      <c r="D275" s="130">
        <v>8.7099999999999997E-2</v>
      </c>
      <c r="F275"/>
    </row>
    <row r="276" spans="1:6">
      <c r="A276" s="134" t="s">
        <v>72</v>
      </c>
      <c r="B276" t="s">
        <v>134</v>
      </c>
      <c r="C276">
        <v>2018</v>
      </c>
      <c r="D276" s="130">
        <v>8.7099999999999997E-2</v>
      </c>
      <c r="F276"/>
    </row>
    <row r="277" spans="1:6">
      <c r="A277" s="134" t="s">
        <v>72</v>
      </c>
      <c r="B277" t="s">
        <v>134</v>
      </c>
      <c r="C277">
        <v>2019</v>
      </c>
      <c r="D277" s="130">
        <v>7.3999999999999996E-2</v>
      </c>
      <c r="F277"/>
    </row>
    <row r="278" spans="1:6">
      <c r="A278" s="134" t="s">
        <v>72</v>
      </c>
      <c r="B278" t="s">
        <v>134</v>
      </c>
      <c r="C278">
        <v>2020</v>
      </c>
      <c r="D278" s="130">
        <v>7.3999999999999996E-2</v>
      </c>
      <c r="F278"/>
    </row>
    <row r="279" spans="1:6">
      <c r="A279" s="134" t="s">
        <v>72</v>
      </c>
      <c r="B279" t="s">
        <v>134</v>
      </c>
      <c r="C279">
        <v>2021</v>
      </c>
      <c r="D279" s="130">
        <v>7.3999999999999996E-2</v>
      </c>
      <c r="F279"/>
    </row>
    <row r="280" spans="1:6">
      <c r="A280" s="134" t="s">
        <v>72</v>
      </c>
      <c r="B280" t="s">
        <v>134</v>
      </c>
      <c r="C280">
        <v>2022</v>
      </c>
      <c r="D280" s="130">
        <v>7.3999999999999996E-2</v>
      </c>
      <c r="E280" s="62"/>
      <c r="F280"/>
    </row>
    <row r="281" spans="1:6">
      <c r="A281" s="134" t="s">
        <v>72</v>
      </c>
      <c r="B281" t="s">
        <v>134</v>
      </c>
      <c r="C281">
        <v>2023</v>
      </c>
      <c r="D281" s="130">
        <v>7.3999999999999996E-2</v>
      </c>
      <c r="F281"/>
    </row>
    <row r="282" spans="1:6">
      <c r="A282" s="134" t="s">
        <v>72</v>
      </c>
      <c r="B282" t="s">
        <v>134</v>
      </c>
      <c r="C282">
        <v>2024</v>
      </c>
      <c r="D282" s="130">
        <v>7.4682564314454997E-2</v>
      </c>
      <c r="E282" s="62"/>
      <c r="F282"/>
    </row>
    <row r="283" spans="1:6">
      <c r="A283" s="134" t="s">
        <v>72</v>
      </c>
      <c r="B283" t="s">
        <v>134</v>
      </c>
      <c r="C283">
        <v>2025</v>
      </c>
      <c r="D283" s="130">
        <v>7.4682564314455732E-2</v>
      </c>
    </row>
    <row r="284" spans="1:6">
      <c r="A284" s="134" t="s">
        <v>6</v>
      </c>
      <c r="B284" t="s">
        <v>134</v>
      </c>
      <c r="C284">
        <v>2014</v>
      </c>
      <c r="D284" s="130">
        <v>0.118242635483503</v>
      </c>
      <c r="F284"/>
    </row>
    <row r="285" spans="1:6">
      <c r="A285" s="134" t="s">
        <v>6</v>
      </c>
      <c r="B285" t="s">
        <v>134</v>
      </c>
      <c r="C285">
        <v>2015</v>
      </c>
      <c r="D285" s="130">
        <v>7.0999999999999994E-2</v>
      </c>
      <c r="F285"/>
    </row>
    <row r="286" spans="1:6">
      <c r="A286" s="134" t="s">
        <v>6</v>
      </c>
      <c r="B286" t="s">
        <v>134</v>
      </c>
      <c r="C286">
        <v>2016</v>
      </c>
      <c r="D286" s="130">
        <v>7.0999999999999994E-2</v>
      </c>
      <c r="F286"/>
    </row>
    <row r="287" spans="1:6">
      <c r="A287" s="134" t="s">
        <v>6</v>
      </c>
      <c r="B287" t="s">
        <v>134</v>
      </c>
      <c r="C287">
        <v>2017</v>
      </c>
      <c r="D287" s="130">
        <v>7.0999999999999994E-2</v>
      </c>
      <c r="F287"/>
    </row>
    <row r="288" spans="1:6">
      <c r="A288" s="134" t="s">
        <v>6</v>
      </c>
      <c r="B288" t="s">
        <v>134</v>
      </c>
      <c r="C288">
        <v>2018</v>
      </c>
      <c r="D288" s="130">
        <v>7.0999999999999994E-2</v>
      </c>
      <c r="F288"/>
    </row>
    <row r="289" spans="1:6">
      <c r="A289" s="134" t="s">
        <v>6</v>
      </c>
      <c r="B289" t="s">
        <v>134</v>
      </c>
      <c r="C289">
        <v>2019</v>
      </c>
      <c r="D289" s="130">
        <v>7.0999999999999994E-2</v>
      </c>
      <c r="F289"/>
    </row>
    <row r="290" spans="1:6">
      <c r="A290" s="134" t="s">
        <v>6</v>
      </c>
      <c r="B290" t="s">
        <v>134</v>
      </c>
      <c r="C290">
        <v>2020</v>
      </c>
      <c r="D290" s="130">
        <v>5.7981013399309E-2</v>
      </c>
      <c r="F290"/>
    </row>
    <row r="291" spans="1:6">
      <c r="A291" s="134" t="s">
        <v>6</v>
      </c>
      <c r="B291" t="s">
        <v>134</v>
      </c>
      <c r="C291">
        <v>2021</v>
      </c>
      <c r="D291" s="130">
        <v>5.7981013399309E-2</v>
      </c>
      <c r="F291"/>
    </row>
    <row r="292" spans="1:6">
      <c r="A292" s="134" t="s">
        <v>6</v>
      </c>
      <c r="B292" t="s">
        <v>134</v>
      </c>
      <c r="C292">
        <v>2022</v>
      </c>
      <c r="D292" s="130">
        <v>5.7981013399309E-2</v>
      </c>
      <c r="F292"/>
    </row>
    <row r="293" spans="1:6">
      <c r="A293" s="134" t="s">
        <v>6</v>
      </c>
      <c r="B293" t="s">
        <v>134</v>
      </c>
      <c r="C293">
        <v>2023</v>
      </c>
      <c r="D293" s="130">
        <v>5.7981013399309E-2</v>
      </c>
      <c r="F293"/>
    </row>
    <row r="294" spans="1:6">
      <c r="A294" s="134" t="s">
        <v>6</v>
      </c>
      <c r="B294" t="s">
        <v>134</v>
      </c>
      <c r="C294">
        <v>2024</v>
      </c>
      <c r="D294" s="130">
        <v>5.7981013399309E-2</v>
      </c>
      <c r="F294"/>
    </row>
    <row r="295" spans="1:6">
      <c r="A295" s="134" t="s">
        <v>6</v>
      </c>
      <c r="B295" t="s">
        <v>134</v>
      </c>
      <c r="C295">
        <v>2025</v>
      </c>
      <c r="D295" s="130">
        <v>7.9101049346920749E-2</v>
      </c>
    </row>
    <row r="296" spans="1:6">
      <c r="A296" s="134" t="s">
        <v>8</v>
      </c>
      <c r="B296" t="s">
        <v>134</v>
      </c>
      <c r="C296">
        <v>2014</v>
      </c>
      <c r="D296" s="130">
        <v>0.1084</v>
      </c>
      <c r="F296"/>
    </row>
    <row r="297" spans="1:6">
      <c r="A297" s="134" t="s">
        <v>8</v>
      </c>
      <c r="B297" t="s">
        <v>134</v>
      </c>
      <c r="C297">
        <v>2015</v>
      </c>
      <c r="D297" s="130">
        <v>0.1084</v>
      </c>
      <c r="F297"/>
    </row>
    <row r="298" spans="1:6">
      <c r="A298" s="134" t="s">
        <v>8</v>
      </c>
      <c r="B298" t="s">
        <v>134</v>
      </c>
      <c r="C298">
        <v>2016</v>
      </c>
      <c r="D298" s="130">
        <v>7.4999999999999997E-2</v>
      </c>
      <c r="F298"/>
    </row>
    <row r="299" spans="1:6">
      <c r="A299" s="134" t="s">
        <v>8</v>
      </c>
      <c r="B299" t="s">
        <v>134</v>
      </c>
      <c r="C299">
        <v>2017</v>
      </c>
      <c r="D299" s="130">
        <v>7.4999999999999997E-2</v>
      </c>
      <c r="F299"/>
    </row>
    <row r="300" spans="1:6">
      <c r="A300" s="134" t="s">
        <v>8</v>
      </c>
      <c r="B300" t="s">
        <v>134</v>
      </c>
      <c r="C300">
        <v>2018</v>
      </c>
      <c r="D300" s="130">
        <v>7.4999999999999997E-2</v>
      </c>
      <c r="F300"/>
    </row>
    <row r="301" spans="1:6">
      <c r="A301" s="134" t="s">
        <v>8</v>
      </c>
      <c r="B301" t="s">
        <v>134</v>
      </c>
      <c r="C301">
        <v>2019</v>
      </c>
      <c r="D301" s="130">
        <v>7.4999999999999997E-2</v>
      </c>
      <c r="F301"/>
    </row>
    <row r="302" spans="1:6">
      <c r="A302" s="134" t="s">
        <v>8</v>
      </c>
      <c r="B302" t="s">
        <v>134</v>
      </c>
      <c r="C302">
        <v>2020</v>
      </c>
      <c r="D302" s="130">
        <v>7.4999999999999997E-2</v>
      </c>
      <c r="F302"/>
    </row>
    <row r="303" spans="1:6">
      <c r="A303" s="134" t="s">
        <v>8</v>
      </c>
      <c r="B303" t="s">
        <v>134</v>
      </c>
      <c r="C303">
        <v>2021</v>
      </c>
      <c r="D303" s="130">
        <v>4.6851868535953002E-2</v>
      </c>
      <c r="F303"/>
    </row>
    <row r="304" spans="1:6">
      <c r="A304" s="134" t="s">
        <v>8</v>
      </c>
      <c r="B304" t="s">
        <v>134</v>
      </c>
      <c r="C304">
        <v>2022</v>
      </c>
      <c r="D304" s="130">
        <v>4.6851868535953002E-2</v>
      </c>
      <c r="F304"/>
    </row>
    <row r="305" spans="1:6">
      <c r="A305" s="134" t="s">
        <v>8</v>
      </c>
      <c r="B305" t="s">
        <v>134</v>
      </c>
      <c r="C305">
        <v>2023</v>
      </c>
      <c r="D305" s="130">
        <v>4.6851868535953002E-2</v>
      </c>
      <c r="F305"/>
    </row>
    <row r="306" spans="1:6">
      <c r="A306" s="134" t="s">
        <v>8</v>
      </c>
      <c r="B306" t="s">
        <v>134</v>
      </c>
      <c r="C306">
        <v>2024</v>
      </c>
      <c r="D306" s="130">
        <v>4.6851868535953002E-2</v>
      </c>
      <c r="F306"/>
    </row>
    <row r="307" spans="1:6">
      <c r="A307" s="134" t="s">
        <v>8</v>
      </c>
      <c r="B307" t="s">
        <v>134</v>
      </c>
      <c r="C307">
        <v>2025</v>
      </c>
      <c r="D307" s="130">
        <v>4.685186853595355E-2</v>
      </c>
    </row>
    <row r="308" spans="1:6">
      <c r="A308" s="134" t="s">
        <v>9</v>
      </c>
      <c r="B308" t="s">
        <v>134</v>
      </c>
      <c r="C308">
        <v>2014</v>
      </c>
      <c r="D308" s="130">
        <v>0.1084</v>
      </c>
      <c r="F308"/>
    </row>
    <row r="309" spans="1:6">
      <c r="A309" s="134" t="s">
        <v>9</v>
      </c>
      <c r="B309" t="s">
        <v>134</v>
      </c>
      <c r="C309">
        <v>2015</v>
      </c>
      <c r="D309" s="130">
        <v>0.1084</v>
      </c>
      <c r="F309"/>
    </row>
    <row r="310" spans="1:6">
      <c r="A310" s="134" t="s">
        <v>9</v>
      </c>
      <c r="B310" t="s">
        <v>134</v>
      </c>
      <c r="C310">
        <v>2016</v>
      </c>
      <c r="D310" s="130">
        <v>7.4999999999999997E-2</v>
      </c>
      <c r="F310"/>
    </row>
    <row r="311" spans="1:6">
      <c r="A311" s="134" t="s">
        <v>9</v>
      </c>
      <c r="B311" t="s">
        <v>134</v>
      </c>
      <c r="C311">
        <v>2017</v>
      </c>
      <c r="D311" s="130">
        <v>7.4999999999999997E-2</v>
      </c>
      <c r="F311"/>
    </row>
    <row r="312" spans="1:6">
      <c r="A312" s="134" t="s">
        <v>9</v>
      </c>
      <c r="B312" t="s">
        <v>134</v>
      </c>
      <c r="C312">
        <v>2018</v>
      </c>
      <c r="D312" s="130">
        <v>7.4999999999999997E-2</v>
      </c>
      <c r="F312"/>
    </row>
    <row r="313" spans="1:6">
      <c r="A313" s="134" t="s">
        <v>9</v>
      </c>
      <c r="B313" t="s">
        <v>134</v>
      </c>
      <c r="C313">
        <v>2019</v>
      </c>
      <c r="D313" s="130">
        <v>7.4999999999999997E-2</v>
      </c>
      <c r="F313"/>
    </row>
    <row r="314" spans="1:6">
      <c r="A314" s="134" t="s">
        <v>9</v>
      </c>
      <c r="B314" t="s">
        <v>134</v>
      </c>
      <c r="C314">
        <v>2020</v>
      </c>
      <c r="D314" s="130">
        <v>7.4999999999999997E-2</v>
      </c>
      <c r="F314"/>
    </row>
    <row r="315" spans="1:6">
      <c r="A315" s="134" t="s">
        <v>9</v>
      </c>
      <c r="B315" t="s">
        <v>134</v>
      </c>
      <c r="C315">
        <v>2021</v>
      </c>
      <c r="D315" s="130">
        <v>4.6851868535953002E-2</v>
      </c>
      <c r="F315"/>
    </row>
    <row r="316" spans="1:6">
      <c r="A316" s="134" t="s">
        <v>9</v>
      </c>
      <c r="B316" t="s">
        <v>134</v>
      </c>
      <c r="C316">
        <v>2022</v>
      </c>
      <c r="D316" s="130">
        <v>4.6851868535953002E-2</v>
      </c>
      <c r="F316"/>
    </row>
    <row r="317" spans="1:6">
      <c r="A317" s="134" t="s">
        <v>9</v>
      </c>
      <c r="B317" t="s">
        <v>134</v>
      </c>
      <c r="C317">
        <v>2023</v>
      </c>
      <c r="D317" s="130">
        <v>4.6851868535953002E-2</v>
      </c>
      <c r="F317"/>
    </row>
    <row r="318" spans="1:6">
      <c r="A318" s="134" t="s">
        <v>9</v>
      </c>
      <c r="B318" t="s">
        <v>134</v>
      </c>
      <c r="C318">
        <v>2024</v>
      </c>
      <c r="D318" s="130">
        <v>4.6851868535953002E-2</v>
      </c>
      <c r="F318"/>
    </row>
    <row r="319" spans="1:6">
      <c r="A319" s="134" t="s">
        <v>9</v>
      </c>
      <c r="B319" t="s">
        <v>134</v>
      </c>
      <c r="C319">
        <v>2025</v>
      </c>
      <c r="D319" s="130">
        <v>4.685186853595355E-2</v>
      </c>
    </row>
    <row r="320" spans="1:6">
      <c r="A320" s="134" t="s">
        <v>7</v>
      </c>
      <c r="B320" t="s">
        <v>134</v>
      </c>
      <c r="C320">
        <v>2014</v>
      </c>
      <c r="D320" s="130">
        <v>0.118242635483503</v>
      </c>
      <c r="F320"/>
    </row>
    <row r="321" spans="1:6">
      <c r="A321" s="134" t="s">
        <v>7</v>
      </c>
      <c r="B321" t="s">
        <v>134</v>
      </c>
      <c r="C321">
        <v>2015</v>
      </c>
      <c r="D321" s="130">
        <v>7.0999999999999994E-2</v>
      </c>
      <c r="F321"/>
    </row>
    <row r="322" spans="1:6">
      <c r="A322" s="134" t="s">
        <v>7</v>
      </c>
      <c r="B322" t="s">
        <v>134</v>
      </c>
      <c r="C322">
        <v>2016</v>
      </c>
      <c r="D322" s="130">
        <v>7.0999999999999994E-2</v>
      </c>
      <c r="F322"/>
    </row>
    <row r="323" spans="1:6">
      <c r="A323" s="134" t="s">
        <v>7</v>
      </c>
      <c r="B323" t="s">
        <v>134</v>
      </c>
      <c r="C323">
        <v>2017</v>
      </c>
      <c r="D323" s="130">
        <v>7.0999999999999994E-2</v>
      </c>
      <c r="F323"/>
    </row>
    <row r="324" spans="1:6">
      <c r="A324" s="134" t="s">
        <v>7</v>
      </c>
      <c r="B324" t="s">
        <v>134</v>
      </c>
      <c r="C324">
        <v>2018</v>
      </c>
      <c r="D324" s="130">
        <v>7.0999999999999994E-2</v>
      </c>
      <c r="F324"/>
    </row>
    <row r="325" spans="1:6">
      <c r="A325" s="134" t="s">
        <v>7</v>
      </c>
      <c r="B325" t="s">
        <v>134</v>
      </c>
      <c r="C325">
        <v>2019</v>
      </c>
      <c r="D325" s="130">
        <v>7.0999999999999994E-2</v>
      </c>
      <c r="F325"/>
    </row>
    <row r="326" spans="1:6">
      <c r="A326" s="134" t="s">
        <v>7</v>
      </c>
      <c r="B326" t="s">
        <v>134</v>
      </c>
      <c r="C326">
        <v>2020</v>
      </c>
      <c r="D326" s="130">
        <v>5.7981013399309E-2</v>
      </c>
      <c r="F326"/>
    </row>
    <row r="327" spans="1:6">
      <c r="A327" s="134" t="s">
        <v>7</v>
      </c>
      <c r="B327" t="s">
        <v>134</v>
      </c>
      <c r="C327">
        <v>2021</v>
      </c>
      <c r="D327" s="130">
        <v>5.7981013399309E-2</v>
      </c>
      <c r="F327"/>
    </row>
    <row r="328" spans="1:6">
      <c r="A328" s="134" t="s">
        <v>7</v>
      </c>
      <c r="B328" t="s">
        <v>134</v>
      </c>
      <c r="C328">
        <v>2022</v>
      </c>
      <c r="D328" s="130">
        <v>5.7981013399309E-2</v>
      </c>
      <c r="E328" s="62"/>
      <c r="F328"/>
    </row>
    <row r="329" spans="1:6">
      <c r="A329" s="134" t="s">
        <v>7</v>
      </c>
      <c r="B329" t="s">
        <v>134</v>
      </c>
      <c r="C329">
        <v>2023</v>
      </c>
      <c r="D329" s="130">
        <v>5.7981013399309E-2</v>
      </c>
      <c r="F329"/>
    </row>
    <row r="330" spans="1:6">
      <c r="A330" s="134" t="s">
        <v>7</v>
      </c>
      <c r="B330" t="s">
        <v>134</v>
      </c>
      <c r="C330">
        <v>2024</v>
      </c>
      <c r="D330" s="130">
        <v>5.7981013399309E-2</v>
      </c>
      <c r="E330" s="62"/>
      <c r="F330"/>
    </row>
    <row r="331" spans="1:6">
      <c r="A331" s="134" t="s">
        <v>7</v>
      </c>
      <c r="B331" t="s">
        <v>134</v>
      </c>
      <c r="C331">
        <v>2025</v>
      </c>
      <c r="D331" s="130">
        <v>7.9152465625761476E-2</v>
      </c>
    </row>
    <row r="332" spans="1:6">
      <c r="A332" s="134" t="s">
        <v>107</v>
      </c>
      <c r="B332" t="s">
        <v>134</v>
      </c>
      <c r="C332">
        <v>2014</v>
      </c>
      <c r="D332" s="130">
        <v>0.102895545931749</v>
      </c>
      <c r="F332"/>
    </row>
    <row r="333" spans="1:6">
      <c r="A333" s="134" t="s">
        <v>107</v>
      </c>
      <c r="B333" t="s">
        <v>134</v>
      </c>
      <c r="C333">
        <v>2015</v>
      </c>
      <c r="D333" s="130">
        <v>7.0999999999999994E-2</v>
      </c>
      <c r="F333"/>
    </row>
    <row r="334" spans="1:6">
      <c r="A334" s="134" t="s">
        <v>107</v>
      </c>
      <c r="B334" t="s">
        <v>134</v>
      </c>
      <c r="C334">
        <v>2016</v>
      </c>
      <c r="D334" s="130">
        <v>7.0999999999999994E-2</v>
      </c>
      <c r="F334"/>
    </row>
    <row r="335" spans="1:6">
      <c r="A335" s="134" t="s">
        <v>107</v>
      </c>
      <c r="B335" t="s">
        <v>134</v>
      </c>
      <c r="C335">
        <v>2017</v>
      </c>
      <c r="D335" s="130">
        <v>7.0999999999999994E-2</v>
      </c>
      <c r="F335"/>
    </row>
    <row r="336" spans="1:6">
      <c r="A336" s="134" t="s">
        <v>107</v>
      </c>
      <c r="B336" t="s">
        <v>134</v>
      </c>
      <c r="C336">
        <v>2018</v>
      </c>
      <c r="D336" s="130">
        <v>7.0999999999999994E-2</v>
      </c>
      <c r="F336"/>
    </row>
    <row r="337" spans="1:6">
      <c r="A337" s="134" t="s">
        <v>107</v>
      </c>
      <c r="B337" t="s">
        <v>134</v>
      </c>
      <c r="C337">
        <v>2019</v>
      </c>
      <c r="D337" s="130">
        <v>7.0999999999999994E-2</v>
      </c>
      <c r="F337"/>
    </row>
    <row r="338" spans="1:6">
      <c r="A338" s="134" t="s">
        <v>107</v>
      </c>
      <c r="B338" t="s">
        <v>134</v>
      </c>
      <c r="C338">
        <v>2020</v>
      </c>
      <c r="D338" s="130">
        <v>5.6169969049528999E-2</v>
      </c>
      <c r="F338"/>
    </row>
    <row r="339" spans="1:6">
      <c r="A339" s="134" t="s">
        <v>107</v>
      </c>
      <c r="B339" t="s">
        <v>134</v>
      </c>
      <c r="C339">
        <v>2021</v>
      </c>
      <c r="D339" s="130">
        <v>5.6169969049528999E-2</v>
      </c>
      <c r="F339"/>
    </row>
    <row r="340" spans="1:6">
      <c r="A340" s="134" t="s">
        <v>107</v>
      </c>
      <c r="B340" t="s">
        <v>134</v>
      </c>
      <c r="C340">
        <v>2022</v>
      </c>
      <c r="D340" s="130">
        <v>5.6169969049528999E-2</v>
      </c>
      <c r="E340" s="62"/>
      <c r="F340"/>
    </row>
    <row r="341" spans="1:6">
      <c r="A341" s="134" t="s">
        <v>107</v>
      </c>
      <c r="B341" t="s">
        <v>134</v>
      </c>
      <c r="C341">
        <v>2023</v>
      </c>
      <c r="D341" s="130">
        <v>5.6169969049528999E-2</v>
      </c>
      <c r="F341"/>
    </row>
    <row r="342" spans="1:6">
      <c r="A342" s="134" t="s">
        <v>107</v>
      </c>
      <c r="B342" t="s">
        <v>134</v>
      </c>
      <c r="C342">
        <v>2024</v>
      </c>
      <c r="D342" s="130">
        <v>5.6169969049528999E-2</v>
      </c>
      <c r="E342" s="62"/>
      <c r="F342"/>
    </row>
    <row r="343" spans="1:6">
      <c r="A343" s="134" t="s">
        <v>107</v>
      </c>
      <c r="B343" t="s">
        <v>134</v>
      </c>
      <c r="C343">
        <v>2025</v>
      </c>
      <c r="D343" s="130">
        <v>7.8057996511190664E-2</v>
      </c>
    </row>
    <row r="344" spans="1:6">
      <c r="A344" s="134" t="s">
        <v>104</v>
      </c>
      <c r="B344" t="s">
        <v>134</v>
      </c>
      <c r="C344">
        <v>2014</v>
      </c>
      <c r="D344" s="130">
        <v>0.108465864768011</v>
      </c>
      <c r="F344"/>
    </row>
    <row r="345" spans="1:6">
      <c r="A345" s="134" t="s">
        <v>104</v>
      </c>
      <c r="B345" t="s">
        <v>134</v>
      </c>
      <c r="C345">
        <v>2015</v>
      </c>
      <c r="D345" s="130">
        <v>0.108465864768011</v>
      </c>
      <c r="F345"/>
    </row>
    <row r="346" spans="1:6">
      <c r="A346" s="134" t="s">
        <v>104</v>
      </c>
      <c r="B346" t="s">
        <v>134</v>
      </c>
      <c r="C346">
        <v>2016</v>
      </c>
      <c r="D346" s="130">
        <v>7.4999999999999997E-2</v>
      </c>
      <c r="F346"/>
    </row>
    <row r="347" spans="1:6">
      <c r="A347" s="134" t="s">
        <v>104</v>
      </c>
      <c r="B347" t="s">
        <v>134</v>
      </c>
      <c r="C347">
        <v>2017</v>
      </c>
      <c r="D347" s="130">
        <v>7.4999999999999997E-2</v>
      </c>
      <c r="F347"/>
    </row>
    <row r="348" spans="1:6">
      <c r="A348" s="134" t="s">
        <v>104</v>
      </c>
      <c r="B348" t="s">
        <v>134</v>
      </c>
      <c r="C348">
        <v>2018</v>
      </c>
      <c r="D348" s="130">
        <v>7.4999999999999997E-2</v>
      </c>
      <c r="F348"/>
    </row>
    <row r="349" spans="1:6">
      <c r="A349" s="134" t="s">
        <v>104</v>
      </c>
      <c r="B349" t="s">
        <v>134</v>
      </c>
      <c r="C349">
        <v>2019</v>
      </c>
      <c r="D349" s="130">
        <v>7.4999999999999997E-2</v>
      </c>
      <c r="F349"/>
    </row>
    <row r="350" spans="1:6">
      <c r="A350" s="134" t="s">
        <v>104</v>
      </c>
      <c r="B350" t="s">
        <v>134</v>
      </c>
      <c r="C350">
        <v>2020</v>
      </c>
      <c r="D350" s="130">
        <v>7.4999999999999997E-2</v>
      </c>
      <c r="F350"/>
    </row>
    <row r="351" spans="1:6">
      <c r="A351" s="134" t="s">
        <v>104</v>
      </c>
      <c r="B351" t="s">
        <v>134</v>
      </c>
      <c r="C351">
        <v>2021</v>
      </c>
      <c r="D351" s="130">
        <v>4.5085717131700002E-2</v>
      </c>
      <c r="F351"/>
    </row>
    <row r="352" spans="1:6">
      <c r="A352" s="134" t="s">
        <v>104</v>
      </c>
      <c r="B352" t="s">
        <v>134</v>
      </c>
      <c r="C352">
        <v>2022</v>
      </c>
      <c r="D352" s="130">
        <v>5.3129223748298003E-2</v>
      </c>
      <c r="E352" s="62"/>
      <c r="F352"/>
    </row>
    <row r="353" spans="1:6">
      <c r="A353" s="134" t="s">
        <v>104</v>
      </c>
      <c r="B353" t="s">
        <v>134</v>
      </c>
      <c r="C353">
        <v>2023</v>
      </c>
      <c r="D353" s="130">
        <v>5.3129223748298003E-2</v>
      </c>
      <c r="F353"/>
    </row>
    <row r="354" spans="1:6">
      <c r="A354" s="134" t="s">
        <v>104</v>
      </c>
      <c r="B354" t="s">
        <v>134</v>
      </c>
      <c r="C354">
        <v>2024</v>
      </c>
      <c r="D354" s="130">
        <v>5.3129223748298003E-2</v>
      </c>
      <c r="E354" s="62"/>
      <c r="F354"/>
    </row>
    <row r="355" spans="1:6">
      <c r="A355" s="134" t="s">
        <v>104</v>
      </c>
      <c r="B355" t="s">
        <v>134</v>
      </c>
      <c r="C355">
        <v>2025</v>
      </c>
      <c r="D355" s="130">
        <v>5.3129223748298225E-2</v>
      </c>
    </row>
    <row r="356" spans="1:6">
      <c r="A356" s="134" t="s">
        <v>145</v>
      </c>
      <c r="B356" t="s">
        <v>134</v>
      </c>
      <c r="C356">
        <v>2014</v>
      </c>
      <c r="D356" s="130"/>
      <c r="F356"/>
    </row>
    <row r="357" spans="1:6">
      <c r="A357" s="134" t="s">
        <v>145</v>
      </c>
      <c r="B357" t="s">
        <v>134</v>
      </c>
      <c r="C357">
        <v>2015</v>
      </c>
      <c r="D357" s="130"/>
      <c r="F357"/>
    </row>
    <row r="358" spans="1:6">
      <c r="A358" s="134" t="s">
        <v>145</v>
      </c>
      <c r="B358" t="s">
        <v>134</v>
      </c>
      <c r="C358">
        <v>2016</v>
      </c>
      <c r="D358" s="130"/>
      <c r="F358"/>
    </row>
    <row r="359" spans="1:6">
      <c r="A359" s="134" t="s">
        <v>145</v>
      </c>
      <c r="B359" t="s">
        <v>134</v>
      </c>
      <c r="C359">
        <v>2017</v>
      </c>
      <c r="D359" s="130"/>
      <c r="F359"/>
    </row>
    <row r="360" spans="1:6">
      <c r="A360" s="134" t="s">
        <v>145</v>
      </c>
      <c r="B360" t="s">
        <v>134</v>
      </c>
      <c r="C360">
        <v>2018</v>
      </c>
      <c r="D360" s="130"/>
      <c r="F360"/>
    </row>
    <row r="361" spans="1:6">
      <c r="A361" s="134" t="s">
        <v>145</v>
      </c>
      <c r="B361" t="s">
        <v>134</v>
      </c>
      <c r="C361">
        <v>2019</v>
      </c>
      <c r="D361" s="130"/>
      <c r="F361"/>
    </row>
    <row r="362" spans="1:6">
      <c r="A362" s="134" t="s">
        <v>145</v>
      </c>
      <c r="B362" t="s">
        <v>134</v>
      </c>
      <c r="C362">
        <v>2020</v>
      </c>
      <c r="D362" s="130">
        <v>5.8744900964463997E-2</v>
      </c>
      <c r="F362"/>
    </row>
    <row r="363" spans="1:6">
      <c r="A363" s="134" t="s">
        <v>145</v>
      </c>
      <c r="B363" t="s">
        <v>134</v>
      </c>
      <c r="C363">
        <v>2021</v>
      </c>
      <c r="D363" s="130">
        <v>5.8744900964463997E-2</v>
      </c>
      <c r="F363"/>
    </row>
    <row r="364" spans="1:6">
      <c r="A364" s="134" t="s">
        <v>145</v>
      </c>
      <c r="B364" t="s">
        <v>134</v>
      </c>
      <c r="C364">
        <v>2022</v>
      </c>
      <c r="D364" s="130">
        <v>5.8744900964463997E-2</v>
      </c>
      <c r="E364" s="62"/>
      <c r="F364"/>
    </row>
    <row r="365" spans="1:6">
      <c r="A365" s="134" t="s">
        <v>145</v>
      </c>
      <c r="B365" t="s">
        <v>134</v>
      </c>
      <c r="C365">
        <v>2023</v>
      </c>
      <c r="D365" s="130">
        <v>5.8744900964463997E-2</v>
      </c>
      <c r="F365"/>
    </row>
    <row r="366" spans="1:6">
      <c r="A366" s="134" t="s">
        <v>145</v>
      </c>
      <c r="B366" t="s">
        <v>134</v>
      </c>
      <c r="C366">
        <v>2024</v>
      </c>
      <c r="D366" s="130">
        <v>5.8744900964463997E-2</v>
      </c>
      <c r="E366" s="62"/>
      <c r="F366"/>
    </row>
    <row r="367" spans="1:6">
      <c r="A367" s="134" t="s">
        <v>145</v>
      </c>
      <c r="B367" t="s">
        <v>134</v>
      </c>
      <c r="C367">
        <v>2025</v>
      </c>
      <c r="D367" s="130">
        <v>7.9101049346920749E-2</v>
      </c>
    </row>
    <row r="368" spans="1:6">
      <c r="A368" s="134" t="s">
        <v>101</v>
      </c>
      <c r="B368" t="s">
        <v>134</v>
      </c>
      <c r="C368">
        <v>2014</v>
      </c>
      <c r="D368" s="130">
        <v>0.10275772881918301</v>
      </c>
      <c r="F368"/>
    </row>
    <row r="369" spans="1:6">
      <c r="A369" s="134" t="s">
        <v>101</v>
      </c>
      <c r="B369" t="s">
        <v>134</v>
      </c>
      <c r="C369">
        <v>2015</v>
      </c>
      <c r="D369" s="130">
        <v>0.10275772881918301</v>
      </c>
      <c r="F369"/>
    </row>
    <row r="370" spans="1:6">
      <c r="A370" s="134" t="s">
        <v>101</v>
      </c>
      <c r="B370" t="s">
        <v>134</v>
      </c>
      <c r="C370">
        <v>2016</v>
      </c>
      <c r="D370" s="130">
        <v>7.0000000000000007E-2</v>
      </c>
      <c r="F370"/>
    </row>
    <row r="371" spans="1:6">
      <c r="A371" s="134" t="s">
        <v>101</v>
      </c>
      <c r="B371" t="s">
        <v>134</v>
      </c>
      <c r="C371">
        <v>2017</v>
      </c>
      <c r="D371" s="130">
        <v>7.0000000000000007E-2</v>
      </c>
      <c r="F371"/>
    </row>
    <row r="372" spans="1:6">
      <c r="A372" s="134" t="s">
        <v>101</v>
      </c>
      <c r="B372" t="s">
        <v>134</v>
      </c>
      <c r="C372">
        <v>2018</v>
      </c>
      <c r="D372" s="130">
        <v>7.0000000000000007E-2</v>
      </c>
      <c r="F372"/>
    </row>
    <row r="373" spans="1:6">
      <c r="A373" s="134" t="s">
        <v>101</v>
      </c>
      <c r="B373" t="s">
        <v>134</v>
      </c>
      <c r="C373">
        <v>2019</v>
      </c>
      <c r="D373" s="130">
        <v>7.0000000000000007E-2</v>
      </c>
      <c r="F373"/>
    </row>
    <row r="374" spans="1:6">
      <c r="A374" s="134" t="s">
        <v>101</v>
      </c>
      <c r="B374" t="s">
        <v>134</v>
      </c>
      <c r="C374">
        <v>2020</v>
      </c>
      <c r="D374" s="130">
        <v>7.0000000000000007E-2</v>
      </c>
      <c r="F374"/>
    </row>
    <row r="375" spans="1:6">
      <c r="A375" s="134" t="s">
        <v>101</v>
      </c>
      <c r="B375" t="s">
        <v>134</v>
      </c>
      <c r="C375">
        <v>2021</v>
      </c>
      <c r="D375" s="130">
        <v>4.5043680031917999E-2</v>
      </c>
      <c r="F375"/>
    </row>
    <row r="376" spans="1:6">
      <c r="A376" s="134" t="s">
        <v>101</v>
      </c>
      <c r="B376" t="s">
        <v>134</v>
      </c>
      <c r="C376">
        <v>2022</v>
      </c>
      <c r="D376" s="130">
        <v>5.0395197404569998E-2</v>
      </c>
      <c r="E376" s="62"/>
      <c r="F376"/>
    </row>
    <row r="377" spans="1:6">
      <c r="A377" s="134" t="s">
        <v>101</v>
      </c>
      <c r="B377" t="s">
        <v>134</v>
      </c>
      <c r="C377">
        <v>2023</v>
      </c>
      <c r="D377" s="130">
        <v>5.0395197404569998E-2</v>
      </c>
      <c r="F377"/>
    </row>
    <row r="378" spans="1:6">
      <c r="A378" s="134" t="s">
        <v>101</v>
      </c>
      <c r="B378" t="s">
        <v>134</v>
      </c>
      <c r="C378">
        <v>2024</v>
      </c>
      <c r="D378" s="130">
        <v>5.0395197404569998E-2</v>
      </c>
      <c r="E378" s="62"/>
      <c r="F378"/>
    </row>
    <row r="379" spans="1:6">
      <c r="A379" s="134" t="s">
        <v>101</v>
      </c>
      <c r="B379" t="s">
        <v>134</v>
      </c>
      <c r="C379">
        <v>2025</v>
      </c>
      <c r="D379" s="130">
        <v>5.0395197404570095E-2</v>
      </c>
    </row>
    <row r="380" spans="1:6">
      <c r="A380" s="134" t="s">
        <v>71</v>
      </c>
      <c r="B380" t="s">
        <v>134</v>
      </c>
      <c r="C380">
        <v>2014</v>
      </c>
      <c r="D380" s="130">
        <v>9.3687999999999994E-2</v>
      </c>
      <c r="F380"/>
    </row>
    <row r="381" spans="1:6">
      <c r="A381" s="134" t="s">
        <v>71</v>
      </c>
      <c r="B381" t="s">
        <v>134</v>
      </c>
      <c r="C381">
        <v>2015</v>
      </c>
      <c r="D381" s="130">
        <v>9.3687999999999994E-2</v>
      </c>
      <c r="F381"/>
    </row>
    <row r="382" spans="1:6">
      <c r="A382" s="134" t="s">
        <v>71</v>
      </c>
      <c r="B382" t="s">
        <v>134</v>
      </c>
      <c r="C382">
        <v>2016</v>
      </c>
      <c r="D382" s="130">
        <v>9.3687999999999994E-2</v>
      </c>
      <c r="F382"/>
    </row>
    <row r="383" spans="1:6">
      <c r="A383" s="134" t="s">
        <v>71</v>
      </c>
      <c r="B383" t="s">
        <v>134</v>
      </c>
      <c r="C383">
        <v>2017</v>
      </c>
      <c r="D383" s="130">
        <v>9.3687999999999994E-2</v>
      </c>
      <c r="F383"/>
    </row>
    <row r="384" spans="1:6">
      <c r="A384" s="134" t="s">
        <v>71</v>
      </c>
      <c r="B384" t="s">
        <v>134</v>
      </c>
      <c r="C384">
        <v>2018</v>
      </c>
      <c r="D384" s="130">
        <v>7.3999999999999996E-2</v>
      </c>
      <c r="F384"/>
    </row>
    <row r="385" spans="1:6">
      <c r="A385" s="134" t="s">
        <v>71</v>
      </c>
      <c r="B385" t="s">
        <v>134</v>
      </c>
      <c r="C385">
        <v>2019</v>
      </c>
      <c r="D385" s="130">
        <v>7.3999999999999996E-2</v>
      </c>
      <c r="F385"/>
    </row>
    <row r="386" spans="1:6">
      <c r="A386" s="134" t="s">
        <v>71</v>
      </c>
      <c r="B386" t="s">
        <v>134</v>
      </c>
      <c r="C386">
        <v>2020</v>
      </c>
      <c r="D386" s="130">
        <v>7.3999999999999996E-2</v>
      </c>
      <c r="F386"/>
    </row>
    <row r="387" spans="1:6">
      <c r="A387" s="134" t="s">
        <v>71</v>
      </c>
      <c r="B387" t="s">
        <v>134</v>
      </c>
      <c r="C387">
        <v>2021</v>
      </c>
      <c r="D387" s="130">
        <v>7.3999999999999996E-2</v>
      </c>
      <c r="F387"/>
    </row>
    <row r="388" spans="1:6">
      <c r="A388" s="134" t="s">
        <v>71</v>
      </c>
      <c r="B388" t="s">
        <v>134</v>
      </c>
      <c r="C388">
        <v>2022</v>
      </c>
      <c r="D388" s="130">
        <v>7.3999999999999996E-2</v>
      </c>
      <c r="E388" s="62"/>
      <c r="F388"/>
    </row>
    <row r="389" spans="1:6">
      <c r="A389" s="134" t="s">
        <v>71</v>
      </c>
      <c r="B389" t="s">
        <v>134</v>
      </c>
      <c r="C389">
        <v>2023</v>
      </c>
      <c r="D389" s="130">
        <v>6.1600479126087002E-2</v>
      </c>
      <c r="F389"/>
    </row>
    <row r="390" spans="1:6">
      <c r="A390" s="134" t="s">
        <v>71</v>
      </c>
      <c r="B390" t="s">
        <v>134</v>
      </c>
      <c r="C390">
        <v>2024</v>
      </c>
      <c r="D390" s="130">
        <v>6.1600479126087002E-2</v>
      </c>
      <c r="E390" s="62"/>
      <c r="F390"/>
    </row>
    <row r="391" spans="1:6">
      <c r="A391" s="134" t="s">
        <v>71</v>
      </c>
      <c r="B391" t="s">
        <v>134</v>
      </c>
      <c r="C391">
        <v>2025</v>
      </c>
      <c r="D391" s="130">
        <v>6.1600479126087661E-2</v>
      </c>
    </row>
    <row r="392" spans="1:6">
      <c r="A392" s="134" t="s">
        <v>10</v>
      </c>
      <c r="B392" t="s">
        <v>134</v>
      </c>
      <c r="C392">
        <v>2014</v>
      </c>
      <c r="D392" s="130">
        <v>0.1109</v>
      </c>
      <c r="F392"/>
    </row>
    <row r="393" spans="1:6">
      <c r="A393" s="134" t="s">
        <v>10</v>
      </c>
      <c r="B393" t="s">
        <v>134</v>
      </c>
      <c r="C393">
        <v>2015</v>
      </c>
      <c r="D393" s="130">
        <v>0.1109</v>
      </c>
      <c r="F393"/>
    </row>
    <row r="394" spans="1:6">
      <c r="A394" s="134" t="s">
        <v>10</v>
      </c>
      <c r="B394" t="s">
        <v>134</v>
      </c>
      <c r="C394">
        <v>2016</v>
      </c>
      <c r="D394" s="130">
        <v>7.4999999999999997E-2</v>
      </c>
      <c r="F394"/>
    </row>
    <row r="395" spans="1:6">
      <c r="A395" s="134" t="s">
        <v>10</v>
      </c>
      <c r="B395" t="s">
        <v>134</v>
      </c>
      <c r="C395">
        <v>2017</v>
      </c>
      <c r="D395" s="130">
        <v>7.4999999999999997E-2</v>
      </c>
      <c r="F395"/>
    </row>
    <row r="396" spans="1:6">
      <c r="A396" s="134" t="s">
        <v>10</v>
      </c>
      <c r="B396" t="s">
        <v>134</v>
      </c>
      <c r="C396">
        <v>2018</v>
      </c>
      <c r="D396" s="130">
        <v>7.4999999999999997E-2</v>
      </c>
      <c r="F396"/>
    </row>
    <row r="397" spans="1:6">
      <c r="A397" s="134" t="s">
        <v>10</v>
      </c>
      <c r="B397" t="s">
        <v>134</v>
      </c>
      <c r="C397">
        <v>2019</v>
      </c>
      <c r="D397" s="130">
        <v>7.4999999999999997E-2</v>
      </c>
      <c r="F397"/>
    </row>
    <row r="398" spans="1:6">
      <c r="A398" s="134" t="s">
        <v>10</v>
      </c>
      <c r="B398" t="s">
        <v>134</v>
      </c>
      <c r="C398">
        <v>2020</v>
      </c>
      <c r="D398" s="130">
        <v>7.4999999999999997E-2</v>
      </c>
      <c r="F398"/>
    </row>
    <row r="399" spans="1:6">
      <c r="A399" s="134" t="s">
        <v>10</v>
      </c>
      <c r="B399" t="s">
        <v>134</v>
      </c>
      <c r="C399">
        <v>2021</v>
      </c>
      <c r="D399" s="130">
        <v>4.5596686540158998E-2</v>
      </c>
      <c r="F399"/>
    </row>
    <row r="400" spans="1:6">
      <c r="A400" s="134" t="s">
        <v>10</v>
      </c>
      <c r="B400" t="s">
        <v>134</v>
      </c>
      <c r="C400">
        <v>2022</v>
      </c>
      <c r="D400" s="130">
        <v>4.5596686540158998E-2</v>
      </c>
      <c r="E400" s="62"/>
      <c r="F400"/>
    </row>
    <row r="401" spans="1:6">
      <c r="A401" s="134" t="s">
        <v>10</v>
      </c>
      <c r="B401" t="s">
        <v>134</v>
      </c>
      <c r="C401">
        <v>2023</v>
      </c>
      <c r="D401" s="130">
        <v>4.5596686540158998E-2</v>
      </c>
      <c r="F401"/>
    </row>
    <row r="402" spans="1:6">
      <c r="A402" s="134" t="s">
        <v>10</v>
      </c>
      <c r="B402" t="s">
        <v>134</v>
      </c>
      <c r="C402">
        <v>2024</v>
      </c>
      <c r="D402" s="130">
        <v>4.5596686540158998E-2</v>
      </c>
      <c r="E402" s="62"/>
      <c r="F402"/>
    </row>
    <row r="403" spans="1:6">
      <c r="A403" s="134" t="s">
        <v>10</v>
      </c>
      <c r="B403" t="s">
        <v>134</v>
      </c>
      <c r="C403">
        <v>2025</v>
      </c>
      <c r="D403" s="130">
        <v>4.5596686540159269E-2</v>
      </c>
    </row>
    <row r="404" spans="1:6">
      <c r="A404" s="134" t="s">
        <v>105</v>
      </c>
      <c r="B404" t="s">
        <v>134</v>
      </c>
      <c r="C404">
        <v>2014</v>
      </c>
      <c r="D404" s="130">
        <v>8.6900000000000005E-2</v>
      </c>
      <c r="F404"/>
    </row>
    <row r="405" spans="1:6">
      <c r="A405" s="134" t="s">
        <v>105</v>
      </c>
      <c r="B405" t="s">
        <v>134</v>
      </c>
      <c r="C405">
        <v>2015</v>
      </c>
      <c r="D405" s="130">
        <v>8.6900000000000005E-2</v>
      </c>
      <c r="F405"/>
    </row>
    <row r="406" spans="1:6">
      <c r="A406" s="134" t="s">
        <v>105</v>
      </c>
      <c r="B406" t="s">
        <v>134</v>
      </c>
      <c r="C406">
        <v>2016</v>
      </c>
      <c r="D406" s="130">
        <v>8.6900000000000005E-2</v>
      </c>
      <c r="F406"/>
    </row>
    <row r="407" spans="1:6">
      <c r="A407" s="134" t="s">
        <v>105</v>
      </c>
      <c r="B407" t="s">
        <v>134</v>
      </c>
      <c r="C407">
        <v>2017</v>
      </c>
      <c r="D407" s="130">
        <v>8.6900000000000005E-2</v>
      </c>
      <c r="F407"/>
    </row>
    <row r="408" spans="1:6">
      <c r="A408" s="134" t="s">
        <v>105</v>
      </c>
      <c r="B408" t="s">
        <v>134</v>
      </c>
      <c r="C408">
        <v>2018</v>
      </c>
      <c r="D408" s="130">
        <v>7.3999999999999996E-2</v>
      </c>
      <c r="F408"/>
    </row>
    <row r="409" spans="1:6">
      <c r="A409" s="134" t="s">
        <v>105</v>
      </c>
      <c r="B409" t="s">
        <v>134</v>
      </c>
      <c r="C409">
        <v>2019</v>
      </c>
      <c r="D409" s="130">
        <v>7.3999999999999996E-2</v>
      </c>
      <c r="F409"/>
    </row>
    <row r="410" spans="1:6">
      <c r="A410" s="134" t="s">
        <v>105</v>
      </c>
      <c r="B410" t="s">
        <v>134</v>
      </c>
      <c r="C410">
        <v>2020</v>
      </c>
      <c r="D410" s="130">
        <v>5.7981013399309E-2</v>
      </c>
      <c r="F410"/>
    </row>
    <row r="411" spans="1:6">
      <c r="A411" s="134" t="s">
        <v>105</v>
      </c>
      <c r="B411" t="s">
        <v>134</v>
      </c>
      <c r="C411">
        <v>2021</v>
      </c>
      <c r="D411" s="130">
        <v>5.7981013399309E-2</v>
      </c>
      <c r="F411"/>
    </row>
    <row r="412" spans="1:6">
      <c r="A412" s="134" t="s">
        <v>105</v>
      </c>
      <c r="B412" t="s">
        <v>134</v>
      </c>
      <c r="C412">
        <v>2022</v>
      </c>
      <c r="D412" s="130">
        <v>5.7981013399309E-2</v>
      </c>
      <c r="E412" s="62"/>
      <c r="F412"/>
    </row>
    <row r="413" spans="1:6">
      <c r="A413" s="134" t="s">
        <v>105</v>
      </c>
      <c r="B413" t="s">
        <v>134</v>
      </c>
      <c r="C413">
        <v>2023</v>
      </c>
      <c r="D413" s="130">
        <v>5.7981013399309E-2</v>
      </c>
      <c r="F413"/>
    </row>
    <row r="414" spans="1:6">
      <c r="A414" s="134" t="s">
        <v>105</v>
      </c>
      <c r="B414" t="s">
        <v>134</v>
      </c>
      <c r="C414">
        <v>2024</v>
      </c>
      <c r="D414" s="130">
        <v>5.7981013399309E-2</v>
      </c>
      <c r="E414" s="62"/>
      <c r="F414"/>
    </row>
    <row r="415" spans="1:6">
      <c r="A415" s="134" t="s">
        <v>105</v>
      </c>
      <c r="B415" t="s">
        <v>134</v>
      </c>
      <c r="C415">
        <v>2025</v>
      </c>
      <c r="D415" s="130">
        <v>7.9184419779289208E-2</v>
      </c>
    </row>
    <row r="416" spans="1:6">
      <c r="A416" s="134" t="s">
        <v>106</v>
      </c>
      <c r="B416" t="s">
        <v>134</v>
      </c>
      <c r="C416">
        <v>2014</v>
      </c>
      <c r="D416" s="130">
        <v>0.117993099312119</v>
      </c>
      <c r="F416"/>
    </row>
    <row r="417" spans="1:6">
      <c r="A417" s="134" t="s">
        <v>106</v>
      </c>
      <c r="B417" t="s">
        <v>134</v>
      </c>
      <c r="C417">
        <v>2015</v>
      </c>
      <c r="D417" s="130">
        <v>7.0999999999999994E-2</v>
      </c>
      <c r="F417"/>
    </row>
    <row r="418" spans="1:6">
      <c r="A418" s="134" t="s">
        <v>106</v>
      </c>
      <c r="B418" t="s">
        <v>134</v>
      </c>
      <c r="C418">
        <v>2016</v>
      </c>
      <c r="D418" s="130">
        <v>7.0999999999999994E-2</v>
      </c>
      <c r="F418"/>
    </row>
    <row r="419" spans="1:6">
      <c r="A419" s="134" t="s">
        <v>106</v>
      </c>
      <c r="B419" t="s">
        <v>134</v>
      </c>
      <c r="C419">
        <v>2017</v>
      </c>
      <c r="D419" s="130">
        <v>7.0999999999999994E-2</v>
      </c>
      <c r="F419"/>
    </row>
    <row r="420" spans="1:6">
      <c r="A420" s="134" t="s">
        <v>106</v>
      </c>
      <c r="B420" t="s">
        <v>134</v>
      </c>
      <c r="C420">
        <v>2018</v>
      </c>
      <c r="D420" s="130">
        <v>7.0999999999999994E-2</v>
      </c>
      <c r="F420"/>
    </row>
    <row r="421" spans="1:6">
      <c r="A421" s="134" t="s">
        <v>106</v>
      </c>
      <c r="B421" t="s">
        <v>134</v>
      </c>
      <c r="C421">
        <v>2019</v>
      </c>
      <c r="D421" s="130">
        <v>7.0999999999999994E-2</v>
      </c>
      <c r="F421"/>
    </row>
    <row r="422" spans="1:6">
      <c r="A422" s="134" t="s">
        <v>106</v>
      </c>
      <c r="B422" t="s">
        <v>134</v>
      </c>
      <c r="C422">
        <v>2020</v>
      </c>
      <c r="D422" s="130">
        <v>5.7981013399309E-2</v>
      </c>
      <c r="F422"/>
    </row>
    <row r="423" spans="1:6">
      <c r="A423" s="134" t="s">
        <v>106</v>
      </c>
      <c r="B423" t="s">
        <v>134</v>
      </c>
      <c r="C423">
        <v>2021</v>
      </c>
      <c r="D423" s="130">
        <v>5.7981013399309E-2</v>
      </c>
      <c r="F423"/>
    </row>
    <row r="424" spans="1:6">
      <c r="A424" s="134" t="s">
        <v>106</v>
      </c>
      <c r="B424" t="s">
        <v>134</v>
      </c>
      <c r="C424">
        <v>2022</v>
      </c>
      <c r="D424" s="130">
        <v>5.7981013399309E-2</v>
      </c>
      <c r="E424" s="62"/>
      <c r="F424"/>
    </row>
    <row r="425" spans="1:6">
      <c r="A425" s="134" t="s">
        <v>106</v>
      </c>
      <c r="B425" t="s">
        <v>134</v>
      </c>
      <c r="C425">
        <v>2023</v>
      </c>
      <c r="D425" s="130">
        <v>5.7981013399309E-2</v>
      </c>
      <c r="F425"/>
    </row>
    <row r="426" spans="1:6">
      <c r="A426" s="134" t="s">
        <v>106</v>
      </c>
      <c r="B426" t="s">
        <v>134</v>
      </c>
      <c r="C426">
        <v>2024</v>
      </c>
      <c r="D426" s="130">
        <v>5.7981013399309E-2</v>
      </c>
      <c r="E426" s="62"/>
      <c r="F426"/>
    </row>
    <row r="427" spans="1:6">
      <c r="A427" s="134" t="s">
        <v>106</v>
      </c>
      <c r="B427" t="s">
        <v>134</v>
      </c>
      <c r="C427">
        <v>2025</v>
      </c>
      <c r="D427" s="130">
        <v>7.9184419779289208E-2</v>
      </c>
    </row>
    <row r="428" spans="1:6">
      <c r="A428" s="134" t="s">
        <v>70</v>
      </c>
      <c r="B428" t="s">
        <v>134</v>
      </c>
      <c r="C428">
        <v>2014</v>
      </c>
      <c r="D428" s="130">
        <v>0.11855762367180001</v>
      </c>
      <c r="F428"/>
    </row>
    <row r="429" spans="1:6">
      <c r="A429" s="134" t="s">
        <v>70</v>
      </c>
      <c r="B429" t="s">
        <v>134</v>
      </c>
      <c r="C429">
        <v>2015</v>
      </c>
      <c r="D429" s="130">
        <v>7.0999999999999994E-2</v>
      </c>
      <c r="F429"/>
    </row>
    <row r="430" spans="1:6">
      <c r="A430" s="134" t="s">
        <v>70</v>
      </c>
      <c r="B430" t="s">
        <v>134</v>
      </c>
      <c r="C430">
        <v>2016</v>
      </c>
      <c r="D430" s="130">
        <v>7.0999999999999994E-2</v>
      </c>
      <c r="F430"/>
    </row>
    <row r="431" spans="1:6">
      <c r="A431" s="134" t="s">
        <v>70</v>
      </c>
      <c r="B431" t="s">
        <v>134</v>
      </c>
      <c r="C431">
        <v>2017</v>
      </c>
      <c r="D431" s="130">
        <v>7.0999999999999994E-2</v>
      </c>
      <c r="F431"/>
    </row>
    <row r="432" spans="1:6">
      <c r="A432" s="134" t="s">
        <v>70</v>
      </c>
      <c r="B432" t="s">
        <v>134</v>
      </c>
      <c r="C432">
        <v>2018</v>
      </c>
      <c r="D432" s="130">
        <v>7.0999999999999994E-2</v>
      </c>
      <c r="F432"/>
    </row>
    <row r="433" spans="1:6">
      <c r="A433" s="134" t="s">
        <v>70</v>
      </c>
      <c r="B433" t="s">
        <v>134</v>
      </c>
      <c r="C433">
        <v>2019</v>
      </c>
      <c r="D433" s="130">
        <v>7.3999999999999996E-2</v>
      </c>
      <c r="F433"/>
    </row>
    <row r="434" spans="1:6">
      <c r="A434" s="134" t="s">
        <v>70</v>
      </c>
      <c r="B434" t="s">
        <v>134</v>
      </c>
      <c r="C434">
        <v>2020</v>
      </c>
      <c r="D434" s="130">
        <v>7.3999999999999996E-2</v>
      </c>
      <c r="F434"/>
    </row>
    <row r="435" spans="1:6">
      <c r="A435" s="134" t="s">
        <v>70</v>
      </c>
      <c r="B435" t="s">
        <v>134</v>
      </c>
      <c r="C435">
        <v>2021</v>
      </c>
      <c r="D435" s="130">
        <v>7.3999999999999996E-2</v>
      </c>
      <c r="F435"/>
    </row>
    <row r="436" spans="1:6">
      <c r="A436" s="134" t="s">
        <v>70</v>
      </c>
      <c r="B436" t="s">
        <v>134</v>
      </c>
      <c r="C436">
        <v>2022</v>
      </c>
      <c r="D436" s="130">
        <v>7.3999999999999996E-2</v>
      </c>
      <c r="E436" s="62"/>
      <c r="F436"/>
    </row>
    <row r="437" spans="1:6">
      <c r="A437" s="134" t="s">
        <v>70</v>
      </c>
      <c r="B437" t="s">
        <v>134</v>
      </c>
      <c r="C437">
        <v>2023</v>
      </c>
      <c r="D437" s="130">
        <v>7.3999999999999996E-2</v>
      </c>
      <c r="F437"/>
    </row>
    <row r="438" spans="1:6">
      <c r="A438" s="134" t="s">
        <v>70</v>
      </c>
      <c r="B438" t="s">
        <v>134</v>
      </c>
      <c r="C438">
        <v>2024</v>
      </c>
      <c r="D438" s="130">
        <v>7.4805835780955995E-2</v>
      </c>
      <c r="E438" s="62"/>
      <c r="F438"/>
    </row>
    <row r="439" spans="1:6">
      <c r="A439" s="134" t="s">
        <v>70</v>
      </c>
      <c r="B439" t="s">
        <v>134</v>
      </c>
      <c r="C439">
        <v>2025</v>
      </c>
      <c r="D439" s="130">
        <v>7.4805835780956703E-2</v>
      </c>
    </row>
    <row r="440" spans="1:6">
      <c r="A440" s="134" t="s">
        <v>12</v>
      </c>
      <c r="B440" t="s">
        <v>134</v>
      </c>
      <c r="C440">
        <v>2014</v>
      </c>
      <c r="D440" s="130">
        <v>0.10275772881918301</v>
      </c>
      <c r="F440"/>
    </row>
    <row r="441" spans="1:6">
      <c r="A441" s="134" t="s">
        <v>12</v>
      </c>
      <c r="B441" t="s">
        <v>134</v>
      </c>
      <c r="C441">
        <v>2015</v>
      </c>
      <c r="D441" s="130">
        <v>0.10275772881918301</v>
      </c>
      <c r="F441"/>
    </row>
    <row r="442" spans="1:6">
      <c r="A442" s="134" t="s">
        <v>12</v>
      </c>
      <c r="B442" t="s">
        <v>134</v>
      </c>
      <c r="C442">
        <v>2016</v>
      </c>
      <c r="D442" s="130">
        <v>7.4999999999999997E-2</v>
      </c>
      <c r="F442"/>
    </row>
    <row r="443" spans="1:6">
      <c r="A443" s="134" t="s">
        <v>12</v>
      </c>
      <c r="B443" t="s">
        <v>134</v>
      </c>
      <c r="C443">
        <v>2017</v>
      </c>
      <c r="D443" s="130">
        <v>7.4999999999999997E-2</v>
      </c>
      <c r="F443"/>
    </row>
    <row r="444" spans="1:6">
      <c r="A444" s="134" t="s">
        <v>12</v>
      </c>
      <c r="B444" t="s">
        <v>134</v>
      </c>
      <c r="C444">
        <v>2018</v>
      </c>
      <c r="D444" s="130">
        <v>7.4999999999999997E-2</v>
      </c>
      <c r="F444"/>
    </row>
    <row r="445" spans="1:6">
      <c r="A445" s="134" t="s">
        <v>12</v>
      </c>
      <c r="B445" t="s">
        <v>134</v>
      </c>
      <c r="C445">
        <v>2019</v>
      </c>
      <c r="D445" s="130">
        <v>7.4999999999999997E-2</v>
      </c>
      <c r="F445"/>
    </row>
    <row r="446" spans="1:6">
      <c r="A446" s="134" t="s">
        <v>12</v>
      </c>
      <c r="B446" t="s">
        <v>134</v>
      </c>
      <c r="C446">
        <v>2020</v>
      </c>
      <c r="D446" s="130">
        <v>7.4999999999999997E-2</v>
      </c>
      <c r="F446"/>
    </row>
    <row r="447" spans="1:6">
      <c r="A447" s="134" t="s">
        <v>12</v>
      </c>
      <c r="B447" t="s">
        <v>134</v>
      </c>
      <c r="C447">
        <v>2021</v>
      </c>
      <c r="D447" s="130">
        <v>4.5043781045141999E-2</v>
      </c>
      <c r="F447"/>
    </row>
    <row r="448" spans="1:6">
      <c r="A448" s="134" t="s">
        <v>12</v>
      </c>
      <c r="B448" t="s">
        <v>134</v>
      </c>
      <c r="C448">
        <v>2022</v>
      </c>
      <c r="D448" s="130">
        <v>5.0395197404569998E-2</v>
      </c>
      <c r="E448" s="62"/>
      <c r="F448"/>
    </row>
    <row r="449" spans="1:6">
      <c r="A449" s="134" t="s">
        <v>12</v>
      </c>
      <c r="B449" t="s">
        <v>134</v>
      </c>
      <c r="C449">
        <v>2023</v>
      </c>
      <c r="D449" s="130">
        <v>5.0395197404569998E-2</v>
      </c>
      <c r="F449"/>
    </row>
    <row r="450" spans="1:6">
      <c r="A450" s="134" t="s">
        <v>12</v>
      </c>
      <c r="B450" t="s">
        <v>134</v>
      </c>
      <c r="C450">
        <v>2024</v>
      </c>
      <c r="D450" s="130">
        <v>5.0395197404569998E-2</v>
      </c>
      <c r="E450" s="62"/>
      <c r="F450"/>
    </row>
    <row r="451" spans="1:6">
      <c r="A451" s="134" t="s">
        <v>12</v>
      </c>
      <c r="B451" t="s">
        <v>134</v>
      </c>
      <c r="C451">
        <v>2025</v>
      </c>
      <c r="D451" s="130">
        <v>5.0395197404570095E-2</v>
      </c>
    </row>
    <row r="452" spans="1:6">
      <c r="A452" s="134" t="s">
        <v>5</v>
      </c>
      <c r="B452" t="s">
        <v>131</v>
      </c>
      <c r="C452">
        <v>2014</v>
      </c>
      <c r="D452" s="130">
        <v>8.1323559089633998E-2</v>
      </c>
      <c r="F452"/>
    </row>
    <row r="453" spans="1:6">
      <c r="A453" s="134" t="s">
        <v>5</v>
      </c>
      <c r="B453" t="s">
        <v>131</v>
      </c>
      <c r="C453">
        <v>2015</v>
      </c>
      <c r="D453" s="130">
        <v>4.6833121443930002E-2</v>
      </c>
      <c r="F453"/>
    </row>
    <row r="454" spans="1:6">
      <c r="A454" s="134" t="s">
        <v>5</v>
      </c>
      <c r="B454" t="s">
        <v>131</v>
      </c>
      <c r="C454">
        <v>2016</v>
      </c>
      <c r="D454" s="130">
        <v>4.6214579624192002E-2</v>
      </c>
      <c r="F454"/>
    </row>
    <row r="455" spans="1:6">
      <c r="A455" s="134" t="s">
        <v>5</v>
      </c>
      <c r="B455" t="s">
        <v>131</v>
      </c>
      <c r="C455">
        <v>2017</v>
      </c>
      <c r="D455" s="130">
        <v>4.5340135962489002E-2</v>
      </c>
      <c r="F455"/>
    </row>
    <row r="456" spans="1:6">
      <c r="A456" s="134" t="s">
        <v>5</v>
      </c>
      <c r="B456" t="s">
        <v>131</v>
      </c>
      <c r="C456">
        <v>2018</v>
      </c>
      <c r="D456" s="130">
        <v>4.4439336152588001E-2</v>
      </c>
      <c r="F456"/>
    </row>
    <row r="457" spans="1:6">
      <c r="A457" s="134" t="s">
        <v>5</v>
      </c>
      <c r="B457" t="s">
        <v>131</v>
      </c>
      <c r="C457">
        <v>2019</v>
      </c>
      <c r="D457" s="130">
        <v>4.3407068721402001E-2</v>
      </c>
      <c r="F457"/>
    </row>
    <row r="458" spans="1:6">
      <c r="A458" s="134" t="s">
        <v>5</v>
      </c>
      <c r="B458" t="s">
        <v>131</v>
      </c>
      <c r="C458">
        <v>2020</v>
      </c>
      <c r="D458" s="130">
        <v>3.4582023792731002E-2</v>
      </c>
      <c r="F458"/>
    </row>
    <row r="459" spans="1:6">
      <c r="A459" s="134" t="s">
        <v>5</v>
      </c>
      <c r="B459" t="s">
        <v>131</v>
      </c>
      <c r="C459">
        <v>2021</v>
      </c>
      <c r="D459" s="130">
        <v>3.2452389616336001E-2</v>
      </c>
      <c r="F459"/>
    </row>
    <row r="460" spans="1:6">
      <c r="A460" s="134" t="s">
        <v>5</v>
      </c>
      <c r="B460" t="s">
        <v>131</v>
      </c>
      <c r="C460">
        <v>2022</v>
      </c>
      <c r="D460" s="130">
        <v>2.9881714849042E-2</v>
      </c>
      <c r="F460"/>
    </row>
    <row r="461" spans="1:6">
      <c r="A461" s="134" t="s">
        <v>5</v>
      </c>
      <c r="B461" t="s">
        <v>131</v>
      </c>
      <c r="C461">
        <v>2023</v>
      </c>
      <c r="D461" s="130">
        <v>2.8059147715554001E-2</v>
      </c>
      <c r="F461"/>
    </row>
    <row r="462" spans="1:6">
      <c r="A462" s="134" t="s">
        <v>5</v>
      </c>
      <c r="B462" t="s">
        <v>131</v>
      </c>
      <c r="C462">
        <v>2024</v>
      </c>
      <c r="D462" s="130">
        <v>2.8196668362525001E-2</v>
      </c>
      <c r="F462"/>
    </row>
    <row r="463" spans="1:6">
      <c r="A463" s="134" t="s">
        <v>5</v>
      </c>
      <c r="B463" t="s">
        <v>131</v>
      </c>
      <c r="C463">
        <v>2025</v>
      </c>
      <c r="D463" s="130">
        <v>3.5395113062500982E-2</v>
      </c>
    </row>
    <row r="464" spans="1:6">
      <c r="A464" s="134" t="s">
        <v>102</v>
      </c>
      <c r="B464" t="s">
        <v>131</v>
      </c>
      <c r="C464">
        <v>2014</v>
      </c>
      <c r="D464" s="130">
        <v>7.8036892437436001E-2</v>
      </c>
      <c r="F464"/>
    </row>
    <row r="465" spans="1:10">
      <c r="A465" s="134" t="s">
        <v>102</v>
      </c>
      <c r="B465" t="s">
        <v>131</v>
      </c>
      <c r="C465">
        <v>2015</v>
      </c>
      <c r="D465" s="130">
        <v>7.8036892437436001E-2</v>
      </c>
      <c r="F465"/>
      <c r="J465" s="63"/>
    </row>
    <row r="466" spans="1:10">
      <c r="A466" s="134" t="s">
        <v>102</v>
      </c>
      <c r="B466" t="s">
        <v>131</v>
      </c>
      <c r="C466">
        <v>2016</v>
      </c>
      <c r="D466" s="130">
        <v>4.5068958056889999E-2</v>
      </c>
      <c r="F466"/>
      <c r="J466" s="63"/>
    </row>
    <row r="467" spans="1:10">
      <c r="A467" s="134" t="s">
        <v>102</v>
      </c>
      <c r="B467" t="s">
        <v>131</v>
      </c>
      <c r="C467">
        <v>2017</v>
      </c>
      <c r="D467" s="130">
        <v>4.4614499361967999E-2</v>
      </c>
      <c r="F467"/>
    </row>
    <row r="468" spans="1:10">
      <c r="A468" s="134" t="s">
        <v>102</v>
      </c>
      <c r="B468" t="s">
        <v>131</v>
      </c>
      <c r="C468">
        <v>2018</v>
      </c>
      <c r="D468" s="130">
        <v>4.4365447858477999E-2</v>
      </c>
      <c r="F468"/>
    </row>
    <row r="469" spans="1:10">
      <c r="A469" s="134" t="s">
        <v>102</v>
      </c>
      <c r="B469" t="s">
        <v>131</v>
      </c>
      <c r="C469">
        <v>2019</v>
      </c>
      <c r="D469" s="130">
        <v>4.3801461583590003E-2</v>
      </c>
      <c r="F469"/>
    </row>
    <row r="470" spans="1:10">
      <c r="A470" s="134" t="s">
        <v>102</v>
      </c>
      <c r="B470" t="s">
        <v>131</v>
      </c>
      <c r="C470">
        <v>2020</v>
      </c>
      <c r="D470" s="130">
        <v>4.2610758899999997E-2</v>
      </c>
      <c r="F470"/>
    </row>
    <row r="471" spans="1:10">
      <c r="A471" s="134" t="s">
        <v>102</v>
      </c>
      <c r="B471" t="s">
        <v>131</v>
      </c>
      <c r="C471">
        <v>2021</v>
      </c>
      <c r="D471" s="130">
        <v>2.3945112634412E-2</v>
      </c>
      <c r="F471"/>
    </row>
    <row r="472" spans="1:10">
      <c r="A472" s="134" t="s">
        <v>102</v>
      </c>
      <c r="B472" t="s">
        <v>131</v>
      </c>
      <c r="C472">
        <v>2022</v>
      </c>
      <c r="D472" s="130">
        <v>2.9892389027807002E-2</v>
      </c>
      <c r="F472"/>
    </row>
    <row r="473" spans="1:10">
      <c r="A473" s="134" t="s">
        <v>102</v>
      </c>
      <c r="B473" t="s">
        <v>131</v>
      </c>
      <c r="C473">
        <v>2023</v>
      </c>
      <c r="D473" s="130">
        <v>3.0574408215062E-2</v>
      </c>
      <c r="F473"/>
    </row>
    <row r="474" spans="1:10">
      <c r="A474" s="134" t="s">
        <v>102</v>
      </c>
      <c r="B474" t="s">
        <v>131</v>
      </c>
      <c r="C474">
        <v>2024</v>
      </c>
      <c r="D474" s="130">
        <v>2.9594161296080002E-2</v>
      </c>
      <c r="F474"/>
    </row>
    <row r="475" spans="1:10">
      <c r="A475" s="134" t="s">
        <v>102</v>
      </c>
      <c r="B475" t="s">
        <v>131</v>
      </c>
      <c r="C475">
        <v>2025</v>
      </c>
      <c r="D475" s="130">
        <v>3.0143509551080916E-2</v>
      </c>
    </row>
    <row r="476" spans="1:10">
      <c r="A476" s="134" t="s">
        <v>103</v>
      </c>
      <c r="B476" t="s">
        <v>131</v>
      </c>
      <c r="C476">
        <v>2014</v>
      </c>
      <c r="D476" s="130">
        <v>7.6632263683537996E-2</v>
      </c>
      <c r="F476"/>
    </row>
    <row r="477" spans="1:10">
      <c r="A477" s="134" t="s">
        <v>103</v>
      </c>
      <c r="B477" t="s">
        <v>131</v>
      </c>
      <c r="C477">
        <v>2015</v>
      </c>
      <c r="D477" s="130">
        <v>5.6151868032501003E-2</v>
      </c>
      <c r="F477"/>
    </row>
    <row r="478" spans="1:10">
      <c r="A478" s="134" t="s">
        <v>103</v>
      </c>
      <c r="B478" t="s">
        <v>131</v>
      </c>
      <c r="C478">
        <v>2016</v>
      </c>
      <c r="D478" s="130">
        <v>5.6151868032501003E-2</v>
      </c>
      <c r="F478"/>
    </row>
    <row r="479" spans="1:10">
      <c r="A479" s="134" t="s">
        <v>103</v>
      </c>
      <c r="B479" t="s">
        <v>131</v>
      </c>
      <c r="C479">
        <v>2017</v>
      </c>
      <c r="D479" s="130">
        <v>5.6151868032501003E-2</v>
      </c>
      <c r="F479"/>
    </row>
    <row r="480" spans="1:10">
      <c r="A480" s="134" t="s">
        <v>103</v>
      </c>
      <c r="B480" t="s">
        <v>131</v>
      </c>
      <c r="C480">
        <v>2018</v>
      </c>
      <c r="D480" s="130">
        <v>3.7202112434165997E-2</v>
      </c>
      <c r="F480"/>
    </row>
    <row r="481" spans="1:6">
      <c r="A481" s="134" t="s">
        <v>103</v>
      </c>
      <c r="B481" t="s">
        <v>131</v>
      </c>
      <c r="C481">
        <v>2019</v>
      </c>
      <c r="D481" s="130">
        <v>3.7261279449131997E-2</v>
      </c>
      <c r="F481"/>
    </row>
    <row r="482" spans="1:6">
      <c r="A482" s="134" t="s">
        <v>103</v>
      </c>
      <c r="B482" t="s">
        <v>131</v>
      </c>
      <c r="C482">
        <v>2020</v>
      </c>
      <c r="D482" s="130">
        <v>3.7157293058781002E-2</v>
      </c>
      <c r="F482"/>
    </row>
    <row r="483" spans="1:6">
      <c r="A483" s="134" t="s">
        <v>103</v>
      </c>
      <c r="B483" t="s">
        <v>131</v>
      </c>
      <c r="C483">
        <v>2021</v>
      </c>
      <c r="D483" s="130">
        <v>3.6309492319718001E-2</v>
      </c>
      <c r="F483"/>
    </row>
    <row r="484" spans="1:6">
      <c r="A484" s="134" t="s">
        <v>103</v>
      </c>
      <c r="B484" t="s">
        <v>131</v>
      </c>
      <c r="C484">
        <v>2022</v>
      </c>
      <c r="D484" s="130">
        <v>3.5030254986648003E-2</v>
      </c>
      <c r="F484"/>
    </row>
    <row r="485" spans="1:6">
      <c r="A485" s="134" t="s">
        <v>103</v>
      </c>
      <c r="B485" t="s">
        <v>131</v>
      </c>
      <c r="C485">
        <v>2023</v>
      </c>
      <c r="D485" s="130">
        <v>2.3539099001076001E-2</v>
      </c>
      <c r="F485"/>
    </row>
    <row r="486" spans="1:6">
      <c r="A486" s="134" t="s">
        <v>103</v>
      </c>
      <c r="B486" t="s">
        <v>131</v>
      </c>
      <c r="C486">
        <v>2024</v>
      </c>
      <c r="D486" s="130">
        <v>2.3057543579794001E-2</v>
      </c>
      <c r="F486"/>
    </row>
    <row r="487" spans="1:6">
      <c r="A487" s="134" t="s">
        <v>103</v>
      </c>
      <c r="B487" t="s">
        <v>131</v>
      </c>
      <c r="C487">
        <v>2025</v>
      </c>
      <c r="D487" s="130">
        <v>2.3946625327468496E-2</v>
      </c>
    </row>
    <row r="488" spans="1:6">
      <c r="A488" s="134" t="s">
        <v>11</v>
      </c>
      <c r="B488" t="s">
        <v>131</v>
      </c>
      <c r="C488">
        <v>2014</v>
      </c>
      <c r="D488" s="130">
        <v>7.8647587590210996E-2</v>
      </c>
      <c r="F488"/>
    </row>
    <row r="489" spans="1:6">
      <c r="A489" s="134" t="s">
        <v>11</v>
      </c>
      <c r="B489" t="s">
        <v>131</v>
      </c>
      <c r="C489">
        <v>2015</v>
      </c>
      <c r="D489" s="130">
        <v>7.8647587590210996E-2</v>
      </c>
      <c r="F489"/>
    </row>
    <row r="490" spans="1:6">
      <c r="A490" s="134" t="s">
        <v>11</v>
      </c>
      <c r="B490" t="s">
        <v>131</v>
      </c>
      <c r="C490">
        <v>2016</v>
      </c>
      <c r="D490" s="130">
        <v>4.4198978985960001E-2</v>
      </c>
      <c r="F490"/>
    </row>
    <row r="491" spans="1:6">
      <c r="A491" s="134" t="s">
        <v>11</v>
      </c>
      <c r="B491" t="s">
        <v>131</v>
      </c>
      <c r="C491">
        <v>2017</v>
      </c>
      <c r="D491" s="130">
        <v>4.3626523697706997E-2</v>
      </c>
      <c r="F491"/>
    </row>
    <row r="492" spans="1:6">
      <c r="A492" s="134" t="s">
        <v>11</v>
      </c>
      <c r="B492" t="s">
        <v>131</v>
      </c>
      <c r="C492">
        <v>2018</v>
      </c>
      <c r="D492" s="130">
        <v>4.3129433734382001E-2</v>
      </c>
      <c r="F492"/>
    </row>
    <row r="493" spans="1:6">
      <c r="A493" s="134" t="s">
        <v>11</v>
      </c>
      <c r="B493" t="s">
        <v>131</v>
      </c>
      <c r="C493">
        <v>2019</v>
      </c>
      <c r="D493" s="130">
        <v>4.2579429629849001E-2</v>
      </c>
      <c r="F493"/>
    </row>
    <row r="494" spans="1:6">
      <c r="A494" s="134" t="s">
        <v>11</v>
      </c>
      <c r="B494" t="s">
        <v>131</v>
      </c>
      <c r="C494">
        <v>2020</v>
      </c>
      <c r="D494" s="130">
        <v>4.1119998999999997E-2</v>
      </c>
      <c r="F494"/>
    </row>
    <row r="495" spans="1:6">
      <c r="A495" s="134" t="s">
        <v>11</v>
      </c>
      <c r="B495" t="s">
        <v>131</v>
      </c>
      <c r="C495">
        <v>2021</v>
      </c>
      <c r="D495" s="130">
        <v>2.3253414960351999E-2</v>
      </c>
      <c r="F495"/>
    </row>
    <row r="496" spans="1:6">
      <c r="A496" s="134" t="s">
        <v>11</v>
      </c>
      <c r="B496" t="s">
        <v>131</v>
      </c>
      <c r="C496">
        <v>2022</v>
      </c>
      <c r="D496" s="130">
        <v>2.9470565092910999E-2</v>
      </c>
      <c r="F496"/>
    </row>
    <row r="497" spans="1:9">
      <c r="A497" s="134" t="s">
        <v>11</v>
      </c>
      <c r="B497" t="s">
        <v>131</v>
      </c>
      <c r="C497">
        <v>2023</v>
      </c>
      <c r="D497" s="130">
        <v>2.8582527049471E-2</v>
      </c>
      <c r="F497"/>
    </row>
    <row r="498" spans="1:9">
      <c r="A498" s="134" t="s">
        <v>11</v>
      </c>
      <c r="B498" t="s">
        <v>131</v>
      </c>
      <c r="C498">
        <v>2024</v>
      </c>
      <c r="D498" s="130">
        <v>2.9073455505352001E-2</v>
      </c>
      <c r="F498"/>
    </row>
    <row r="499" spans="1:9">
      <c r="A499" s="134" t="s">
        <v>11</v>
      </c>
      <c r="B499" t="s">
        <v>131</v>
      </c>
      <c r="C499">
        <v>2025</v>
      </c>
      <c r="D499" s="130">
        <v>2.92620243919961E-2</v>
      </c>
    </row>
    <row r="500" spans="1:9">
      <c r="A500" s="134" t="s">
        <v>72</v>
      </c>
      <c r="B500" t="s">
        <v>131</v>
      </c>
      <c r="C500">
        <v>2014</v>
      </c>
      <c r="D500" s="130">
        <v>5.1799630226234003E-2</v>
      </c>
      <c r="F500"/>
    </row>
    <row r="501" spans="1:9">
      <c r="A501" s="134" t="s">
        <v>72</v>
      </c>
      <c r="B501" t="s">
        <v>131</v>
      </c>
      <c r="C501">
        <v>2015</v>
      </c>
      <c r="D501" s="130">
        <v>5.1799630226234003E-2</v>
      </c>
      <c r="F501"/>
    </row>
    <row r="502" spans="1:9">
      <c r="A502" s="134" t="s">
        <v>72</v>
      </c>
      <c r="B502" t="s">
        <v>131</v>
      </c>
      <c r="C502">
        <v>2016</v>
      </c>
      <c r="D502" s="130">
        <v>5.1799630226234003E-2</v>
      </c>
      <c r="F502"/>
    </row>
    <row r="503" spans="1:9">
      <c r="A503" s="134" t="s">
        <v>72</v>
      </c>
      <c r="B503" t="s">
        <v>131</v>
      </c>
      <c r="C503">
        <v>2017</v>
      </c>
      <c r="D503" s="130">
        <v>5.1799630226234003E-2</v>
      </c>
      <c r="F503"/>
      <c r="I503" s="63"/>
    </row>
    <row r="504" spans="1:9">
      <c r="A504" s="134" t="s">
        <v>72</v>
      </c>
      <c r="B504" t="s">
        <v>131</v>
      </c>
      <c r="C504">
        <v>2018</v>
      </c>
      <c r="D504" s="130">
        <v>5.1799630226234003E-2</v>
      </c>
      <c r="F504"/>
      <c r="I504" s="63"/>
    </row>
    <row r="505" spans="1:9">
      <c r="A505" s="134" t="s">
        <v>72</v>
      </c>
      <c r="B505" t="s">
        <v>131</v>
      </c>
      <c r="C505">
        <v>2019</v>
      </c>
      <c r="D505" s="130">
        <v>3.6229942165256997E-2</v>
      </c>
      <c r="F505"/>
    </row>
    <row r="506" spans="1:9">
      <c r="A506" s="134" t="s">
        <v>72</v>
      </c>
      <c r="B506" t="s">
        <v>131</v>
      </c>
      <c r="C506">
        <v>2020</v>
      </c>
      <c r="D506" s="130">
        <v>3.6132461584024E-2</v>
      </c>
      <c r="F506"/>
    </row>
    <row r="507" spans="1:9">
      <c r="A507" s="134" t="s">
        <v>72</v>
      </c>
      <c r="B507" t="s">
        <v>131</v>
      </c>
      <c r="C507">
        <v>2021</v>
      </c>
      <c r="D507" s="130">
        <v>3.5092079165119E-2</v>
      </c>
      <c r="F507"/>
    </row>
    <row r="508" spans="1:9">
      <c r="A508" s="134" t="s">
        <v>72</v>
      </c>
      <c r="B508" t="s">
        <v>131</v>
      </c>
      <c r="C508">
        <v>2022</v>
      </c>
      <c r="D508" s="130">
        <v>3.3838437479393003E-2</v>
      </c>
      <c r="F508"/>
    </row>
    <row r="509" spans="1:9">
      <c r="A509" s="134" t="s">
        <v>72</v>
      </c>
      <c r="B509" t="s">
        <v>131</v>
      </c>
      <c r="C509">
        <v>2023</v>
      </c>
      <c r="D509" s="130">
        <v>3.3631367668830001E-2</v>
      </c>
      <c r="F509"/>
    </row>
    <row r="510" spans="1:9">
      <c r="A510" s="134" t="s">
        <v>72</v>
      </c>
      <c r="B510" t="s">
        <v>131</v>
      </c>
      <c r="C510">
        <v>2024</v>
      </c>
      <c r="D510" s="130">
        <v>2.7795929055892999E-2</v>
      </c>
      <c r="F510"/>
    </row>
    <row r="511" spans="1:9">
      <c r="A511" s="134" t="s">
        <v>72</v>
      </c>
      <c r="B511" t="s">
        <v>131</v>
      </c>
      <c r="C511">
        <v>2025</v>
      </c>
      <c r="D511" s="130">
        <v>2.8546723555077813E-2</v>
      </c>
    </row>
    <row r="512" spans="1:9">
      <c r="A512" s="134" t="s">
        <v>6</v>
      </c>
      <c r="B512" t="s">
        <v>131</v>
      </c>
      <c r="C512">
        <v>2014</v>
      </c>
      <c r="D512" s="130">
        <v>8.1497319087046993E-2</v>
      </c>
      <c r="F512"/>
    </row>
    <row r="513" spans="1:6">
      <c r="A513" s="134" t="s">
        <v>6</v>
      </c>
      <c r="B513" t="s">
        <v>131</v>
      </c>
      <c r="C513">
        <v>2015</v>
      </c>
      <c r="D513" s="130">
        <v>4.7834098999999998E-2</v>
      </c>
      <c r="F513"/>
    </row>
    <row r="514" spans="1:6">
      <c r="A514" s="134" t="s">
        <v>6</v>
      </c>
      <c r="B514" t="s">
        <v>131</v>
      </c>
      <c r="C514">
        <v>2016</v>
      </c>
      <c r="D514" s="130">
        <v>4.7215556999999998E-2</v>
      </c>
      <c r="F514"/>
    </row>
    <row r="515" spans="1:6">
      <c r="A515" s="134" t="s">
        <v>6</v>
      </c>
      <c r="B515" t="s">
        <v>131</v>
      </c>
      <c r="C515">
        <v>2017</v>
      </c>
      <c r="D515" s="130">
        <v>4.6341114000000003E-2</v>
      </c>
      <c r="F515"/>
    </row>
    <row r="516" spans="1:6">
      <c r="A516" s="134" t="s">
        <v>6</v>
      </c>
      <c r="B516" t="s">
        <v>131</v>
      </c>
      <c r="C516">
        <v>2018</v>
      </c>
      <c r="D516" s="130">
        <v>4.5440314000000002E-2</v>
      </c>
      <c r="F516"/>
    </row>
    <row r="517" spans="1:6">
      <c r="A517" s="134" t="s">
        <v>6</v>
      </c>
      <c r="B517" t="s">
        <v>131</v>
      </c>
      <c r="C517">
        <v>2019</v>
      </c>
      <c r="D517" s="130">
        <v>4.4408046E-2</v>
      </c>
      <c r="F517"/>
    </row>
    <row r="518" spans="1:6">
      <c r="A518" s="134" t="s">
        <v>6</v>
      </c>
      <c r="B518" t="s">
        <v>131</v>
      </c>
      <c r="C518">
        <v>2020</v>
      </c>
      <c r="D518" s="130">
        <v>3.4995363021419E-2</v>
      </c>
      <c r="F518"/>
    </row>
    <row r="519" spans="1:6">
      <c r="A519" s="134" t="s">
        <v>6</v>
      </c>
      <c r="B519" t="s">
        <v>131</v>
      </c>
      <c r="C519">
        <v>2021</v>
      </c>
      <c r="D519" s="130">
        <v>3.2624880698127003E-2</v>
      </c>
      <c r="F519"/>
    </row>
    <row r="520" spans="1:6">
      <c r="A520" s="134" t="s">
        <v>6</v>
      </c>
      <c r="B520" t="s">
        <v>131</v>
      </c>
      <c r="C520">
        <v>2022</v>
      </c>
      <c r="D520" s="130">
        <v>3.0304392081721001E-2</v>
      </c>
      <c r="F520"/>
    </row>
    <row r="521" spans="1:6">
      <c r="A521" s="134" t="s">
        <v>6</v>
      </c>
      <c r="B521" t="s">
        <v>131</v>
      </c>
      <c r="C521">
        <v>2023</v>
      </c>
      <c r="D521" s="130">
        <v>2.8906464472015E-2</v>
      </c>
      <c r="F521"/>
    </row>
    <row r="522" spans="1:6">
      <c r="A522" s="134" t="s">
        <v>6</v>
      </c>
      <c r="B522" t="s">
        <v>131</v>
      </c>
      <c r="C522">
        <v>2024</v>
      </c>
      <c r="D522" s="130">
        <v>2.8851965931823001E-2</v>
      </c>
      <c r="F522"/>
    </row>
    <row r="523" spans="1:6">
      <c r="A523" s="134" t="s">
        <v>6</v>
      </c>
      <c r="B523" t="s">
        <v>131</v>
      </c>
      <c r="C523">
        <v>2025</v>
      </c>
      <c r="D523" s="130">
        <v>3.5259154545423277E-2</v>
      </c>
    </row>
    <row r="524" spans="1:6">
      <c r="A524" s="134" t="s">
        <v>8</v>
      </c>
      <c r="B524" t="s">
        <v>131</v>
      </c>
      <c r="C524">
        <v>2014</v>
      </c>
      <c r="D524" s="130">
        <v>8.0174020483052999E-2</v>
      </c>
      <c r="F524"/>
    </row>
    <row r="525" spans="1:6">
      <c r="A525" s="134" t="s">
        <v>8</v>
      </c>
      <c r="B525" t="s">
        <v>131</v>
      </c>
      <c r="C525">
        <v>2015</v>
      </c>
      <c r="D525" s="130">
        <v>8.0174020483052999E-2</v>
      </c>
      <c r="F525"/>
    </row>
    <row r="526" spans="1:6">
      <c r="A526" s="134" t="s">
        <v>8</v>
      </c>
      <c r="B526" t="s">
        <v>131</v>
      </c>
      <c r="C526">
        <v>2016</v>
      </c>
      <c r="D526" s="130">
        <v>3.9685129524839997E-2</v>
      </c>
      <c r="F526"/>
    </row>
    <row r="527" spans="1:6">
      <c r="A527" s="134" t="s">
        <v>8</v>
      </c>
      <c r="B527" t="s">
        <v>131</v>
      </c>
      <c r="C527">
        <v>2017</v>
      </c>
      <c r="D527" s="130">
        <v>3.998734412978E-2</v>
      </c>
      <c r="F527"/>
    </row>
    <row r="528" spans="1:6">
      <c r="A528" s="134" t="s">
        <v>8</v>
      </c>
      <c r="B528" t="s">
        <v>131</v>
      </c>
      <c r="C528">
        <v>2018</v>
      </c>
      <c r="D528" s="130">
        <v>4.0044886175869002E-2</v>
      </c>
      <c r="F528"/>
    </row>
    <row r="529" spans="1:6">
      <c r="A529" s="134" t="s">
        <v>8</v>
      </c>
      <c r="B529" t="s">
        <v>131</v>
      </c>
      <c r="C529">
        <v>2019</v>
      </c>
      <c r="D529" s="130">
        <v>3.9752223507670999E-2</v>
      </c>
      <c r="F529"/>
    </row>
    <row r="530" spans="1:6">
      <c r="A530" s="134" t="s">
        <v>8</v>
      </c>
      <c r="B530" t="s">
        <v>131</v>
      </c>
      <c r="C530">
        <v>2020</v>
      </c>
      <c r="D530" s="130">
        <v>3.9436828479525003E-2</v>
      </c>
      <c r="F530"/>
    </row>
    <row r="531" spans="1:6">
      <c r="A531" s="134" t="s">
        <v>8</v>
      </c>
      <c r="B531" t="s">
        <v>131</v>
      </c>
      <c r="C531">
        <v>2021</v>
      </c>
      <c r="D531" s="130">
        <v>2.6561891947096999E-2</v>
      </c>
      <c r="F531"/>
    </row>
    <row r="532" spans="1:6">
      <c r="A532" s="134" t="s">
        <v>8</v>
      </c>
      <c r="B532" t="s">
        <v>131</v>
      </c>
      <c r="C532">
        <v>2022</v>
      </c>
      <c r="D532" s="130">
        <v>2.4992961944839999E-2</v>
      </c>
      <c r="F532"/>
    </row>
    <row r="533" spans="1:6">
      <c r="A533" s="134" t="s">
        <v>8</v>
      </c>
      <c r="B533" t="s">
        <v>131</v>
      </c>
      <c r="C533">
        <v>2023</v>
      </c>
      <c r="D533" s="130">
        <v>2.4367166231507E-2</v>
      </c>
      <c r="F533"/>
    </row>
    <row r="534" spans="1:6">
      <c r="A534" s="134" t="s">
        <v>8</v>
      </c>
      <c r="B534" t="s">
        <v>131</v>
      </c>
      <c r="C534">
        <v>2024</v>
      </c>
      <c r="D534" s="130">
        <v>2.5136771630385E-2</v>
      </c>
      <c r="F534"/>
    </row>
    <row r="535" spans="1:6">
      <c r="A535" s="134" t="s">
        <v>8</v>
      </c>
      <c r="B535" t="s">
        <v>131</v>
      </c>
      <c r="C535">
        <v>2025</v>
      </c>
      <c r="D535" s="130">
        <v>2.5620318573013723E-2</v>
      </c>
    </row>
    <row r="536" spans="1:6">
      <c r="A536" s="134" t="s">
        <v>9</v>
      </c>
      <c r="B536" t="s">
        <v>131</v>
      </c>
      <c r="C536">
        <v>2014</v>
      </c>
      <c r="D536" s="130">
        <v>7.8887446580922005E-2</v>
      </c>
      <c r="F536"/>
    </row>
    <row r="537" spans="1:6">
      <c r="A537" s="134" t="s">
        <v>9</v>
      </c>
      <c r="B537" t="s">
        <v>131</v>
      </c>
      <c r="C537">
        <v>2015</v>
      </c>
      <c r="D537" s="130">
        <v>7.8887446580922005E-2</v>
      </c>
      <c r="F537"/>
    </row>
    <row r="538" spans="1:6">
      <c r="A538" s="134" t="s">
        <v>9</v>
      </c>
      <c r="B538" t="s">
        <v>131</v>
      </c>
      <c r="C538">
        <v>2016</v>
      </c>
      <c r="D538" s="130">
        <v>3.9444830159523998E-2</v>
      </c>
      <c r="F538"/>
    </row>
    <row r="539" spans="1:6">
      <c r="A539" s="134" t="s">
        <v>9</v>
      </c>
      <c r="B539" t="s">
        <v>131</v>
      </c>
      <c r="C539">
        <v>2017</v>
      </c>
      <c r="D539" s="130">
        <v>3.9747044764464001E-2</v>
      </c>
      <c r="F539"/>
    </row>
    <row r="540" spans="1:6">
      <c r="A540" s="134" t="s">
        <v>9</v>
      </c>
      <c r="B540" t="s">
        <v>131</v>
      </c>
      <c r="C540">
        <v>2018</v>
      </c>
      <c r="D540" s="130">
        <v>3.9804586810553003E-2</v>
      </c>
      <c r="F540"/>
    </row>
    <row r="541" spans="1:6">
      <c r="A541" s="134" t="s">
        <v>9</v>
      </c>
      <c r="B541" t="s">
        <v>131</v>
      </c>
      <c r="C541">
        <v>2019</v>
      </c>
      <c r="D541" s="130">
        <v>3.9511924142355E-2</v>
      </c>
      <c r="F541"/>
    </row>
    <row r="542" spans="1:6">
      <c r="A542" s="134" t="s">
        <v>9</v>
      </c>
      <c r="B542" t="s">
        <v>131</v>
      </c>
      <c r="C542">
        <v>2020</v>
      </c>
      <c r="D542" s="130">
        <v>3.9196529114210003E-2</v>
      </c>
      <c r="F542"/>
    </row>
    <row r="543" spans="1:6">
      <c r="A543" s="134" t="s">
        <v>9</v>
      </c>
      <c r="B543" t="s">
        <v>131</v>
      </c>
      <c r="C543">
        <v>2021</v>
      </c>
      <c r="D543" s="130">
        <v>2.6509333840555999E-2</v>
      </c>
      <c r="F543"/>
    </row>
    <row r="544" spans="1:6">
      <c r="A544" s="134" t="s">
        <v>9</v>
      </c>
      <c r="B544" t="s">
        <v>131</v>
      </c>
      <c r="C544">
        <v>2022</v>
      </c>
      <c r="D544" s="130">
        <v>2.4940403838299E-2</v>
      </c>
      <c r="F544"/>
    </row>
    <row r="545" spans="1:6">
      <c r="A545" s="134" t="s">
        <v>9</v>
      </c>
      <c r="B545" t="s">
        <v>131</v>
      </c>
      <c r="C545">
        <v>2023</v>
      </c>
      <c r="D545" s="130">
        <v>2.4314608124966001E-2</v>
      </c>
      <c r="F545"/>
    </row>
    <row r="546" spans="1:6">
      <c r="A546" s="134" t="s">
        <v>9</v>
      </c>
      <c r="B546" t="s">
        <v>131</v>
      </c>
      <c r="C546">
        <v>2024</v>
      </c>
      <c r="D546" s="130">
        <v>2.5084213523844E-2</v>
      </c>
      <c r="F546"/>
    </row>
    <row r="547" spans="1:6">
      <c r="A547" s="134" t="s">
        <v>9</v>
      </c>
      <c r="B547" t="s">
        <v>131</v>
      </c>
      <c r="C547">
        <v>2025</v>
      </c>
      <c r="D547" s="130">
        <v>2.5567760466473022E-2</v>
      </c>
    </row>
    <row r="548" spans="1:6">
      <c r="A548" s="134" t="s">
        <v>7</v>
      </c>
      <c r="B548" t="s">
        <v>131</v>
      </c>
      <c r="C548">
        <v>2014</v>
      </c>
      <c r="D548" s="130">
        <v>8.0747074032921001E-2</v>
      </c>
      <c r="F548"/>
    </row>
    <row r="549" spans="1:6">
      <c r="A549" s="134" t="s">
        <v>7</v>
      </c>
      <c r="B549" t="s">
        <v>131</v>
      </c>
      <c r="C549">
        <v>2015</v>
      </c>
      <c r="D549" s="130">
        <v>4.7375622746633997E-2</v>
      </c>
      <c r="F549"/>
    </row>
    <row r="550" spans="1:6">
      <c r="A550" s="134" t="s">
        <v>7</v>
      </c>
      <c r="B550" t="s">
        <v>131</v>
      </c>
      <c r="C550">
        <v>2016</v>
      </c>
      <c r="D550" s="130">
        <v>4.6756839261797002E-2</v>
      </c>
      <c r="F550"/>
    </row>
    <row r="551" spans="1:6">
      <c r="A551" s="134" t="s">
        <v>7</v>
      </c>
      <c r="B551" t="s">
        <v>131</v>
      </c>
      <c r="C551">
        <v>2017</v>
      </c>
      <c r="D551" s="130">
        <v>4.5882053953811001E-2</v>
      </c>
      <c r="F551"/>
    </row>
    <row r="552" spans="1:6">
      <c r="A552" s="134" t="s">
        <v>7</v>
      </c>
      <c r="B552" t="s">
        <v>131</v>
      </c>
      <c r="C552">
        <v>2018</v>
      </c>
      <c r="D552" s="130">
        <v>4.4980902200244997E-2</v>
      </c>
      <c r="F552"/>
    </row>
    <row r="553" spans="1:6">
      <c r="A553" s="134" t="s">
        <v>7</v>
      </c>
      <c r="B553" t="s">
        <v>131</v>
      </c>
      <c r="C553">
        <v>2019</v>
      </c>
      <c r="D553" s="130">
        <v>4.3948231460822003E-2</v>
      </c>
      <c r="F553"/>
    </row>
    <row r="554" spans="1:6">
      <c r="A554" s="134" t="s">
        <v>7</v>
      </c>
      <c r="B554" t="s">
        <v>131</v>
      </c>
      <c r="C554">
        <v>2020</v>
      </c>
      <c r="D554" s="130">
        <v>3.4712204975608001E-2</v>
      </c>
      <c r="F554"/>
    </row>
    <row r="555" spans="1:6">
      <c r="A555" s="134" t="s">
        <v>7</v>
      </c>
      <c r="B555" t="s">
        <v>131</v>
      </c>
      <c r="C555">
        <v>2021</v>
      </c>
      <c r="D555" s="130">
        <v>3.2710204735195002E-2</v>
      </c>
      <c r="F555"/>
    </row>
    <row r="556" spans="1:6">
      <c r="A556" s="134" t="s">
        <v>7</v>
      </c>
      <c r="B556" t="s">
        <v>131</v>
      </c>
      <c r="C556">
        <v>2022</v>
      </c>
      <c r="D556" s="130">
        <v>3.0389544395211E-2</v>
      </c>
      <c r="F556"/>
    </row>
    <row r="557" spans="1:6">
      <c r="A557" s="134" t="s">
        <v>7</v>
      </c>
      <c r="B557" t="s">
        <v>131</v>
      </c>
      <c r="C557">
        <v>2023</v>
      </c>
      <c r="D557" s="130">
        <v>2.8381490756890001E-2</v>
      </c>
      <c r="F557"/>
    </row>
    <row r="558" spans="1:6">
      <c r="A558" s="134" t="s">
        <v>7</v>
      </c>
      <c r="B558" t="s">
        <v>131</v>
      </c>
      <c r="C558">
        <v>2024</v>
      </c>
      <c r="D558" s="130">
        <v>2.8169563183461001E-2</v>
      </c>
      <c r="F558"/>
    </row>
    <row r="559" spans="1:6">
      <c r="A559" s="134" t="s">
        <v>7</v>
      </c>
      <c r="B559" t="s">
        <v>131</v>
      </c>
      <c r="C559">
        <v>2025</v>
      </c>
      <c r="D559" s="130">
        <v>3.4219496413840034E-2</v>
      </c>
    </row>
    <row r="560" spans="1:6">
      <c r="A560" s="134" t="s">
        <v>107</v>
      </c>
      <c r="B560" t="s">
        <v>131</v>
      </c>
      <c r="C560">
        <v>2014</v>
      </c>
      <c r="D560" s="130">
        <v>6.9104413904183995E-2</v>
      </c>
      <c r="F560"/>
    </row>
    <row r="561" spans="1:6">
      <c r="A561" s="134" t="s">
        <v>107</v>
      </c>
      <c r="B561" t="s">
        <v>131</v>
      </c>
      <c r="C561">
        <v>2015</v>
      </c>
      <c r="D561" s="130">
        <v>4.6123466378985997E-2</v>
      </c>
      <c r="F561"/>
    </row>
    <row r="562" spans="1:6">
      <c r="A562" s="134" t="s">
        <v>107</v>
      </c>
      <c r="B562" t="s">
        <v>131</v>
      </c>
      <c r="C562">
        <v>2016</v>
      </c>
      <c r="D562" s="130">
        <v>4.5140152236492002E-2</v>
      </c>
      <c r="F562"/>
    </row>
    <row r="563" spans="1:6">
      <c r="A563" s="134" t="s">
        <v>107</v>
      </c>
      <c r="B563" t="s">
        <v>131</v>
      </c>
      <c r="C563">
        <v>2017</v>
      </c>
      <c r="D563" s="130">
        <v>4.4780364263113E-2</v>
      </c>
      <c r="F563"/>
    </row>
    <row r="564" spans="1:6">
      <c r="A564" s="134" t="s">
        <v>107</v>
      </c>
      <c r="B564" t="s">
        <v>131</v>
      </c>
      <c r="C564">
        <v>2018</v>
      </c>
      <c r="D564" s="130">
        <v>4.4151741809216001E-2</v>
      </c>
      <c r="F564"/>
    </row>
    <row r="565" spans="1:6">
      <c r="A565" s="134" t="s">
        <v>107</v>
      </c>
      <c r="B565" t="s">
        <v>131</v>
      </c>
      <c r="C565">
        <v>2019</v>
      </c>
      <c r="D565" s="130">
        <v>4.3238863585089E-2</v>
      </c>
      <c r="F565"/>
    </row>
    <row r="566" spans="1:6">
      <c r="A566" s="134" t="s">
        <v>107</v>
      </c>
      <c r="B566" t="s">
        <v>131</v>
      </c>
      <c r="C566">
        <v>2020</v>
      </c>
      <c r="D566" s="130">
        <v>3.2347114764088997E-2</v>
      </c>
      <c r="F566"/>
    </row>
    <row r="567" spans="1:6">
      <c r="A567" s="134" t="s">
        <v>107</v>
      </c>
      <c r="B567" t="s">
        <v>131</v>
      </c>
      <c r="C567">
        <v>2021</v>
      </c>
      <c r="D567" s="130">
        <v>3.0450290101883999E-2</v>
      </c>
      <c r="F567"/>
    </row>
    <row r="568" spans="1:6">
      <c r="A568" s="134" t="s">
        <v>107</v>
      </c>
      <c r="B568" t="s">
        <v>131</v>
      </c>
      <c r="C568">
        <v>2022</v>
      </c>
      <c r="D568" s="130">
        <v>2.8088563494713E-2</v>
      </c>
      <c r="F568"/>
    </row>
    <row r="569" spans="1:6">
      <c r="A569" s="134" t="s">
        <v>107</v>
      </c>
      <c r="B569" t="s">
        <v>131</v>
      </c>
      <c r="C569">
        <v>2023</v>
      </c>
      <c r="D569" s="130">
        <v>2.6510886972422001E-2</v>
      </c>
      <c r="F569"/>
    </row>
    <row r="570" spans="1:6">
      <c r="A570" s="134" t="s">
        <v>107</v>
      </c>
      <c r="B570" t="s">
        <v>131</v>
      </c>
      <c r="C570">
        <v>2024</v>
      </c>
      <c r="D570" s="130">
        <v>2.6833021712481E-2</v>
      </c>
      <c r="F570"/>
    </row>
    <row r="571" spans="1:6">
      <c r="A571" s="134" t="s">
        <v>107</v>
      </c>
      <c r="B571" t="s">
        <v>131</v>
      </c>
      <c r="C571">
        <v>2025</v>
      </c>
      <c r="D571" s="130">
        <v>3.2949032612093587E-2</v>
      </c>
    </row>
    <row r="572" spans="1:6">
      <c r="A572" s="134" t="s">
        <v>104</v>
      </c>
      <c r="B572" t="s">
        <v>131</v>
      </c>
      <c r="C572">
        <v>2014</v>
      </c>
      <c r="D572" s="130">
        <v>8.7011435306095994E-2</v>
      </c>
      <c r="F572"/>
    </row>
    <row r="573" spans="1:6">
      <c r="A573" s="134" t="s">
        <v>104</v>
      </c>
      <c r="B573" t="s">
        <v>131</v>
      </c>
      <c r="C573">
        <v>2015</v>
      </c>
      <c r="D573" s="130">
        <v>8.7011435306095994E-2</v>
      </c>
      <c r="F573"/>
    </row>
    <row r="574" spans="1:6">
      <c r="A574" s="134" t="s">
        <v>104</v>
      </c>
      <c r="B574" t="s">
        <v>131</v>
      </c>
      <c r="C574">
        <v>2016</v>
      </c>
      <c r="D574" s="130">
        <v>4.6963445562191002E-2</v>
      </c>
      <c r="F574"/>
    </row>
    <row r="575" spans="1:6">
      <c r="A575" s="134" t="s">
        <v>104</v>
      </c>
      <c r="B575" t="s">
        <v>131</v>
      </c>
      <c r="C575">
        <v>2017</v>
      </c>
      <c r="D575" s="130">
        <v>4.6365388308846997E-2</v>
      </c>
      <c r="F575"/>
    </row>
    <row r="576" spans="1:6">
      <c r="A576" s="134" t="s">
        <v>104</v>
      </c>
      <c r="B576" t="s">
        <v>131</v>
      </c>
      <c r="C576">
        <v>2018</v>
      </c>
      <c r="D576" s="130">
        <v>4.5849482267400002E-2</v>
      </c>
      <c r="F576"/>
    </row>
    <row r="577" spans="1:6">
      <c r="A577" s="134" t="s">
        <v>104</v>
      </c>
      <c r="B577" t="s">
        <v>131</v>
      </c>
      <c r="C577">
        <v>2019</v>
      </c>
      <c r="D577" s="130">
        <v>4.5303932925675E-2</v>
      </c>
      <c r="F577"/>
    </row>
    <row r="578" spans="1:6">
      <c r="A578" s="134" t="s">
        <v>104</v>
      </c>
      <c r="B578" t="s">
        <v>131</v>
      </c>
      <c r="C578">
        <v>2020</v>
      </c>
      <c r="D578" s="130">
        <v>4.4196767875078757E-2</v>
      </c>
      <c r="F578"/>
    </row>
    <row r="579" spans="1:6">
      <c r="A579" s="134" t="s">
        <v>104</v>
      </c>
      <c r="B579" t="s">
        <v>131</v>
      </c>
      <c r="C579">
        <v>2021</v>
      </c>
      <c r="D579" s="130">
        <v>2.4153803330166E-2</v>
      </c>
      <c r="F579"/>
    </row>
    <row r="580" spans="1:6">
      <c r="A580" s="134" t="s">
        <v>104</v>
      </c>
      <c r="B580" t="s">
        <v>131</v>
      </c>
      <c r="C580">
        <v>2022</v>
      </c>
      <c r="D580" s="130">
        <v>3.1121391779810999E-2</v>
      </c>
      <c r="F580"/>
    </row>
    <row r="581" spans="1:6">
      <c r="A581" s="134" t="s">
        <v>104</v>
      </c>
      <c r="B581" t="s">
        <v>131</v>
      </c>
      <c r="C581">
        <v>2023</v>
      </c>
      <c r="D581" s="130">
        <v>2.9879087904040001E-2</v>
      </c>
      <c r="F581"/>
    </row>
    <row r="582" spans="1:6">
      <c r="A582" s="134" t="s">
        <v>104</v>
      </c>
      <c r="B582" t="s">
        <v>131</v>
      </c>
      <c r="C582">
        <v>2024</v>
      </c>
      <c r="D582" s="130">
        <v>3.0514192370804001E-2</v>
      </c>
      <c r="F582"/>
    </row>
    <row r="583" spans="1:6">
      <c r="A583" s="134" t="s">
        <v>104</v>
      </c>
      <c r="B583" t="s">
        <v>131</v>
      </c>
      <c r="C583">
        <v>2025</v>
      </c>
      <c r="D583" s="130">
        <v>3.1089695101777171E-2</v>
      </c>
    </row>
    <row r="584" spans="1:6">
      <c r="A584" s="134" t="s">
        <v>145</v>
      </c>
      <c r="B584" t="s">
        <v>131</v>
      </c>
      <c r="C584">
        <v>2020</v>
      </c>
      <c r="D584" s="130">
        <v>2.63E-2</v>
      </c>
      <c r="F584"/>
    </row>
    <row r="585" spans="1:6">
      <c r="A585" s="134" t="s">
        <v>145</v>
      </c>
      <c r="B585" t="s">
        <v>131</v>
      </c>
      <c r="C585">
        <v>2021</v>
      </c>
      <c r="D585" s="130">
        <v>2.5601528207983001E-2</v>
      </c>
      <c r="F585"/>
    </row>
    <row r="586" spans="1:6">
      <c r="A586" s="134" t="s">
        <v>145</v>
      </c>
      <c r="B586" t="s">
        <v>131</v>
      </c>
      <c r="C586">
        <v>2022</v>
      </c>
      <c r="D586" s="130">
        <v>2.4628349921255E-2</v>
      </c>
      <c r="F586"/>
    </row>
    <row r="587" spans="1:6">
      <c r="A587" s="134" t="s">
        <v>145</v>
      </c>
      <c r="B587" t="s">
        <v>131</v>
      </c>
      <c r="C587">
        <v>2023</v>
      </c>
      <c r="D587" s="130">
        <v>2.3967778336190002E-2</v>
      </c>
      <c r="F587"/>
    </row>
    <row r="588" spans="1:6">
      <c r="A588" s="134" t="s">
        <v>145</v>
      </c>
      <c r="B588" t="s">
        <v>131</v>
      </c>
      <c r="C588">
        <v>2024</v>
      </c>
      <c r="D588" s="130">
        <v>2.5103332816017999E-2</v>
      </c>
      <c r="F588"/>
    </row>
    <row r="589" spans="1:6">
      <c r="A589" s="134" t="s">
        <v>145</v>
      </c>
      <c r="B589" t="s">
        <v>131</v>
      </c>
      <c r="C589">
        <v>2025</v>
      </c>
      <c r="D589" s="130">
        <v>3.2152357319473301E-2</v>
      </c>
    </row>
    <row r="590" spans="1:6">
      <c r="A590" s="134" t="s">
        <v>101</v>
      </c>
      <c r="B590" t="s">
        <v>131</v>
      </c>
      <c r="C590">
        <v>2014</v>
      </c>
      <c r="D590" s="130">
        <v>7.7571104534502E-2</v>
      </c>
      <c r="F590"/>
    </row>
    <row r="591" spans="1:6">
      <c r="A591" s="134" t="s">
        <v>101</v>
      </c>
      <c r="B591" t="s">
        <v>131</v>
      </c>
      <c r="C591">
        <v>2015</v>
      </c>
      <c r="D591" s="130">
        <v>7.7571104534502E-2</v>
      </c>
      <c r="F591"/>
    </row>
    <row r="592" spans="1:6">
      <c r="A592" s="134" t="s">
        <v>101</v>
      </c>
      <c r="B592" t="s">
        <v>131</v>
      </c>
      <c r="C592">
        <v>2016</v>
      </c>
      <c r="D592" s="130">
        <v>4.3201557994291997E-2</v>
      </c>
      <c r="F592"/>
    </row>
    <row r="593" spans="1:6">
      <c r="A593" s="134" t="s">
        <v>101</v>
      </c>
      <c r="B593" t="s">
        <v>131</v>
      </c>
      <c r="C593">
        <v>2017</v>
      </c>
      <c r="D593" s="130">
        <v>4.2629102706039E-2</v>
      </c>
      <c r="F593"/>
    </row>
    <row r="594" spans="1:6">
      <c r="A594" s="134" t="s">
        <v>101</v>
      </c>
      <c r="B594" t="s">
        <v>131</v>
      </c>
      <c r="C594">
        <v>2018</v>
      </c>
      <c r="D594" s="130">
        <v>4.2132012742713998E-2</v>
      </c>
      <c r="F594"/>
    </row>
    <row r="595" spans="1:6">
      <c r="A595" s="134" t="s">
        <v>101</v>
      </c>
      <c r="B595" t="s">
        <v>131</v>
      </c>
      <c r="C595">
        <v>2019</v>
      </c>
      <c r="D595" s="130">
        <v>4.1582008638180998E-2</v>
      </c>
      <c r="F595"/>
    </row>
    <row r="596" spans="1:6">
      <c r="A596" s="134" t="s">
        <v>101</v>
      </c>
      <c r="B596" t="s">
        <v>131</v>
      </c>
      <c r="C596">
        <v>2020</v>
      </c>
      <c r="D596" s="130">
        <v>4.0122577999999999E-2</v>
      </c>
      <c r="F596"/>
    </row>
    <row r="597" spans="1:6">
      <c r="A597" s="134" t="s">
        <v>101</v>
      </c>
      <c r="B597" t="s">
        <v>131</v>
      </c>
      <c r="C597">
        <v>2021</v>
      </c>
      <c r="D597" s="130">
        <v>2.3218295891602E-2</v>
      </c>
      <c r="F597"/>
    </row>
    <row r="598" spans="1:6">
      <c r="A598" s="134" t="s">
        <v>101</v>
      </c>
      <c r="B598" t="s">
        <v>131</v>
      </c>
      <c r="C598">
        <v>2022</v>
      </c>
      <c r="D598" s="130">
        <v>2.8411643117053999E-2</v>
      </c>
      <c r="F598"/>
    </row>
    <row r="599" spans="1:6">
      <c r="A599" s="134" t="s">
        <v>101</v>
      </c>
      <c r="B599" t="s">
        <v>131</v>
      </c>
      <c r="C599">
        <v>2023</v>
      </c>
      <c r="D599" s="130">
        <v>2.7523605073614E-2</v>
      </c>
      <c r="F599"/>
    </row>
    <row r="600" spans="1:6">
      <c r="A600" s="134" t="s">
        <v>101</v>
      </c>
      <c r="B600" t="s">
        <v>131</v>
      </c>
      <c r="C600">
        <v>2024</v>
      </c>
      <c r="D600" s="130">
        <v>2.8014533529495001E-2</v>
      </c>
      <c r="F600"/>
    </row>
    <row r="601" spans="1:6">
      <c r="A601" s="134" t="s">
        <v>101</v>
      </c>
      <c r="B601" t="s">
        <v>131</v>
      </c>
      <c r="C601">
        <v>2025</v>
      </c>
      <c r="D601" s="130">
        <v>2.8203102416139103E-2</v>
      </c>
    </row>
    <row r="602" spans="1:6">
      <c r="A602" s="134" t="s">
        <v>71</v>
      </c>
      <c r="B602" t="s">
        <v>131</v>
      </c>
      <c r="C602">
        <v>2014</v>
      </c>
      <c r="D602" s="130">
        <v>6.1271063783157997E-2</v>
      </c>
      <c r="F602"/>
    </row>
    <row r="603" spans="1:6">
      <c r="A603" s="134" t="s">
        <v>71</v>
      </c>
      <c r="B603" t="s">
        <v>131</v>
      </c>
      <c r="C603">
        <v>2015</v>
      </c>
      <c r="D603" s="130">
        <v>6.1271063783157997E-2</v>
      </c>
      <c r="F603"/>
    </row>
    <row r="604" spans="1:6">
      <c r="A604" s="134" t="s">
        <v>71</v>
      </c>
      <c r="B604" t="s">
        <v>131</v>
      </c>
      <c r="C604">
        <v>2016</v>
      </c>
      <c r="D604" s="130">
        <v>6.1271063783157997E-2</v>
      </c>
      <c r="F604"/>
    </row>
    <row r="605" spans="1:6">
      <c r="A605" s="134" t="s">
        <v>71</v>
      </c>
      <c r="B605" t="s">
        <v>131</v>
      </c>
      <c r="C605">
        <v>2017</v>
      </c>
      <c r="D605" s="130">
        <v>6.1271063783157997E-2</v>
      </c>
      <c r="F605"/>
    </row>
    <row r="606" spans="1:6">
      <c r="A606" s="134" t="s">
        <v>71</v>
      </c>
      <c r="B606" t="s">
        <v>131</v>
      </c>
      <c r="C606">
        <v>2018</v>
      </c>
      <c r="D606" s="130">
        <v>3.9668282673079001E-2</v>
      </c>
      <c r="F606"/>
    </row>
    <row r="607" spans="1:6">
      <c r="A607" s="134" t="s">
        <v>71</v>
      </c>
      <c r="B607" t="s">
        <v>131</v>
      </c>
      <c r="C607">
        <v>2019</v>
      </c>
      <c r="D607" s="130">
        <v>3.932050663634E-2</v>
      </c>
      <c r="F607"/>
    </row>
    <row r="608" spans="1:6">
      <c r="A608" s="134" t="s">
        <v>71</v>
      </c>
      <c r="B608" t="s">
        <v>131</v>
      </c>
      <c r="C608">
        <v>2020</v>
      </c>
      <c r="D608" s="130">
        <v>3.9098355221853003E-2</v>
      </c>
      <c r="F608"/>
    </row>
    <row r="609" spans="1:6">
      <c r="A609" s="134" t="s">
        <v>71</v>
      </c>
      <c r="B609" t="s">
        <v>131</v>
      </c>
      <c r="C609">
        <v>2021</v>
      </c>
      <c r="D609" s="130">
        <v>3.7956759233406002E-2</v>
      </c>
      <c r="F609"/>
    </row>
    <row r="610" spans="1:6">
      <c r="A610" s="134" t="s">
        <v>71</v>
      </c>
      <c r="B610" t="s">
        <v>131</v>
      </c>
      <c r="C610">
        <v>2022</v>
      </c>
      <c r="D610" s="130">
        <v>3.6272066953698001E-2</v>
      </c>
      <c r="F610"/>
    </row>
    <row r="611" spans="1:6">
      <c r="A611" s="134" t="s">
        <v>71</v>
      </c>
      <c r="B611" t="s">
        <v>131</v>
      </c>
      <c r="C611">
        <v>2023</v>
      </c>
      <c r="D611" s="130">
        <v>2.6197728361143001E-2</v>
      </c>
      <c r="F611"/>
    </row>
    <row r="612" spans="1:6">
      <c r="A612" s="134" t="s">
        <v>71</v>
      </c>
      <c r="B612" t="s">
        <v>131</v>
      </c>
      <c r="C612">
        <v>2024</v>
      </c>
      <c r="D612" s="130">
        <v>2.7182245093286001E-2</v>
      </c>
      <c r="F612"/>
    </row>
    <row r="613" spans="1:6">
      <c r="A613" s="134" t="s">
        <v>71</v>
      </c>
      <c r="B613" t="s">
        <v>131</v>
      </c>
      <c r="C613">
        <v>2025</v>
      </c>
      <c r="D613" s="130">
        <v>2.8058521628702593E-2</v>
      </c>
    </row>
    <row r="614" spans="1:6">
      <c r="A614" s="134" t="s">
        <v>10</v>
      </c>
      <c r="B614" t="s">
        <v>131</v>
      </c>
      <c r="C614">
        <v>2014</v>
      </c>
      <c r="D614" s="130">
        <v>8.9765134546147998E-2</v>
      </c>
      <c r="F614"/>
    </row>
    <row r="615" spans="1:6">
      <c r="A615" s="134" t="s">
        <v>10</v>
      </c>
      <c r="B615" t="s">
        <v>131</v>
      </c>
      <c r="C615">
        <v>2015</v>
      </c>
      <c r="D615" s="130">
        <v>8.9765134546147998E-2</v>
      </c>
      <c r="F615"/>
    </row>
    <row r="616" spans="1:6">
      <c r="A616" s="134" t="s">
        <v>10</v>
      </c>
      <c r="B616" t="s">
        <v>131</v>
      </c>
      <c r="C616">
        <v>2016</v>
      </c>
      <c r="D616" s="130">
        <v>4.3476323935440001E-2</v>
      </c>
      <c r="F616"/>
    </row>
    <row r="617" spans="1:6">
      <c r="A617" s="134" t="s">
        <v>10</v>
      </c>
      <c r="B617" t="s">
        <v>131</v>
      </c>
      <c r="C617">
        <v>2017</v>
      </c>
      <c r="D617" s="130">
        <v>4.3648423211365001E-2</v>
      </c>
      <c r="F617"/>
    </row>
    <row r="618" spans="1:6">
      <c r="A618" s="134" t="s">
        <v>10</v>
      </c>
      <c r="B618" t="s">
        <v>131</v>
      </c>
      <c r="C618">
        <v>2018</v>
      </c>
      <c r="D618" s="130">
        <v>4.3548500123275997E-2</v>
      </c>
      <c r="F618"/>
    </row>
    <row r="619" spans="1:6">
      <c r="A619" s="134" t="s">
        <v>10</v>
      </c>
      <c r="B619" t="s">
        <v>131</v>
      </c>
      <c r="C619">
        <v>2019</v>
      </c>
      <c r="D619" s="130">
        <v>4.3096058651588998E-2</v>
      </c>
      <c r="F619"/>
    </row>
    <row r="620" spans="1:6">
      <c r="A620" s="134" t="s">
        <v>10</v>
      </c>
      <c r="B620" t="s">
        <v>131</v>
      </c>
      <c r="C620">
        <v>2020</v>
      </c>
      <c r="D620" s="130">
        <v>4.2673185169084998E-2</v>
      </c>
      <c r="F620"/>
    </row>
    <row r="621" spans="1:6">
      <c r="A621" s="134" t="s">
        <v>10</v>
      </c>
      <c r="B621" t="s">
        <v>131</v>
      </c>
      <c r="C621">
        <v>2021</v>
      </c>
      <c r="D621" s="130">
        <v>2.5797704523432999E-2</v>
      </c>
      <c r="F621"/>
    </row>
    <row r="622" spans="1:6">
      <c r="A622" s="134" t="s">
        <v>10</v>
      </c>
      <c r="B622" t="s">
        <v>131</v>
      </c>
      <c r="C622">
        <v>2022</v>
      </c>
      <c r="D622" s="130">
        <v>2.4036730208684999E-2</v>
      </c>
      <c r="F622"/>
    </row>
    <row r="623" spans="1:6">
      <c r="A623" s="134" t="s">
        <v>10</v>
      </c>
      <c r="B623" t="s">
        <v>131</v>
      </c>
      <c r="C623">
        <v>2023</v>
      </c>
      <c r="D623" s="130">
        <v>2.3254057387421E-2</v>
      </c>
      <c r="F623"/>
    </row>
    <row r="624" spans="1:6">
      <c r="A624" s="134" t="s">
        <v>10</v>
      </c>
      <c r="B624" t="s">
        <v>131</v>
      </c>
      <c r="C624">
        <v>2024</v>
      </c>
      <c r="D624" s="130">
        <v>2.3851894533967001E-2</v>
      </c>
      <c r="F624"/>
    </row>
    <row r="625" spans="1:6">
      <c r="A625" s="134" t="s">
        <v>10</v>
      </c>
      <c r="B625" t="s">
        <v>131</v>
      </c>
      <c r="C625">
        <v>2025</v>
      </c>
      <c r="D625" s="130">
        <v>2.4178588495539222E-2</v>
      </c>
    </row>
    <row r="626" spans="1:6">
      <c r="A626" s="134" t="s">
        <v>105</v>
      </c>
      <c r="B626" t="s">
        <v>131</v>
      </c>
      <c r="C626">
        <v>2014</v>
      </c>
      <c r="D626" s="130">
        <v>6.5541593370026005E-2</v>
      </c>
      <c r="F626"/>
    </row>
    <row r="627" spans="1:6">
      <c r="A627" s="134" t="s">
        <v>105</v>
      </c>
      <c r="B627" t="s">
        <v>131</v>
      </c>
      <c r="C627">
        <v>2015</v>
      </c>
      <c r="D627" s="130">
        <v>6.5541593370026005E-2</v>
      </c>
      <c r="F627"/>
    </row>
    <row r="628" spans="1:6">
      <c r="A628" s="134" t="s">
        <v>105</v>
      </c>
      <c r="B628" t="s">
        <v>131</v>
      </c>
      <c r="C628">
        <v>2016</v>
      </c>
      <c r="D628" s="130">
        <v>6.5541593370026005E-2</v>
      </c>
      <c r="F628"/>
    </row>
    <row r="629" spans="1:6">
      <c r="A629" s="134" t="s">
        <v>105</v>
      </c>
      <c r="B629" t="s">
        <v>131</v>
      </c>
      <c r="C629">
        <v>2017</v>
      </c>
      <c r="D629" s="130">
        <v>6.5541593370026005E-2</v>
      </c>
      <c r="F629"/>
    </row>
    <row r="630" spans="1:6">
      <c r="A630" s="134" t="s">
        <v>105</v>
      </c>
      <c r="B630" t="s">
        <v>131</v>
      </c>
      <c r="C630">
        <v>2018</v>
      </c>
      <c r="D630" s="130">
        <v>4.1857690545670997E-2</v>
      </c>
      <c r="F630"/>
    </row>
    <row r="631" spans="1:6">
      <c r="A631" s="134" t="s">
        <v>105</v>
      </c>
      <c r="B631" t="s">
        <v>131</v>
      </c>
      <c r="C631">
        <v>2019</v>
      </c>
      <c r="D631" s="130">
        <v>4.1538390439952E-2</v>
      </c>
      <c r="F631"/>
    </row>
    <row r="632" spans="1:6">
      <c r="A632" s="134" t="s">
        <v>105</v>
      </c>
      <c r="B632" t="s">
        <v>131</v>
      </c>
      <c r="C632">
        <v>2020</v>
      </c>
      <c r="D632" s="130">
        <v>3.097898670118E-2</v>
      </c>
      <c r="F632"/>
    </row>
    <row r="633" spans="1:6">
      <c r="A633" s="134" t="s">
        <v>105</v>
      </c>
      <c r="B633" t="s">
        <v>131</v>
      </c>
      <c r="C633">
        <v>2021</v>
      </c>
      <c r="D633" s="130">
        <v>2.9466137522815999E-2</v>
      </c>
      <c r="F633"/>
    </row>
    <row r="634" spans="1:6">
      <c r="A634" s="134" t="s">
        <v>105</v>
      </c>
      <c r="B634" t="s">
        <v>131</v>
      </c>
      <c r="C634">
        <v>2022</v>
      </c>
      <c r="D634" s="130">
        <v>2.7880840083494E-2</v>
      </c>
      <c r="F634"/>
    </row>
    <row r="635" spans="1:6">
      <c r="A635" s="134" t="s">
        <v>105</v>
      </c>
      <c r="B635" t="s">
        <v>131</v>
      </c>
      <c r="C635">
        <v>2023</v>
      </c>
      <c r="D635" s="130">
        <v>2.7238629265578001E-2</v>
      </c>
      <c r="F635"/>
    </row>
    <row r="636" spans="1:6">
      <c r="A636" s="134" t="s">
        <v>105</v>
      </c>
      <c r="B636" t="s">
        <v>131</v>
      </c>
      <c r="C636">
        <v>2024</v>
      </c>
      <c r="D636" s="130">
        <v>2.7969656525229002E-2</v>
      </c>
      <c r="F636"/>
    </row>
    <row r="637" spans="1:6">
      <c r="A637" s="134" t="s">
        <v>105</v>
      </c>
      <c r="B637" t="s">
        <v>131</v>
      </c>
      <c r="C637">
        <v>2025</v>
      </c>
      <c r="D637" s="130">
        <v>3.5307256709775636E-2</v>
      </c>
    </row>
    <row r="638" spans="1:6">
      <c r="A638" s="134" t="s">
        <v>106</v>
      </c>
      <c r="B638" t="s">
        <v>131</v>
      </c>
      <c r="C638">
        <v>2014</v>
      </c>
      <c r="D638" s="130">
        <v>7.9343772602318993E-2</v>
      </c>
      <c r="F638"/>
    </row>
    <row r="639" spans="1:6">
      <c r="A639" s="134" t="s">
        <v>106</v>
      </c>
      <c r="B639" t="s">
        <v>131</v>
      </c>
      <c r="C639">
        <v>2015</v>
      </c>
      <c r="D639" s="130">
        <v>4.3943072676233999E-2</v>
      </c>
      <c r="F639"/>
    </row>
    <row r="640" spans="1:6">
      <c r="A640" s="134" t="s">
        <v>106</v>
      </c>
      <c r="B640" t="s">
        <v>131</v>
      </c>
      <c r="C640">
        <v>2016</v>
      </c>
      <c r="D640" s="130">
        <v>4.2857901474426002E-2</v>
      </c>
      <c r="F640"/>
    </row>
    <row r="641" spans="1:6">
      <c r="A641" s="134" t="s">
        <v>106</v>
      </c>
      <c r="B641" t="s">
        <v>131</v>
      </c>
      <c r="C641">
        <v>2017</v>
      </c>
      <c r="D641" s="130">
        <v>4.2505739261996002E-2</v>
      </c>
      <c r="F641"/>
    </row>
    <row r="642" spans="1:6">
      <c r="A642" s="134" t="s">
        <v>106</v>
      </c>
      <c r="B642" t="s">
        <v>131</v>
      </c>
      <c r="C642">
        <v>2018</v>
      </c>
      <c r="D642" s="130">
        <v>4.1935582222341998E-2</v>
      </c>
      <c r="F642"/>
    </row>
    <row r="643" spans="1:6">
      <c r="A643" s="134" t="s">
        <v>106</v>
      </c>
      <c r="B643" t="s">
        <v>131</v>
      </c>
      <c r="C643">
        <v>2019</v>
      </c>
      <c r="D643" s="130">
        <v>4.1045907106138001E-2</v>
      </c>
      <c r="F643"/>
    </row>
    <row r="644" spans="1:6">
      <c r="A644" s="134" t="s">
        <v>106</v>
      </c>
      <c r="B644" t="s">
        <v>131</v>
      </c>
      <c r="C644">
        <v>2020</v>
      </c>
      <c r="D644" s="130">
        <v>3.2427081058839E-2</v>
      </c>
      <c r="F644"/>
    </row>
    <row r="645" spans="1:6">
      <c r="A645" s="134" t="s">
        <v>106</v>
      </c>
      <c r="B645" t="s">
        <v>131</v>
      </c>
      <c r="C645">
        <v>2021</v>
      </c>
      <c r="D645" s="130">
        <v>3.0344324639534001E-2</v>
      </c>
      <c r="F645"/>
    </row>
    <row r="646" spans="1:6">
      <c r="A646" s="134" t="s">
        <v>106</v>
      </c>
      <c r="B646" t="s">
        <v>131</v>
      </c>
      <c r="C646">
        <v>2022</v>
      </c>
      <c r="D646" s="130">
        <v>2.8189119959271002E-2</v>
      </c>
      <c r="F646"/>
    </row>
    <row r="647" spans="1:6">
      <c r="A647" s="134" t="s">
        <v>106</v>
      </c>
      <c r="B647" t="s">
        <v>131</v>
      </c>
      <c r="C647">
        <v>2023</v>
      </c>
      <c r="D647" s="130">
        <v>2.6977001900415E-2</v>
      </c>
      <c r="F647"/>
    </row>
    <row r="648" spans="1:6">
      <c r="A648" s="134" t="s">
        <v>106</v>
      </c>
      <c r="B648" t="s">
        <v>131</v>
      </c>
      <c r="C648">
        <v>2024</v>
      </c>
      <c r="D648" s="130">
        <v>2.7138121919124E-2</v>
      </c>
      <c r="F648"/>
    </row>
    <row r="649" spans="1:6">
      <c r="A649" s="134" t="s">
        <v>106</v>
      </c>
      <c r="B649" t="s">
        <v>131</v>
      </c>
      <c r="C649">
        <v>2025</v>
      </c>
      <c r="D649" s="130">
        <v>3.4109256465224114E-2</v>
      </c>
    </row>
    <row r="650" spans="1:6">
      <c r="A650" s="134" t="s">
        <v>70</v>
      </c>
      <c r="B650" t="s">
        <v>131</v>
      </c>
      <c r="C650">
        <v>2014</v>
      </c>
      <c r="D650" s="130">
        <v>8.0353709008124996E-2</v>
      </c>
      <c r="F650"/>
    </row>
    <row r="651" spans="1:6">
      <c r="A651" s="134" t="s">
        <v>70</v>
      </c>
      <c r="B651" t="s">
        <v>131</v>
      </c>
      <c r="C651">
        <v>2015</v>
      </c>
      <c r="D651" s="130">
        <v>4.8832621186796002E-2</v>
      </c>
      <c r="F651"/>
    </row>
    <row r="652" spans="1:6">
      <c r="A652" s="134" t="s">
        <v>70</v>
      </c>
      <c r="B652" t="s">
        <v>131</v>
      </c>
      <c r="C652">
        <v>2016</v>
      </c>
      <c r="D652" s="130">
        <v>4.7918679869966001E-2</v>
      </c>
      <c r="F652"/>
    </row>
    <row r="653" spans="1:6">
      <c r="A653" s="134" t="s">
        <v>70</v>
      </c>
      <c r="B653" t="s">
        <v>131</v>
      </c>
      <c r="C653">
        <v>2017</v>
      </c>
      <c r="D653" s="130">
        <v>4.7120955203597999E-2</v>
      </c>
      <c r="F653"/>
    </row>
    <row r="654" spans="1:6">
      <c r="A654" s="134" t="s">
        <v>70</v>
      </c>
      <c r="B654" t="s">
        <v>131</v>
      </c>
      <c r="C654">
        <v>2018</v>
      </c>
      <c r="D654" s="130">
        <v>4.6074728455127001E-2</v>
      </c>
      <c r="F654"/>
    </row>
    <row r="655" spans="1:6">
      <c r="A655" s="134" t="s">
        <v>70</v>
      </c>
      <c r="B655" t="s">
        <v>131</v>
      </c>
      <c r="C655">
        <v>2019</v>
      </c>
      <c r="D655" s="130">
        <v>4.5948816321914998E-2</v>
      </c>
      <c r="F655"/>
    </row>
    <row r="656" spans="1:6">
      <c r="A656" s="134" t="s">
        <v>70</v>
      </c>
      <c r="B656" t="s">
        <v>131</v>
      </c>
      <c r="C656">
        <v>2020</v>
      </c>
      <c r="D656" s="130">
        <v>4.4780738545290001E-2</v>
      </c>
      <c r="F656"/>
    </row>
    <row r="657" spans="1:6">
      <c r="A657" s="134" t="s">
        <v>70</v>
      </c>
      <c r="B657" t="s">
        <v>131</v>
      </c>
      <c r="C657">
        <v>2021</v>
      </c>
      <c r="D657" s="130">
        <v>4.2688792117319997E-2</v>
      </c>
      <c r="F657"/>
    </row>
    <row r="658" spans="1:6">
      <c r="A658" s="134" t="s">
        <v>70</v>
      </c>
      <c r="B658" t="s">
        <v>131</v>
      </c>
      <c r="C658">
        <v>2022</v>
      </c>
      <c r="D658" s="130">
        <v>4.0036998035573E-2</v>
      </c>
      <c r="F658"/>
    </row>
    <row r="659" spans="1:6">
      <c r="A659" s="134" t="s">
        <v>70</v>
      </c>
      <c r="B659" t="s">
        <v>131</v>
      </c>
      <c r="C659">
        <v>2023</v>
      </c>
      <c r="D659" s="130">
        <v>3.8269611510239998E-2</v>
      </c>
      <c r="F659"/>
    </row>
    <row r="660" spans="1:6">
      <c r="A660" s="134" t="s">
        <v>70</v>
      </c>
      <c r="B660" t="s">
        <v>131</v>
      </c>
      <c r="C660">
        <v>2024</v>
      </c>
      <c r="D660" s="130">
        <v>3.0305455715869001E-2</v>
      </c>
      <c r="F660"/>
    </row>
    <row r="661" spans="1:6">
      <c r="A661" s="134" t="s">
        <v>70</v>
      </c>
      <c r="B661" t="s">
        <v>131</v>
      </c>
      <c r="C661">
        <v>2025</v>
      </c>
      <c r="D661" s="130">
        <v>2.997789860219835E-2</v>
      </c>
    </row>
    <row r="662" spans="1:6">
      <c r="A662" s="134" t="s">
        <v>12</v>
      </c>
      <c r="B662" t="s">
        <v>131</v>
      </c>
      <c r="C662">
        <v>2014</v>
      </c>
      <c r="D662" s="130">
        <v>7.9141470216966006E-2</v>
      </c>
      <c r="F662"/>
    </row>
    <row r="663" spans="1:6">
      <c r="A663" s="134" t="s">
        <v>12</v>
      </c>
      <c r="B663" t="s">
        <v>131</v>
      </c>
      <c r="C663">
        <v>2015</v>
      </c>
      <c r="D663" s="130">
        <v>7.9141470216966006E-2</v>
      </c>
      <c r="F663"/>
    </row>
    <row r="664" spans="1:6">
      <c r="A664" s="134" t="s">
        <v>12</v>
      </c>
      <c r="B664" t="s">
        <v>131</v>
      </c>
      <c r="C664">
        <v>2016</v>
      </c>
      <c r="D664" s="130">
        <v>4.7921268909003001E-2</v>
      </c>
      <c r="F664"/>
    </row>
    <row r="665" spans="1:6">
      <c r="A665" s="134" t="s">
        <v>12</v>
      </c>
      <c r="B665" t="s">
        <v>131</v>
      </c>
      <c r="C665">
        <v>2017</v>
      </c>
      <c r="D665" s="130">
        <v>4.7286110196271998E-2</v>
      </c>
      <c r="F665"/>
    </row>
    <row r="666" spans="1:6">
      <c r="A666" s="134" t="s">
        <v>12</v>
      </c>
      <c r="B666" t="s">
        <v>131</v>
      </c>
      <c r="C666">
        <v>2018</v>
      </c>
      <c r="D666" s="130">
        <v>4.6714900529443E-2</v>
      </c>
      <c r="F666"/>
    </row>
    <row r="667" spans="1:6">
      <c r="A667" s="134" t="s">
        <v>12</v>
      </c>
      <c r="B667" t="s">
        <v>131</v>
      </c>
      <c r="C667">
        <v>2019</v>
      </c>
      <c r="D667" s="130">
        <v>4.6107228153635001E-2</v>
      </c>
      <c r="F667"/>
    </row>
    <row r="668" spans="1:6">
      <c r="A668" s="134" t="s">
        <v>12</v>
      </c>
      <c r="B668" t="s">
        <v>131</v>
      </c>
      <c r="C668">
        <v>2020</v>
      </c>
      <c r="D668" s="130">
        <v>4.4593132299999998E-2</v>
      </c>
      <c r="F668"/>
    </row>
    <row r="669" spans="1:6">
      <c r="A669" s="134" t="s">
        <v>12</v>
      </c>
      <c r="B669" t="s">
        <v>131</v>
      </c>
      <c r="C669">
        <v>2021</v>
      </c>
      <c r="D669" s="130">
        <v>2.3596861619100001E-2</v>
      </c>
      <c r="F669"/>
    </row>
    <row r="670" spans="1:6">
      <c r="A670" s="134" t="s">
        <v>12</v>
      </c>
      <c r="B670" t="s">
        <v>131</v>
      </c>
      <c r="C670">
        <v>2022</v>
      </c>
      <c r="D670" s="130">
        <v>3.0426864239841998E-2</v>
      </c>
      <c r="F670"/>
    </row>
    <row r="671" spans="1:6">
      <c r="A671" s="134" t="s">
        <v>12</v>
      </c>
      <c r="B671" t="s">
        <v>131</v>
      </c>
      <c r="C671">
        <v>2023</v>
      </c>
      <c r="D671" s="130">
        <v>2.947098637883E-2</v>
      </c>
      <c r="F671"/>
    </row>
    <row r="672" spans="1:6">
      <c r="A672" s="134" t="s">
        <v>12</v>
      </c>
      <c r="B672" t="s">
        <v>131</v>
      </c>
      <c r="C672">
        <v>2024</v>
      </c>
      <c r="D672" s="130">
        <v>2.9894075017137998E-2</v>
      </c>
      <c r="F672"/>
    </row>
    <row r="673" spans="1:9">
      <c r="A673" s="134" t="s">
        <v>12</v>
      </c>
      <c r="B673" t="s">
        <v>131</v>
      </c>
      <c r="C673">
        <v>2025</v>
      </c>
      <c r="D673" s="130">
        <v>3.0014804086208935E-2</v>
      </c>
    </row>
    <row r="674" spans="1:9">
      <c r="A674" s="134" t="s">
        <v>5</v>
      </c>
      <c r="B674" t="s">
        <v>135</v>
      </c>
      <c r="C674">
        <v>2014</v>
      </c>
      <c r="D674" s="130">
        <v>9.1236173781300001E-2</v>
      </c>
      <c r="F674"/>
    </row>
    <row r="675" spans="1:9">
      <c r="A675" s="134" t="s">
        <v>5</v>
      </c>
      <c r="B675" t="s">
        <v>135</v>
      </c>
      <c r="C675">
        <v>2015</v>
      </c>
      <c r="D675" s="130">
        <v>4.5694200351492999E-2</v>
      </c>
      <c r="F675"/>
    </row>
    <row r="676" spans="1:9">
      <c r="A676" s="134" t="s">
        <v>5</v>
      </c>
      <c r="B676" t="s">
        <v>135</v>
      </c>
      <c r="C676">
        <v>2016</v>
      </c>
      <c r="D676" s="130">
        <v>4.5694200351492999E-2</v>
      </c>
      <c r="F676"/>
    </row>
    <row r="677" spans="1:9">
      <c r="A677" s="134" t="s">
        <v>5</v>
      </c>
      <c r="B677" t="s">
        <v>135</v>
      </c>
      <c r="C677">
        <v>2017</v>
      </c>
      <c r="D677" s="130">
        <v>4.5694200351492999E-2</v>
      </c>
      <c r="F677"/>
    </row>
    <row r="678" spans="1:9">
      <c r="A678" s="134" t="s">
        <v>5</v>
      </c>
      <c r="B678" t="s">
        <v>135</v>
      </c>
      <c r="C678">
        <v>2018</v>
      </c>
      <c r="D678" s="130">
        <v>4.5694200351492999E-2</v>
      </c>
      <c r="F678"/>
    </row>
    <row r="679" spans="1:9">
      <c r="A679" s="134" t="s">
        <v>5</v>
      </c>
      <c r="B679" t="s">
        <v>135</v>
      </c>
      <c r="C679">
        <v>2019</v>
      </c>
      <c r="D679" s="130">
        <v>4.5694200351492999E-2</v>
      </c>
      <c r="F679"/>
    </row>
    <row r="680" spans="1:9">
      <c r="A680" s="134" t="s">
        <v>5</v>
      </c>
      <c r="B680" t="s">
        <v>135</v>
      </c>
      <c r="C680">
        <v>2020</v>
      </c>
      <c r="D680" s="130">
        <v>3.1959326119626E-2</v>
      </c>
      <c r="F680"/>
    </row>
    <row r="681" spans="1:9">
      <c r="A681" s="134" t="s">
        <v>5</v>
      </c>
      <c r="B681" t="s">
        <v>135</v>
      </c>
      <c r="C681">
        <v>2021</v>
      </c>
      <c r="D681" s="130">
        <v>3.1959326119626E-2</v>
      </c>
      <c r="F681"/>
    </row>
    <row r="682" spans="1:9">
      <c r="A682" s="134" t="s">
        <v>5</v>
      </c>
      <c r="B682" t="s">
        <v>135</v>
      </c>
      <c r="C682">
        <v>2022</v>
      </c>
      <c r="D682" s="130">
        <v>3.1959326119626E-2</v>
      </c>
      <c r="F682"/>
      <c r="I682" s="63"/>
    </row>
    <row r="683" spans="1:9">
      <c r="A683" s="134" t="s">
        <v>5</v>
      </c>
      <c r="B683" t="s">
        <v>135</v>
      </c>
      <c r="C683">
        <v>2023</v>
      </c>
      <c r="D683" s="130">
        <v>3.1959326119626E-2</v>
      </c>
      <c r="F683"/>
    </row>
    <row r="684" spans="1:9">
      <c r="A684" s="134" t="s">
        <v>5</v>
      </c>
      <c r="B684" t="s">
        <v>135</v>
      </c>
      <c r="C684">
        <v>2024</v>
      </c>
      <c r="D684" s="130">
        <v>3.1959326119626E-2</v>
      </c>
      <c r="F684"/>
    </row>
    <row r="685" spans="1:9">
      <c r="A685" s="134" t="s">
        <v>5</v>
      </c>
      <c r="B685" t="s">
        <v>135</v>
      </c>
      <c r="C685">
        <v>2025</v>
      </c>
      <c r="D685" s="130">
        <v>5.1106245907311054E-2</v>
      </c>
    </row>
    <row r="686" spans="1:9">
      <c r="A686" s="134" t="s">
        <v>102</v>
      </c>
      <c r="B686" t="s">
        <v>135</v>
      </c>
      <c r="C686">
        <v>2014</v>
      </c>
      <c r="D686" s="130">
        <v>7.5679754902092999E-2</v>
      </c>
      <c r="F686"/>
    </row>
    <row r="687" spans="1:9">
      <c r="A687" s="134" t="s">
        <v>102</v>
      </c>
      <c r="B687" t="s">
        <v>135</v>
      </c>
      <c r="C687">
        <v>2015</v>
      </c>
      <c r="D687" s="130">
        <v>7.5679754902092999E-2</v>
      </c>
      <c r="F687"/>
    </row>
    <row r="688" spans="1:9">
      <c r="A688" s="134" t="s">
        <v>102</v>
      </c>
      <c r="B688" t="s">
        <v>135</v>
      </c>
      <c r="C688">
        <v>2016</v>
      </c>
      <c r="D688" s="130">
        <v>5.0322697104034003E-2</v>
      </c>
      <c r="F688"/>
    </row>
    <row r="689" spans="1:6">
      <c r="A689" s="134" t="s">
        <v>102</v>
      </c>
      <c r="B689" t="s">
        <v>135</v>
      </c>
      <c r="C689">
        <v>2017</v>
      </c>
      <c r="D689" s="130">
        <v>5.0322697104034003E-2</v>
      </c>
      <c r="F689"/>
    </row>
    <row r="690" spans="1:6">
      <c r="A690" s="134" t="s">
        <v>102</v>
      </c>
      <c r="B690" t="s">
        <v>135</v>
      </c>
      <c r="C690">
        <v>2018</v>
      </c>
      <c r="D690" s="130">
        <v>5.0322697104034003E-2</v>
      </c>
      <c r="F690"/>
    </row>
    <row r="691" spans="1:6">
      <c r="A691" s="134" t="s">
        <v>102</v>
      </c>
      <c r="B691" t="s">
        <v>135</v>
      </c>
      <c r="C691">
        <v>2019</v>
      </c>
      <c r="D691" s="130">
        <v>5.0322697104034003E-2</v>
      </c>
      <c r="F691"/>
    </row>
    <row r="692" spans="1:6">
      <c r="A692" s="134" t="s">
        <v>102</v>
      </c>
      <c r="B692" t="s">
        <v>135</v>
      </c>
      <c r="C692">
        <v>2020</v>
      </c>
      <c r="D692" s="130">
        <v>5.0322697104034003E-2</v>
      </c>
      <c r="F692"/>
    </row>
    <row r="693" spans="1:6">
      <c r="A693" s="134" t="s">
        <v>102</v>
      </c>
      <c r="B693" t="s">
        <v>135</v>
      </c>
      <c r="C693">
        <v>2021</v>
      </c>
      <c r="D693" s="130">
        <v>2.2473825085915999E-2</v>
      </c>
      <c r="F693"/>
    </row>
    <row r="694" spans="1:6">
      <c r="A694" s="134" t="s">
        <v>102</v>
      </c>
      <c r="B694" t="s">
        <v>135</v>
      </c>
      <c r="C694">
        <v>2022</v>
      </c>
      <c r="D694" s="130">
        <v>3.0574408215062E-2</v>
      </c>
      <c r="F694"/>
    </row>
    <row r="695" spans="1:6">
      <c r="A695" s="134" t="s">
        <v>102</v>
      </c>
      <c r="B695" t="s">
        <v>135</v>
      </c>
      <c r="C695">
        <v>2023</v>
      </c>
      <c r="D695" s="130">
        <v>3.0574408215062E-2</v>
      </c>
      <c r="F695"/>
    </row>
    <row r="696" spans="1:6">
      <c r="A696" s="134" t="s">
        <v>102</v>
      </c>
      <c r="B696" t="s">
        <v>135</v>
      </c>
      <c r="C696">
        <v>2024</v>
      </c>
      <c r="D696" s="130">
        <v>3.0574408215062E-2</v>
      </c>
      <c r="F696"/>
    </row>
    <row r="697" spans="1:6">
      <c r="A697" s="134" t="s">
        <v>102</v>
      </c>
      <c r="B697" t="s">
        <v>135</v>
      </c>
      <c r="C697">
        <v>2025</v>
      </c>
      <c r="D697" s="130">
        <v>3.0574408215062521E-2</v>
      </c>
    </row>
    <row r="698" spans="1:6">
      <c r="A698" s="134" t="s">
        <v>103</v>
      </c>
      <c r="B698" t="s">
        <v>135</v>
      </c>
      <c r="C698">
        <v>2014</v>
      </c>
      <c r="D698" s="130">
        <v>9.2644337515859002E-2</v>
      </c>
      <c r="F698"/>
    </row>
    <row r="699" spans="1:6">
      <c r="A699" s="134" t="s">
        <v>103</v>
      </c>
      <c r="B699" t="s">
        <v>135</v>
      </c>
      <c r="C699">
        <v>2015</v>
      </c>
      <c r="D699" s="130">
        <v>6.8872078241835999E-2</v>
      </c>
      <c r="F699"/>
    </row>
    <row r="700" spans="1:6">
      <c r="A700" s="134" t="s">
        <v>103</v>
      </c>
      <c r="B700" t="s">
        <v>135</v>
      </c>
      <c r="C700">
        <v>2016</v>
      </c>
      <c r="D700" s="130">
        <v>6.8872078241835999E-2</v>
      </c>
      <c r="F700"/>
    </row>
    <row r="701" spans="1:6">
      <c r="A701" s="134" t="s">
        <v>103</v>
      </c>
      <c r="B701" t="s">
        <v>135</v>
      </c>
      <c r="C701">
        <v>2017</v>
      </c>
      <c r="D701" s="130">
        <v>6.8872078241835999E-2</v>
      </c>
      <c r="F701"/>
    </row>
    <row r="702" spans="1:6">
      <c r="A702" s="134" t="s">
        <v>103</v>
      </c>
      <c r="B702" t="s">
        <v>135</v>
      </c>
      <c r="C702">
        <v>2018</v>
      </c>
      <c r="D702" s="130">
        <v>4.5900436303543998E-2</v>
      </c>
      <c r="F702"/>
    </row>
    <row r="703" spans="1:6">
      <c r="A703" s="134" t="s">
        <v>103</v>
      </c>
      <c r="B703" t="s">
        <v>135</v>
      </c>
      <c r="C703">
        <v>2019</v>
      </c>
      <c r="D703" s="130">
        <v>4.5900436303543998E-2</v>
      </c>
      <c r="F703"/>
    </row>
    <row r="704" spans="1:6">
      <c r="A704" s="134" t="s">
        <v>103</v>
      </c>
      <c r="B704" t="s">
        <v>135</v>
      </c>
      <c r="C704">
        <v>2020</v>
      </c>
      <c r="D704" s="130">
        <v>4.5900436303543998E-2</v>
      </c>
      <c r="F704"/>
    </row>
    <row r="705" spans="1:6">
      <c r="A705" s="134" t="s">
        <v>103</v>
      </c>
      <c r="B705" t="s">
        <v>135</v>
      </c>
      <c r="C705">
        <v>2021</v>
      </c>
      <c r="D705" s="130">
        <v>4.5900436303543998E-2</v>
      </c>
      <c r="F705"/>
    </row>
    <row r="706" spans="1:6">
      <c r="A706" s="134" t="s">
        <v>103</v>
      </c>
      <c r="B706" t="s">
        <v>135</v>
      </c>
      <c r="C706">
        <v>2022</v>
      </c>
      <c r="D706" s="130">
        <v>4.5900436303543998E-2</v>
      </c>
      <c r="F706"/>
    </row>
    <row r="707" spans="1:6">
      <c r="A707" s="134" t="s">
        <v>103</v>
      </c>
      <c r="B707" t="s">
        <v>135</v>
      </c>
      <c r="C707">
        <v>2023</v>
      </c>
      <c r="D707" s="130">
        <v>2.7355114022021999E-2</v>
      </c>
      <c r="F707"/>
    </row>
    <row r="708" spans="1:6">
      <c r="A708" s="134" t="s">
        <v>103</v>
      </c>
      <c r="B708" t="s">
        <v>135</v>
      </c>
      <c r="C708">
        <v>2024</v>
      </c>
      <c r="D708" s="130">
        <v>2.7355114022021999E-2</v>
      </c>
      <c r="F708"/>
    </row>
    <row r="709" spans="1:6">
      <c r="A709" s="134" t="s">
        <v>103</v>
      </c>
      <c r="B709" t="s">
        <v>135</v>
      </c>
      <c r="C709">
        <v>2025</v>
      </c>
      <c r="D709" s="130">
        <v>2.7355114022022065E-2</v>
      </c>
    </row>
    <row r="710" spans="1:6">
      <c r="A710" s="134" t="s">
        <v>11</v>
      </c>
      <c r="B710" t="s">
        <v>135</v>
      </c>
      <c r="C710">
        <v>2014</v>
      </c>
      <c r="D710" s="130">
        <v>7.5075865470970005E-2</v>
      </c>
      <c r="F710"/>
    </row>
    <row r="711" spans="1:6">
      <c r="A711" s="134" t="s">
        <v>11</v>
      </c>
      <c r="B711" t="s">
        <v>135</v>
      </c>
      <c r="C711">
        <v>2015</v>
      </c>
      <c r="D711" s="130">
        <v>7.5075865470970005E-2</v>
      </c>
      <c r="F711"/>
    </row>
    <row r="712" spans="1:6">
      <c r="A712" s="134" t="s">
        <v>11</v>
      </c>
      <c r="B712" t="s">
        <v>135</v>
      </c>
      <c r="C712">
        <v>2016</v>
      </c>
      <c r="D712" s="130">
        <v>4.5437475257038999E-2</v>
      </c>
      <c r="F712"/>
    </row>
    <row r="713" spans="1:6">
      <c r="A713" s="134" t="s">
        <v>11</v>
      </c>
      <c r="B713" t="s">
        <v>135</v>
      </c>
      <c r="C713">
        <v>2017</v>
      </c>
      <c r="D713" s="130">
        <v>4.5437475257038999E-2</v>
      </c>
      <c r="F713"/>
    </row>
    <row r="714" spans="1:6">
      <c r="A714" s="134" t="s">
        <v>11</v>
      </c>
      <c r="B714" t="s">
        <v>135</v>
      </c>
      <c r="C714">
        <v>2018</v>
      </c>
      <c r="D714" s="130">
        <v>4.5437475257038999E-2</v>
      </c>
      <c r="F714"/>
    </row>
    <row r="715" spans="1:6">
      <c r="A715" s="134" t="s">
        <v>11</v>
      </c>
      <c r="B715" t="s">
        <v>135</v>
      </c>
      <c r="C715">
        <v>2019</v>
      </c>
      <c r="D715" s="130">
        <v>4.5437475257038999E-2</v>
      </c>
      <c r="F715"/>
    </row>
    <row r="716" spans="1:6">
      <c r="A716" s="134" t="s">
        <v>11</v>
      </c>
      <c r="B716" t="s">
        <v>135</v>
      </c>
      <c r="C716">
        <v>2020</v>
      </c>
      <c r="D716" s="130">
        <v>4.5437475257038999E-2</v>
      </c>
      <c r="F716"/>
    </row>
    <row r="717" spans="1:6">
      <c r="A717" s="134" t="s">
        <v>11</v>
      </c>
      <c r="B717" t="s">
        <v>135</v>
      </c>
      <c r="C717">
        <v>2021</v>
      </c>
      <c r="D717" s="130">
        <v>2.2430804463823999E-2</v>
      </c>
      <c r="F717"/>
    </row>
    <row r="718" spans="1:6">
      <c r="A718" s="134" t="s">
        <v>11</v>
      </c>
      <c r="B718" t="s">
        <v>135</v>
      </c>
      <c r="C718">
        <v>2022</v>
      </c>
      <c r="D718" s="130">
        <v>2.9805399541336E-2</v>
      </c>
      <c r="F718"/>
    </row>
    <row r="719" spans="1:6">
      <c r="A719" s="134" t="s">
        <v>11</v>
      </c>
      <c r="B719" t="s">
        <v>135</v>
      </c>
      <c r="C719">
        <v>2023</v>
      </c>
      <c r="D719" s="130">
        <v>2.9805399541336E-2</v>
      </c>
      <c r="F719"/>
    </row>
    <row r="720" spans="1:6">
      <c r="A720" s="134" t="s">
        <v>11</v>
      </c>
      <c r="B720" t="s">
        <v>135</v>
      </c>
      <c r="C720">
        <v>2024</v>
      </c>
      <c r="D720" s="130">
        <v>2.9805399541336E-2</v>
      </c>
      <c r="F720"/>
    </row>
    <row r="721" spans="1:6">
      <c r="A721" s="134" t="s">
        <v>11</v>
      </c>
      <c r="B721" t="s">
        <v>135</v>
      </c>
      <c r="C721">
        <v>2025</v>
      </c>
      <c r="D721" s="130">
        <v>2.9805399541336763E-2</v>
      </c>
    </row>
    <row r="722" spans="1:6">
      <c r="A722" s="134" t="s">
        <v>72</v>
      </c>
      <c r="B722" t="s">
        <v>135</v>
      </c>
      <c r="C722">
        <v>2014</v>
      </c>
      <c r="D722" s="130">
        <v>6.0585365853658001E-2</v>
      </c>
      <c r="F722"/>
    </row>
    <row r="723" spans="1:6">
      <c r="A723" s="134" t="s">
        <v>72</v>
      </c>
      <c r="B723" t="s">
        <v>135</v>
      </c>
      <c r="C723">
        <v>2015</v>
      </c>
      <c r="D723" s="130">
        <v>6.0585365853658001E-2</v>
      </c>
      <c r="F723"/>
    </row>
    <row r="724" spans="1:6">
      <c r="A724" s="134" t="s">
        <v>72</v>
      </c>
      <c r="B724" t="s">
        <v>135</v>
      </c>
      <c r="C724">
        <v>2016</v>
      </c>
      <c r="D724" s="130">
        <v>6.0585365853658001E-2</v>
      </c>
      <c r="F724"/>
    </row>
    <row r="725" spans="1:6">
      <c r="A725" s="134" t="s">
        <v>72</v>
      </c>
      <c r="B725" t="s">
        <v>135</v>
      </c>
      <c r="C725">
        <v>2017</v>
      </c>
      <c r="D725" s="130">
        <v>6.0585365853658001E-2</v>
      </c>
      <c r="F725"/>
    </row>
    <row r="726" spans="1:6">
      <c r="A726" s="134" t="s">
        <v>72</v>
      </c>
      <c r="B726" t="s">
        <v>135</v>
      </c>
      <c r="C726">
        <v>2018</v>
      </c>
      <c r="D726" s="130">
        <v>6.0585365853658001E-2</v>
      </c>
      <c r="F726"/>
    </row>
    <row r="727" spans="1:6">
      <c r="A727" s="134" t="s">
        <v>72</v>
      </c>
      <c r="B727" t="s">
        <v>135</v>
      </c>
      <c r="C727">
        <v>2019</v>
      </c>
      <c r="D727" s="130">
        <v>4.8316751706839002E-2</v>
      </c>
      <c r="F727"/>
    </row>
    <row r="728" spans="1:6">
      <c r="A728" s="134" t="s">
        <v>72</v>
      </c>
      <c r="B728" t="s">
        <v>135</v>
      </c>
      <c r="C728">
        <v>2020</v>
      </c>
      <c r="D728" s="130">
        <v>4.8316751706839002E-2</v>
      </c>
      <c r="F728"/>
    </row>
    <row r="729" spans="1:6">
      <c r="A729" s="134" t="s">
        <v>72</v>
      </c>
      <c r="B729" t="s">
        <v>135</v>
      </c>
      <c r="C729">
        <v>2021</v>
      </c>
      <c r="D729" s="130">
        <v>4.8316751706839002E-2</v>
      </c>
      <c r="F729"/>
    </row>
    <row r="730" spans="1:6">
      <c r="A730" s="134" t="s">
        <v>72</v>
      </c>
      <c r="B730" t="s">
        <v>135</v>
      </c>
      <c r="C730">
        <v>2022</v>
      </c>
      <c r="D730" s="130">
        <v>4.8316751706839002E-2</v>
      </c>
      <c r="F730"/>
    </row>
    <row r="731" spans="1:6">
      <c r="A731" s="134" t="s">
        <v>72</v>
      </c>
      <c r="B731" t="s">
        <v>135</v>
      </c>
      <c r="C731">
        <v>2023</v>
      </c>
      <c r="D731" s="130">
        <v>4.8316751706839002E-2</v>
      </c>
      <c r="F731"/>
    </row>
    <row r="732" spans="1:6">
      <c r="A732" s="134" t="s">
        <v>72</v>
      </c>
      <c r="B732" t="s">
        <v>135</v>
      </c>
      <c r="C732">
        <v>2024</v>
      </c>
      <c r="D732" s="130">
        <v>4.4199206234916001E-2</v>
      </c>
      <c r="F732"/>
    </row>
    <row r="733" spans="1:6">
      <c r="A733" s="134" t="s">
        <v>72</v>
      </c>
      <c r="B733" t="s">
        <v>135</v>
      </c>
      <c r="C733">
        <v>2025</v>
      </c>
      <c r="D733" s="130">
        <v>4.4199206234916355E-2</v>
      </c>
    </row>
    <row r="734" spans="1:6">
      <c r="A734" s="134" t="s">
        <v>6</v>
      </c>
      <c r="B734" t="s">
        <v>135</v>
      </c>
      <c r="C734">
        <v>2014</v>
      </c>
      <c r="D734" s="130">
        <v>9.1236173781300001E-2</v>
      </c>
      <c r="F734"/>
    </row>
    <row r="735" spans="1:6">
      <c r="A735" s="134" t="s">
        <v>6</v>
      </c>
      <c r="B735" t="s">
        <v>135</v>
      </c>
      <c r="C735">
        <v>2015</v>
      </c>
      <c r="D735" s="130">
        <v>4.6102754444226998E-2</v>
      </c>
      <c r="F735"/>
    </row>
    <row r="736" spans="1:6">
      <c r="A736" s="134" t="s">
        <v>6</v>
      </c>
      <c r="B736" t="s">
        <v>135</v>
      </c>
      <c r="C736">
        <v>2016</v>
      </c>
      <c r="D736" s="130">
        <v>4.6102754444226998E-2</v>
      </c>
      <c r="F736"/>
    </row>
    <row r="737" spans="1:6">
      <c r="A737" s="134" t="s">
        <v>6</v>
      </c>
      <c r="B737" t="s">
        <v>135</v>
      </c>
      <c r="C737">
        <v>2017</v>
      </c>
      <c r="D737" s="130">
        <v>4.6102754444226998E-2</v>
      </c>
      <c r="F737"/>
    </row>
    <row r="738" spans="1:6">
      <c r="A738" s="134" t="s">
        <v>6</v>
      </c>
      <c r="B738" t="s">
        <v>135</v>
      </c>
      <c r="C738">
        <v>2018</v>
      </c>
      <c r="D738" s="130">
        <v>4.6102754444226998E-2</v>
      </c>
      <c r="F738"/>
    </row>
    <row r="739" spans="1:6">
      <c r="A739" s="134" t="s">
        <v>6</v>
      </c>
      <c r="B739" t="s">
        <v>135</v>
      </c>
      <c r="C739">
        <v>2019</v>
      </c>
      <c r="D739" s="130">
        <v>4.6102754444226998E-2</v>
      </c>
      <c r="F739"/>
    </row>
    <row r="740" spans="1:6">
      <c r="A740" s="134" t="s">
        <v>6</v>
      </c>
      <c r="B740" t="s">
        <v>135</v>
      </c>
      <c r="C740">
        <v>2020</v>
      </c>
      <c r="D740" s="130">
        <v>3.2933666686630003E-2</v>
      </c>
      <c r="F740"/>
    </row>
    <row r="741" spans="1:6">
      <c r="A741" s="134" t="s">
        <v>6</v>
      </c>
      <c r="B741" t="s">
        <v>135</v>
      </c>
      <c r="C741">
        <v>2021</v>
      </c>
      <c r="D741" s="130">
        <v>3.2933666686630003E-2</v>
      </c>
      <c r="F741"/>
    </row>
    <row r="742" spans="1:6">
      <c r="A742" s="134" t="s">
        <v>6</v>
      </c>
      <c r="B742" t="s">
        <v>135</v>
      </c>
      <c r="C742">
        <v>2022</v>
      </c>
      <c r="D742" s="130">
        <v>3.2933666686630003E-2</v>
      </c>
      <c r="F742"/>
    </row>
    <row r="743" spans="1:6">
      <c r="A743" s="134" t="s">
        <v>6</v>
      </c>
      <c r="B743" t="s">
        <v>135</v>
      </c>
      <c r="C743">
        <v>2023</v>
      </c>
      <c r="D743" s="130">
        <v>3.2933666686630003E-2</v>
      </c>
      <c r="F743"/>
    </row>
    <row r="744" spans="1:6">
      <c r="A744" s="134" t="s">
        <v>6</v>
      </c>
      <c r="B744" t="s">
        <v>135</v>
      </c>
      <c r="C744">
        <v>2024</v>
      </c>
      <c r="D744" s="130">
        <v>3.2933666686630003E-2</v>
      </c>
      <c r="F744"/>
    </row>
    <row r="745" spans="1:6">
      <c r="A745" s="134" t="s">
        <v>6</v>
      </c>
      <c r="B745" t="s">
        <v>135</v>
      </c>
      <c r="C745">
        <v>2025</v>
      </c>
      <c r="D745" s="130">
        <v>5.1143170576374297E-2</v>
      </c>
    </row>
    <row r="746" spans="1:6">
      <c r="A746" s="134" t="s">
        <v>8</v>
      </c>
      <c r="B746" t="s">
        <v>135</v>
      </c>
      <c r="C746">
        <v>2014</v>
      </c>
      <c r="D746" s="130">
        <v>8.1154896605539997E-2</v>
      </c>
      <c r="F746"/>
    </row>
    <row r="747" spans="1:6">
      <c r="A747" s="134" t="s">
        <v>8</v>
      </c>
      <c r="B747" t="s">
        <v>135</v>
      </c>
      <c r="C747">
        <v>2015</v>
      </c>
      <c r="D747" s="130">
        <v>8.1154896605539997E-2</v>
      </c>
      <c r="F747"/>
    </row>
    <row r="748" spans="1:6">
      <c r="A748" s="134" t="s">
        <v>8</v>
      </c>
      <c r="B748" t="s">
        <v>135</v>
      </c>
      <c r="C748">
        <v>2016</v>
      </c>
      <c r="D748" s="130">
        <v>4.8780487804878002E-2</v>
      </c>
      <c r="F748"/>
    </row>
    <row r="749" spans="1:6">
      <c r="A749" s="134" t="s">
        <v>8</v>
      </c>
      <c r="B749" t="s">
        <v>135</v>
      </c>
      <c r="C749">
        <v>2017</v>
      </c>
      <c r="D749" s="130">
        <v>4.8780487804878002E-2</v>
      </c>
      <c r="F749"/>
    </row>
    <row r="750" spans="1:6">
      <c r="A750" s="134" t="s">
        <v>8</v>
      </c>
      <c r="B750" t="s">
        <v>135</v>
      </c>
      <c r="C750">
        <v>2018</v>
      </c>
      <c r="D750" s="130">
        <v>4.8780487804878002E-2</v>
      </c>
      <c r="F750"/>
    </row>
    <row r="751" spans="1:6">
      <c r="A751" s="134" t="s">
        <v>8</v>
      </c>
      <c r="B751" t="s">
        <v>135</v>
      </c>
      <c r="C751">
        <v>2019</v>
      </c>
      <c r="D751" s="130">
        <v>4.8780487804878002E-2</v>
      </c>
      <c r="F751"/>
    </row>
    <row r="752" spans="1:6">
      <c r="A752" s="134" t="s">
        <v>8</v>
      </c>
      <c r="B752" t="s">
        <v>135</v>
      </c>
      <c r="C752">
        <v>2020</v>
      </c>
      <c r="D752" s="130">
        <v>4.8780487804878002E-2</v>
      </c>
      <c r="F752"/>
    </row>
    <row r="753" spans="1:6">
      <c r="A753" s="134" t="s">
        <v>8</v>
      </c>
      <c r="B753" t="s">
        <v>135</v>
      </c>
      <c r="C753">
        <v>2021</v>
      </c>
      <c r="D753" s="130">
        <v>2.3575855029951999E-2</v>
      </c>
      <c r="F753"/>
    </row>
    <row r="754" spans="1:6">
      <c r="A754" s="134" t="s">
        <v>8</v>
      </c>
      <c r="B754" t="s">
        <v>135</v>
      </c>
      <c r="C754">
        <v>2022</v>
      </c>
      <c r="D754" s="130">
        <v>2.3575855029951999E-2</v>
      </c>
      <c r="F754"/>
    </row>
    <row r="755" spans="1:6">
      <c r="A755" s="134" t="s">
        <v>8</v>
      </c>
      <c r="B755" t="s">
        <v>135</v>
      </c>
      <c r="C755">
        <v>2023</v>
      </c>
      <c r="D755" s="130">
        <v>2.3575855029951999E-2</v>
      </c>
      <c r="F755"/>
    </row>
    <row r="756" spans="1:6">
      <c r="A756" s="134" t="s">
        <v>8</v>
      </c>
      <c r="B756" t="s">
        <v>135</v>
      </c>
      <c r="C756">
        <v>2024</v>
      </c>
      <c r="D756" s="130">
        <v>2.3575855029951999E-2</v>
      </c>
      <c r="F756"/>
    </row>
    <row r="757" spans="1:6">
      <c r="A757" s="134" t="s">
        <v>8</v>
      </c>
      <c r="B757" t="s">
        <v>135</v>
      </c>
      <c r="C757">
        <v>2025</v>
      </c>
      <c r="D757" s="130">
        <v>2.3575855029952075E-2</v>
      </c>
    </row>
    <row r="758" spans="1:6">
      <c r="A758" s="134" t="s">
        <v>9</v>
      </c>
      <c r="B758" t="s">
        <v>135</v>
      </c>
      <c r="C758">
        <v>2014</v>
      </c>
      <c r="D758" s="130">
        <v>8.1154896605539997E-2</v>
      </c>
      <c r="F758"/>
    </row>
    <row r="759" spans="1:6">
      <c r="A759" s="134" t="s">
        <v>9</v>
      </c>
      <c r="B759" t="s">
        <v>135</v>
      </c>
      <c r="C759">
        <v>2015</v>
      </c>
      <c r="D759" s="130">
        <v>8.1154896605539997E-2</v>
      </c>
      <c r="F759"/>
    </row>
    <row r="760" spans="1:6">
      <c r="A760" s="134" t="s">
        <v>9</v>
      </c>
      <c r="B760" t="s">
        <v>135</v>
      </c>
      <c r="C760">
        <v>2016</v>
      </c>
      <c r="D760" s="130">
        <v>4.8780487804878002E-2</v>
      </c>
      <c r="F760"/>
    </row>
    <row r="761" spans="1:6">
      <c r="A761" s="134" t="s">
        <v>9</v>
      </c>
      <c r="B761" t="s">
        <v>135</v>
      </c>
      <c r="C761">
        <v>2017</v>
      </c>
      <c r="D761" s="130">
        <v>4.8780487804878002E-2</v>
      </c>
      <c r="F761"/>
    </row>
    <row r="762" spans="1:6">
      <c r="A762" s="134" t="s">
        <v>9</v>
      </c>
      <c r="B762" t="s">
        <v>135</v>
      </c>
      <c r="C762">
        <v>2018</v>
      </c>
      <c r="D762" s="130">
        <v>4.8780487804878002E-2</v>
      </c>
      <c r="F762"/>
    </row>
    <row r="763" spans="1:6">
      <c r="A763" s="134" t="s">
        <v>9</v>
      </c>
      <c r="B763" t="s">
        <v>135</v>
      </c>
      <c r="C763">
        <v>2019</v>
      </c>
      <c r="D763" s="130">
        <v>4.8780487804878002E-2</v>
      </c>
      <c r="F763"/>
    </row>
    <row r="764" spans="1:6">
      <c r="A764" s="134" t="s">
        <v>9</v>
      </c>
      <c r="B764" t="s">
        <v>135</v>
      </c>
      <c r="C764">
        <v>2020</v>
      </c>
      <c r="D764" s="130">
        <v>4.8780487804878002E-2</v>
      </c>
      <c r="F764"/>
    </row>
    <row r="765" spans="1:6">
      <c r="A765" s="134" t="s">
        <v>9</v>
      </c>
      <c r="B765" t="s">
        <v>135</v>
      </c>
      <c r="C765">
        <v>2021</v>
      </c>
      <c r="D765" s="130">
        <v>2.3575855029951999E-2</v>
      </c>
      <c r="F765"/>
    </row>
    <row r="766" spans="1:6">
      <c r="A766" s="134" t="s">
        <v>9</v>
      </c>
      <c r="B766" t="s">
        <v>135</v>
      </c>
      <c r="C766">
        <v>2022</v>
      </c>
      <c r="D766" s="130">
        <v>2.3575855029951999E-2</v>
      </c>
      <c r="F766"/>
    </row>
    <row r="767" spans="1:6">
      <c r="A767" s="134" t="s">
        <v>9</v>
      </c>
      <c r="B767" t="s">
        <v>135</v>
      </c>
      <c r="C767">
        <v>2023</v>
      </c>
      <c r="D767" s="130">
        <v>2.3575855029951999E-2</v>
      </c>
      <c r="F767"/>
    </row>
    <row r="768" spans="1:6">
      <c r="A768" s="134" t="s">
        <v>9</v>
      </c>
      <c r="B768" t="s">
        <v>135</v>
      </c>
      <c r="C768">
        <v>2024</v>
      </c>
      <c r="D768" s="130">
        <v>2.3575855029951999E-2</v>
      </c>
      <c r="F768"/>
    </row>
    <row r="769" spans="1:6">
      <c r="A769" s="134" t="s">
        <v>9</v>
      </c>
      <c r="B769" t="s">
        <v>135</v>
      </c>
      <c r="C769">
        <v>2025</v>
      </c>
      <c r="D769" s="130">
        <v>2.3575855029952075E-2</v>
      </c>
    </row>
    <row r="770" spans="1:6">
      <c r="A770" s="134" t="s">
        <v>7</v>
      </c>
      <c r="B770" t="s">
        <v>135</v>
      </c>
      <c r="C770">
        <v>2014</v>
      </c>
      <c r="D770" s="130">
        <v>9.1236173781300001E-2</v>
      </c>
      <c r="F770"/>
    </row>
    <row r="771" spans="1:6">
      <c r="A771" s="134" t="s">
        <v>7</v>
      </c>
      <c r="B771" t="s">
        <v>135</v>
      </c>
      <c r="C771">
        <v>2015</v>
      </c>
      <c r="D771" s="130">
        <v>4.6102754444226998E-2</v>
      </c>
      <c r="F771"/>
    </row>
    <row r="772" spans="1:6">
      <c r="A772" s="134" t="s">
        <v>7</v>
      </c>
      <c r="B772" t="s">
        <v>135</v>
      </c>
      <c r="C772">
        <v>2016</v>
      </c>
      <c r="D772" s="130">
        <v>4.6102754444226998E-2</v>
      </c>
      <c r="F772"/>
    </row>
    <row r="773" spans="1:6">
      <c r="A773" s="134" t="s">
        <v>7</v>
      </c>
      <c r="B773" t="s">
        <v>135</v>
      </c>
      <c r="C773">
        <v>2017</v>
      </c>
      <c r="D773" s="130">
        <v>4.6102754444226998E-2</v>
      </c>
      <c r="F773"/>
    </row>
    <row r="774" spans="1:6">
      <c r="A774" s="134" t="s">
        <v>7</v>
      </c>
      <c r="B774" t="s">
        <v>135</v>
      </c>
      <c r="C774">
        <v>2018</v>
      </c>
      <c r="D774" s="130">
        <v>4.6102754444226998E-2</v>
      </c>
      <c r="F774"/>
    </row>
    <row r="775" spans="1:6">
      <c r="A775" s="134" t="s">
        <v>7</v>
      </c>
      <c r="B775" t="s">
        <v>135</v>
      </c>
      <c r="C775">
        <v>2019</v>
      </c>
      <c r="D775" s="130">
        <v>4.6102754444226998E-2</v>
      </c>
      <c r="F775"/>
    </row>
    <row r="776" spans="1:6">
      <c r="A776" s="134" t="s">
        <v>7</v>
      </c>
      <c r="B776" t="s">
        <v>135</v>
      </c>
      <c r="C776">
        <v>2020</v>
      </c>
      <c r="D776" s="130">
        <v>3.2933666686630003E-2</v>
      </c>
      <c r="F776"/>
    </row>
    <row r="777" spans="1:6">
      <c r="A777" s="134" t="s">
        <v>7</v>
      </c>
      <c r="B777" t="s">
        <v>135</v>
      </c>
      <c r="C777">
        <v>2021</v>
      </c>
      <c r="D777" s="130">
        <v>3.2933666686630003E-2</v>
      </c>
      <c r="F777"/>
    </row>
    <row r="778" spans="1:6">
      <c r="A778" s="134" t="s">
        <v>7</v>
      </c>
      <c r="B778" t="s">
        <v>135</v>
      </c>
      <c r="C778">
        <v>2022</v>
      </c>
      <c r="D778" s="130">
        <v>3.2933666686630003E-2</v>
      </c>
      <c r="F778"/>
    </row>
    <row r="779" spans="1:6">
      <c r="A779" s="134" t="s">
        <v>7</v>
      </c>
      <c r="B779" t="s">
        <v>135</v>
      </c>
      <c r="C779">
        <v>2023</v>
      </c>
      <c r="D779" s="130">
        <v>3.2933666686630003E-2</v>
      </c>
      <c r="F779"/>
    </row>
    <row r="780" spans="1:6">
      <c r="A780" s="134" t="s">
        <v>7</v>
      </c>
      <c r="B780" t="s">
        <v>135</v>
      </c>
      <c r="C780">
        <v>2024</v>
      </c>
      <c r="D780" s="130">
        <v>3.2933666686630003E-2</v>
      </c>
      <c r="F780"/>
    </row>
    <row r="781" spans="1:6">
      <c r="A781" s="134" t="s">
        <v>7</v>
      </c>
      <c r="B781" t="s">
        <v>135</v>
      </c>
      <c r="C781">
        <v>2025</v>
      </c>
      <c r="D781" s="130">
        <v>5.1193254737067484E-2</v>
      </c>
    </row>
    <row r="782" spans="1:6">
      <c r="A782" s="134" t="s">
        <v>107</v>
      </c>
      <c r="B782" t="s">
        <v>135</v>
      </c>
      <c r="C782">
        <v>2014</v>
      </c>
      <c r="D782" s="130">
        <v>7.6259728822290998E-2</v>
      </c>
      <c r="F782"/>
    </row>
    <row r="783" spans="1:6">
      <c r="A783" s="134" t="s">
        <v>107</v>
      </c>
      <c r="B783" t="s">
        <v>135</v>
      </c>
      <c r="C783">
        <v>2015</v>
      </c>
      <c r="D783" s="130">
        <v>4.5694200351492999E-2</v>
      </c>
      <c r="F783"/>
    </row>
    <row r="784" spans="1:6">
      <c r="A784" s="134" t="s">
        <v>107</v>
      </c>
      <c r="B784" t="s">
        <v>135</v>
      </c>
      <c r="C784">
        <v>2016</v>
      </c>
      <c r="D784" s="130">
        <v>4.5694200351492999E-2</v>
      </c>
      <c r="F784"/>
    </row>
    <row r="785" spans="1:6">
      <c r="A785" s="134" t="s">
        <v>107</v>
      </c>
      <c r="B785" t="s">
        <v>135</v>
      </c>
      <c r="C785">
        <v>2017</v>
      </c>
      <c r="D785" s="130">
        <v>4.5694200351492999E-2</v>
      </c>
      <c r="F785"/>
    </row>
    <row r="786" spans="1:6">
      <c r="A786" s="134" t="s">
        <v>107</v>
      </c>
      <c r="B786" t="s">
        <v>135</v>
      </c>
      <c r="C786">
        <v>2018</v>
      </c>
      <c r="D786" s="130">
        <v>4.5694200351492999E-2</v>
      </c>
      <c r="F786"/>
    </row>
    <row r="787" spans="1:6">
      <c r="A787" s="134" t="s">
        <v>107</v>
      </c>
      <c r="B787" t="s">
        <v>135</v>
      </c>
      <c r="C787">
        <v>2019</v>
      </c>
      <c r="D787" s="130">
        <v>4.5694200351492999E-2</v>
      </c>
      <c r="F787"/>
    </row>
    <row r="788" spans="1:6">
      <c r="A788" s="134" t="s">
        <v>107</v>
      </c>
      <c r="B788" t="s">
        <v>135</v>
      </c>
      <c r="C788">
        <v>2020</v>
      </c>
      <c r="D788" s="130">
        <v>3.1165498206232999E-2</v>
      </c>
      <c r="F788"/>
    </row>
    <row r="789" spans="1:6">
      <c r="A789" s="134" t="s">
        <v>107</v>
      </c>
      <c r="B789" t="s">
        <v>135</v>
      </c>
      <c r="C789">
        <v>2021</v>
      </c>
      <c r="D789" s="130">
        <v>3.1165498206232999E-2</v>
      </c>
      <c r="F789"/>
    </row>
    <row r="790" spans="1:6">
      <c r="A790" s="134" t="s">
        <v>107</v>
      </c>
      <c r="B790" t="s">
        <v>135</v>
      </c>
      <c r="C790">
        <v>2022</v>
      </c>
      <c r="D790" s="130">
        <v>3.1165498206232999E-2</v>
      </c>
      <c r="F790"/>
    </row>
    <row r="791" spans="1:6">
      <c r="A791" s="134" t="s">
        <v>107</v>
      </c>
      <c r="B791" t="s">
        <v>135</v>
      </c>
      <c r="C791">
        <v>2023</v>
      </c>
      <c r="D791" s="130">
        <v>3.1165498206232999E-2</v>
      </c>
      <c r="F791"/>
    </row>
    <row r="792" spans="1:6">
      <c r="A792" s="134" t="s">
        <v>107</v>
      </c>
      <c r="B792" t="s">
        <v>135</v>
      </c>
      <c r="C792">
        <v>2024</v>
      </c>
      <c r="D792" s="130">
        <v>3.1165498206232999E-2</v>
      </c>
      <c r="F792"/>
    </row>
    <row r="793" spans="1:6">
      <c r="A793" s="134" t="s">
        <v>107</v>
      </c>
      <c r="B793" t="s">
        <v>135</v>
      </c>
      <c r="C793">
        <v>2025</v>
      </c>
      <c r="D793" s="130">
        <v>5.0127141664631836E-2</v>
      </c>
    </row>
    <row r="794" spans="1:6">
      <c r="A794" s="134" t="s">
        <v>104</v>
      </c>
      <c r="B794" t="s">
        <v>135</v>
      </c>
      <c r="C794">
        <v>2014</v>
      </c>
      <c r="D794" s="130">
        <v>8.0640713519674001E-2</v>
      </c>
      <c r="F794"/>
    </row>
    <row r="795" spans="1:6">
      <c r="A795" s="134" t="s">
        <v>104</v>
      </c>
      <c r="B795" t="s">
        <v>135</v>
      </c>
      <c r="C795">
        <v>2015</v>
      </c>
      <c r="D795" s="130">
        <v>8.0640713519674001E-2</v>
      </c>
      <c r="F795"/>
    </row>
    <row r="796" spans="1:6">
      <c r="A796" s="134" t="s">
        <v>104</v>
      </c>
      <c r="B796" t="s">
        <v>135</v>
      </c>
      <c r="C796">
        <v>2016</v>
      </c>
      <c r="D796" s="130">
        <v>5.0322697104034003E-2</v>
      </c>
      <c r="F796"/>
    </row>
    <row r="797" spans="1:6">
      <c r="A797" s="134" t="s">
        <v>104</v>
      </c>
      <c r="B797" t="s">
        <v>135</v>
      </c>
      <c r="C797">
        <v>2017</v>
      </c>
      <c r="D797" s="130">
        <v>5.0322697104034003E-2</v>
      </c>
      <c r="F797"/>
    </row>
    <row r="798" spans="1:6">
      <c r="A798" s="134" t="s">
        <v>104</v>
      </c>
      <c r="B798" t="s">
        <v>135</v>
      </c>
      <c r="C798">
        <v>2018</v>
      </c>
      <c r="D798" s="130">
        <v>5.0322697104034003E-2</v>
      </c>
      <c r="F798"/>
    </row>
    <row r="799" spans="1:6">
      <c r="A799" s="134" t="s">
        <v>104</v>
      </c>
      <c r="B799" t="s">
        <v>135</v>
      </c>
      <c r="C799">
        <v>2019</v>
      </c>
      <c r="D799" s="130">
        <v>5.0322697104034003E-2</v>
      </c>
      <c r="F799"/>
    </row>
    <row r="800" spans="1:6">
      <c r="A800" s="134" t="s">
        <v>104</v>
      </c>
      <c r="B800" t="s">
        <v>135</v>
      </c>
      <c r="C800">
        <v>2020</v>
      </c>
      <c r="D800" s="130">
        <v>5.0322697104034003E-2</v>
      </c>
      <c r="F800"/>
    </row>
    <row r="801" spans="1:6">
      <c r="A801" s="134" t="s">
        <v>104</v>
      </c>
      <c r="B801" t="s">
        <v>135</v>
      </c>
      <c r="C801">
        <v>2021</v>
      </c>
      <c r="D801" s="130">
        <v>2.2472376742381998E-2</v>
      </c>
      <c r="F801"/>
    </row>
    <row r="802" spans="1:6">
      <c r="A802" s="134" t="s">
        <v>104</v>
      </c>
      <c r="B802" t="s">
        <v>135</v>
      </c>
      <c r="C802">
        <v>2022</v>
      </c>
      <c r="D802" s="130">
        <v>3.2485833627685E-2</v>
      </c>
      <c r="F802"/>
    </row>
    <row r="803" spans="1:6">
      <c r="A803" s="134" t="s">
        <v>104</v>
      </c>
      <c r="B803" t="s">
        <v>135</v>
      </c>
      <c r="C803">
        <v>2023</v>
      </c>
      <c r="D803" s="130">
        <v>3.2485833627685E-2</v>
      </c>
      <c r="F803"/>
    </row>
    <row r="804" spans="1:6">
      <c r="A804" s="134" t="s">
        <v>104</v>
      </c>
      <c r="B804" t="s">
        <v>135</v>
      </c>
      <c r="C804">
        <v>2024</v>
      </c>
      <c r="D804" s="130">
        <v>3.2485833627685E-2</v>
      </c>
      <c r="F804"/>
    </row>
    <row r="805" spans="1:6">
      <c r="A805" s="134" t="s">
        <v>104</v>
      </c>
      <c r="B805" t="s">
        <v>135</v>
      </c>
      <c r="C805">
        <v>2025</v>
      </c>
      <c r="D805" s="130">
        <v>3.2485833627684979E-2</v>
      </c>
    </row>
    <row r="806" spans="1:6">
      <c r="A806" s="134" t="s">
        <v>145</v>
      </c>
      <c r="B806" t="s">
        <v>135</v>
      </c>
      <c r="C806">
        <v>2014</v>
      </c>
      <c r="D806" s="130"/>
      <c r="F806"/>
    </row>
    <row r="807" spans="1:6">
      <c r="A807" s="134" t="s">
        <v>145</v>
      </c>
      <c r="B807" t="s">
        <v>135</v>
      </c>
      <c r="C807">
        <v>2015</v>
      </c>
      <c r="D807" s="130"/>
      <c r="F807"/>
    </row>
    <row r="808" spans="1:6">
      <c r="A808" s="134" t="s">
        <v>145</v>
      </c>
      <c r="B808" t="s">
        <v>135</v>
      </c>
      <c r="C808">
        <v>2016</v>
      </c>
      <c r="D808" s="130"/>
      <c r="F808"/>
    </row>
    <row r="809" spans="1:6">
      <c r="A809" s="134" t="s">
        <v>145</v>
      </c>
      <c r="B809" t="s">
        <v>135</v>
      </c>
      <c r="C809">
        <v>2017</v>
      </c>
      <c r="D809" s="130"/>
      <c r="F809"/>
    </row>
    <row r="810" spans="1:6">
      <c r="A810" s="134" t="s">
        <v>145</v>
      </c>
      <c r="B810" t="s">
        <v>135</v>
      </c>
      <c r="C810">
        <v>2018</v>
      </c>
      <c r="D810" s="130"/>
      <c r="F810"/>
    </row>
    <row r="811" spans="1:6">
      <c r="A811" s="134" t="s">
        <v>145</v>
      </c>
      <c r="B811" t="s">
        <v>135</v>
      </c>
      <c r="C811">
        <v>2019</v>
      </c>
      <c r="D811" s="130"/>
      <c r="F811"/>
    </row>
    <row r="812" spans="1:6">
      <c r="A812" s="134" t="s">
        <v>145</v>
      </c>
      <c r="B812" t="s">
        <v>135</v>
      </c>
      <c r="C812">
        <v>2020</v>
      </c>
      <c r="D812" s="130">
        <v>3.3679469469116999E-2</v>
      </c>
      <c r="F812"/>
    </row>
    <row r="813" spans="1:6">
      <c r="A813" s="134" t="s">
        <v>145</v>
      </c>
      <c r="B813" t="s">
        <v>135</v>
      </c>
      <c r="C813">
        <v>2021</v>
      </c>
      <c r="D813" s="130">
        <v>3.3679469469116999E-2</v>
      </c>
      <c r="F813"/>
    </row>
    <row r="814" spans="1:6">
      <c r="A814" s="134" t="s">
        <v>145</v>
      </c>
      <c r="B814" t="s">
        <v>135</v>
      </c>
      <c r="C814">
        <v>2022</v>
      </c>
      <c r="D814" s="130">
        <v>3.3679469469116999E-2</v>
      </c>
      <c r="F814"/>
    </row>
    <row r="815" spans="1:6">
      <c r="A815" s="134" t="s">
        <v>145</v>
      </c>
      <c r="B815" t="s">
        <v>135</v>
      </c>
      <c r="C815">
        <v>2023</v>
      </c>
      <c r="D815" s="130">
        <v>3.3679469469116999E-2</v>
      </c>
      <c r="F815"/>
    </row>
    <row r="816" spans="1:6">
      <c r="A816" s="134" t="s">
        <v>145</v>
      </c>
      <c r="B816" t="s">
        <v>135</v>
      </c>
      <c r="C816">
        <v>2024</v>
      </c>
      <c r="D816" s="130">
        <v>3.3679469469116999E-2</v>
      </c>
      <c r="F816"/>
    </row>
    <row r="817" spans="1:6">
      <c r="A817" s="134" t="s">
        <v>145</v>
      </c>
      <c r="B817" t="s">
        <v>135</v>
      </c>
      <c r="C817">
        <v>2025</v>
      </c>
      <c r="D817" s="130">
        <v>5.1143170576374297E-2</v>
      </c>
    </row>
    <row r="818" spans="1:6">
      <c r="A818" s="134" t="s">
        <v>101</v>
      </c>
      <c r="B818" t="s">
        <v>135</v>
      </c>
      <c r="C818">
        <v>2014</v>
      </c>
      <c r="D818" s="130">
        <v>7.5075865470970005E-2</v>
      </c>
      <c r="F818"/>
    </row>
    <row r="819" spans="1:6">
      <c r="A819" s="134" t="s">
        <v>101</v>
      </c>
      <c r="B819" t="s">
        <v>135</v>
      </c>
      <c r="C819">
        <v>2015</v>
      </c>
      <c r="D819" s="130">
        <v>7.5075865470970005E-2</v>
      </c>
      <c r="F819"/>
    </row>
    <row r="820" spans="1:6">
      <c r="A820" s="134" t="s">
        <v>101</v>
      </c>
      <c r="B820" t="s">
        <v>135</v>
      </c>
      <c r="C820">
        <v>2016</v>
      </c>
      <c r="D820" s="130">
        <v>4.5437475257038999E-2</v>
      </c>
      <c r="F820"/>
    </row>
    <row r="821" spans="1:6">
      <c r="A821" s="134" t="s">
        <v>101</v>
      </c>
      <c r="B821" t="s">
        <v>135</v>
      </c>
      <c r="C821">
        <v>2017</v>
      </c>
      <c r="D821" s="130">
        <v>4.5437475257038999E-2</v>
      </c>
      <c r="F821"/>
    </row>
    <row r="822" spans="1:6">
      <c r="A822" s="134" t="s">
        <v>101</v>
      </c>
      <c r="B822" t="s">
        <v>135</v>
      </c>
      <c r="C822">
        <v>2018</v>
      </c>
      <c r="D822" s="130">
        <v>4.5437475257038999E-2</v>
      </c>
      <c r="F822"/>
    </row>
    <row r="823" spans="1:6">
      <c r="A823" s="134" t="s">
        <v>101</v>
      </c>
      <c r="B823" t="s">
        <v>135</v>
      </c>
      <c r="C823">
        <v>2019</v>
      </c>
      <c r="D823" s="130">
        <v>4.5437475257038999E-2</v>
      </c>
      <c r="F823"/>
    </row>
    <row r="824" spans="1:6">
      <c r="A824" s="134" t="s">
        <v>101</v>
      </c>
      <c r="B824" t="s">
        <v>135</v>
      </c>
      <c r="C824">
        <v>2020</v>
      </c>
      <c r="D824" s="130">
        <v>4.5437475257038999E-2</v>
      </c>
      <c r="F824"/>
    </row>
    <row r="825" spans="1:6">
      <c r="A825" s="134" t="s">
        <v>101</v>
      </c>
      <c r="B825" t="s">
        <v>135</v>
      </c>
      <c r="C825">
        <v>2021</v>
      </c>
      <c r="D825" s="130">
        <v>2.2430804463823999E-2</v>
      </c>
      <c r="F825"/>
    </row>
    <row r="826" spans="1:6">
      <c r="A826" s="134" t="s">
        <v>101</v>
      </c>
      <c r="B826" t="s">
        <v>135</v>
      </c>
      <c r="C826">
        <v>2022</v>
      </c>
      <c r="D826" s="130">
        <v>2.9805399541336E-2</v>
      </c>
      <c r="F826"/>
    </row>
    <row r="827" spans="1:6">
      <c r="A827" s="134" t="s">
        <v>101</v>
      </c>
      <c r="B827" t="s">
        <v>135</v>
      </c>
      <c r="C827">
        <v>2023</v>
      </c>
      <c r="D827" s="130">
        <v>2.9805399541336E-2</v>
      </c>
      <c r="F827"/>
    </row>
    <row r="828" spans="1:6">
      <c r="A828" s="134" t="s">
        <v>101</v>
      </c>
      <c r="B828" t="s">
        <v>135</v>
      </c>
      <c r="C828">
        <v>2024</v>
      </c>
      <c r="D828" s="130">
        <v>2.9805399541336E-2</v>
      </c>
      <c r="F828"/>
    </row>
    <row r="829" spans="1:6">
      <c r="A829" s="134" t="s">
        <v>101</v>
      </c>
      <c r="B829" t="s">
        <v>135</v>
      </c>
      <c r="C829">
        <v>2025</v>
      </c>
      <c r="D829" s="130">
        <v>2.9805399541336763E-2</v>
      </c>
    </row>
    <row r="830" spans="1:6">
      <c r="A830" s="134" t="s">
        <v>71</v>
      </c>
      <c r="B830" t="s">
        <v>135</v>
      </c>
      <c r="C830">
        <v>2014</v>
      </c>
      <c r="D830" s="130">
        <v>6.5972709551656003E-2</v>
      </c>
      <c r="F830"/>
    </row>
    <row r="831" spans="1:6">
      <c r="A831" s="134" t="s">
        <v>71</v>
      </c>
      <c r="B831" t="s">
        <v>135</v>
      </c>
      <c r="C831">
        <v>2015</v>
      </c>
      <c r="D831" s="130">
        <v>6.5972709551656003E-2</v>
      </c>
      <c r="F831"/>
    </row>
    <row r="832" spans="1:6">
      <c r="A832" s="134" t="s">
        <v>71</v>
      </c>
      <c r="B832" t="s">
        <v>135</v>
      </c>
      <c r="C832">
        <v>2016</v>
      </c>
      <c r="D832" s="130">
        <v>6.5972709551656003E-2</v>
      </c>
      <c r="F832"/>
    </row>
    <row r="833" spans="1:6">
      <c r="A833" s="134" t="s">
        <v>71</v>
      </c>
      <c r="B833" t="s">
        <v>135</v>
      </c>
      <c r="C833">
        <v>2017</v>
      </c>
      <c r="D833" s="130">
        <v>6.5972709551656003E-2</v>
      </c>
      <c r="F833"/>
    </row>
    <row r="834" spans="1:6">
      <c r="A834" s="134" t="s">
        <v>71</v>
      </c>
      <c r="B834" t="s">
        <v>135</v>
      </c>
      <c r="C834">
        <v>2018</v>
      </c>
      <c r="D834" s="130">
        <v>4.8317378389008001E-2</v>
      </c>
      <c r="F834"/>
    </row>
    <row r="835" spans="1:6">
      <c r="A835" s="134" t="s">
        <v>71</v>
      </c>
      <c r="B835" t="s">
        <v>135</v>
      </c>
      <c r="C835">
        <v>2019</v>
      </c>
      <c r="D835" s="130">
        <v>4.8317378389008001E-2</v>
      </c>
      <c r="F835"/>
    </row>
    <row r="836" spans="1:6">
      <c r="A836" s="134" t="s">
        <v>71</v>
      </c>
      <c r="B836" t="s">
        <v>135</v>
      </c>
      <c r="C836">
        <v>2020</v>
      </c>
      <c r="D836" s="130">
        <v>4.8317378389008001E-2</v>
      </c>
      <c r="F836"/>
    </row>
    <row r="837" spans="1:6">
      <c r="A837" s="134" t="s">
        <v>71</v>
      </c>
      <c r="B837" t="s">
        <v>135</v>
      </c>
      <c r="C837">
        <v>2021</v>
      </c>
      <c r="D837" s="130">
        <v>4.8317378389008001E-2</v>
      </c>
      <c r="F837"/>
    </row>
    <row r="838" spans="1:6">
      <c r="A838" s="134" t="s">
        <v>71</v>
      </c>
      <c r="B838" t="s">
        <v>135</v>
      </c>
      <c r="C838">
        <v>2022</v>
      </c>
      <c r="D838" s="130">
        <v>4.8317378389008001E-2</v>
      </c>
      <c r="F838"/>
    </row>
    <row r="839" spans="1:6">
      <c r="A839" s="134" t="s">
        <v>71</v>
      </c>
      <c r="B839" t="s">
        <v>135</v>
      </c>
      <c r="C839">
        <v>2023</v>
      </c>
      <c r="D839" s="130">
        <v>3.4194792983391002E-2</v>
      </c>
      <c r="F839"/>
    </row>
    <row r="840" spans="1:6">
      <c r="A840" s="134" t="s">
        <v>71</v>
      </c>
      <c r="B840" t="s">
        <v>135</v>
      </c>
      <c r="C840">
        <v>2024</v>
      </c>
      <c r="D840" s="130">
        <v>3.4194792983391002E-2</v>
      </c>
      <c r="F840"/>
    </row>
    <row r="841" spans="1:6">
      <c r="A841" s="134" t="s">
        <v>71</v>
      </c>
      <c r="B841" t="s">
        <v>135</v>
      </c>
      <c r="C841">
        <v>2025</v>
      </c>
      <c r="D841" s="130">
        <v>3.4194792983391009E-2</v>
      </c>
    </row>
    <row r="842" spans="1:6">
      <c r="A842" s="134" t="s">
        <v>10</v>
      </c>
      <c r="B842" t="s">
        <v>135</v>
      </c>
      <c r="C842">
        <v>2014</v>
      </c>
      <c r="D842" s="130">
        <v>8.3593445181428E-2</v>
      </c>
      <c r="F842"/>
    </row>
    <row r="843" spans="1:6">
      <c r="A843" s="134" t="s">
        <v>10</v>
      </c>
      <c r="B843" t="s">
        <v>135</v>
      </c>
      <c r="C843">
        <v>2015</v>
      </c>
      <c r="D843" s="130">
        <v>8.3593445181428E-2</v>
      </c>
      <c r="F843"/>
    </row>
    <row r="844" spans="1:6">
      <c r="A844" s="134" t="s">
        <v>10</v>
      </c>
      <c r="B844" t="s">
        <v>135</v>
      </c>
      <c r="C844">
        <v>2016</v>
      </c>
      <c r="D844" s="130">
        <v>4.8780487804878002E-2</v>
      </c>
      <c r="F844"/>
    </row>
    <row r="845" spans="1:6">
      <c r="A845" s="134" t="s">
        <v>10</v>
      </c>
      <c r="B845" t="s">
        <v>135</v>
      </c>
      <c r="C845">
        <v>2017</v>
      </c>
      <c r="D845" s="130">
        <v>4.8780487804878002E-2</v>
      </c>
      <c r="F845"/>
    </row>
    <row r="846" spans="1:6">
      <c r="A846" s="134" t="s">
        <v>10</v>
      </c>
      <c r="B846" t="s">
        <v>135</v>
      </c>
      <c r="C846">
        <v>2018</v>
      </c>
      <c r="D846" s="130">
        <v>4.8780487804878002E-2</v>
      </c>
      <c r="F846"/>
    </row>
    <row r="847" spans="1:6">
      <c r="A847" s="134" t="s">
        <v>10</v>
      </c>
      <c r="B847" t="s">
        <v>135</v>
      </c>
      <c r="C847">
        <v>2019</v>
      </c>
      <c r="D847" s="130">
        <v>4.8780487804878002E-2</v>
      </c>
      <c r="F847"/>
    </row>
    <row r="848" spans="1:6">
      <c r="A848" s="134" t="s">
        <v>10</v>
      </c>
      <c r="B848" t="s">
        <v>135</v>
      </c>
      <c r="C848">
        <v>2020</v>
      </c>
      <c r="D848" s="130">
        <v>4.8780487804878002E-2</v>
      </c>
      <c r="F848"/>
    </row>
    <row r="849" spans="1:6">
      <c r="A849" s="134" t="s">
        <v>10</v>
      </c>
      <c r="B849" t="s">
        <v>135</v>
      </c>
      <c r="C849">
        <v>2021</v>
      </c>
      <c r="D849" s="130">
        <v>2.2348581121218E-2</v>
      </c>
      <c r="F849"/>
    </row>
    <row r="850" spans="1:6">
      <c r="A850" s="134" t="s">
        <v>10</v>
      </c>
      <c r="B850" t="s">
        <v>135</v>
      </c>
      <c r="C850">
        <v>2022</v>
      </c>
      <c r="D850" s="130">
        <v>2.2348581121218E-2</v>
      </c>
      <c r="F850"/>
    </row>
    <row r="851" spans="1:6">
      <c r="A851" s="134" t="s">
        <v>10</v>
      </c>
      <c r="B851" t="s">
        <v>135</v>
      </c>
      <c r="C851">
        <v>2023</v>
      </c>
      <c r="D851" s="130">
        <v>2.2348581121218E-2</v>
      </c>
      <c r="F851"/>
    </row>
    <row r="852" spans="1:6">
      <c r="A852" s="134" t="s">
        <v>10</v>
      </c>
      <c r="B852" t="s">
        <v>135</v>
      </c>
      <c r="C852">
        <v>2024</v>
      </c>
      <c r="D852" s="130">
        <v>2.2348581121218E-2</v>
      </c>
      <c r="F852"/>
    </row>
    <row r="853" spans="1:6">
      <c r="A853" s="134" t="s">
        <v>10</v>
      </c>
      <c r="B853" t="s">
        <v>135</v>
      </c>
      <c r="C853">
        <v>2025</v>
      </c>
      <c r="D853" s="130">
        <v>2.2348581121218292E-2</v>
      </c>
    </row>
    <row r="854" spans="1:6">
      <c r="A854" s="134" t="s">
        <v>105</v>
      </c>
      <c r="B854" t="s">
        <v>135</v>
      </c>
      <c r="C854">
        <v>2014</v>
      </c>
      <c r="D854" s="130">
        <v>5.9356725146197997E-2</v>
      </c>
      <c r="F854"/>
    </row>
    <row r="855" spans="1:6">
      <c r="A855" s="134" t="s">
        <v>105</v>
      </c>
      <c r="B855" t="s">
        <v>135</v>
      </c>
      <c r="C855">
        <v>2015</v>
      </c>
      <c r="D855" s="130">
        <v>5.9356725146197997E-2</v>
      </c>
      <c r="F855"/>
    </row>
    <row r="856" spans="1:6">
      <c r="A856" s="134" t="s">
        <v>105</v>
      </c>
      <c r="B856" t="s">
        <v>135</v>
      </c>
      <c r="C856">
        <v>2016</v>
      </c>
      <c r="D856" s="130">
        <v>5.9356725146197997E-2</v>
      </c>
      <c r="F856"/>
    </row>
    <row r="857" spans="1:6">
      <c r="A857" s="134" t="s">
        <v>105</v>
      </c>
      <c r="B857" t="s">
        <v>135</v>
      </c>
      <c r="C857">
        <v>2017</v>
      </c>
      <c r="D857" s="130">
        <v>5.9356725146197997E-2</v>
      </c>
      <c r="F857"/>
    </row>
    <row r="858" spans="1:6">
      <c r="A858" s="134" t="s">
        <v>105</v>
      </c>
      <c r="B858" t="s">
        <v>135</v>
      </c>
      <c r="C858">
        <v>2018</v>
      </c>
      <c r="D858" s="130">
        <v>4.8317378389008001E-2</v>
      </c>
      <c r="F858"/>
    </row>
    <row r="859" spans="1:6">
      <c r="A859" s="134" t="s">
        <v>105</v>
      </c>
      <c r="B859" t="s">
        <v>135</v>
      </c>
      <c r="C859">
        <v>2019</v>
      </c>
      <c r="D859" s="130">
        <v>4.8317378389008001E-2</v>
      </c>
      <c r="F859"/>
    </row>
    <row r="860" spans="1:6">
      <c r="A860" s="134" t="s">
        <v>105</v>
      </c>
      <c r="B860" t="s">
        <v>135</v>
      </c>
      <c r="C860">
        <v>2020</v>
      </c>
      <c r="D860" s="130">
        <v>3.2933666686630003E-2</v>
      </c>
      <c r="F860"/>
    </row>
    <row r="861" spans="1:6">
      <c r="A861" s="134" t="s">
        <v>105</v>
      </c>
      <c r="B861" t="s">
        <v>135</v>
      </c>
      <c r="C861">
        <v>2021</v>
      </c>
      <c r="D861" s="130">
        <v>3.2933666686630003E-2</v>
      </c>
      <c r="F861"/>
    </row>
    <row r="862" spans="1:6">
      <c r="A862" s="134" t="s">
        <v>105</v>
      </c>
      <c r="B862" t="s">
        <v>135</v>
      </c>
      <c r="C862">
        <v>2022</v>
      </c>
      <c r="D862" s="130">
        <v>3.2933666686630003E-2</v>
      </c>
      <c r="F862"/>
    </row>
    <row r="863" spans="1:6">
      <c r="A863" s="134" t="s">
        <v>105</v>
      </c>
      <c r="B863" t="s">
        <v>135</v>
      </c>
      <c r="C863">
        <v>2023</v>
      </c>
      <c r="D863" s="130">
        <v>3.2933666686630003E-2</v>
      </c>
      <c r="F863"/>
    </row>
    <row r="864" spans="1:6">
      <c r="A864" s="134" t="s">
        <v>105</v>
      </c>
      <c r="B864" t="s">
        <v>135</v>
      </c>
      <c r="C864">
        <v>2024</v>
      </c>
      <c r="D864" s="130">
        <v>3.2933666686630003E-2</v>
      </c>
      <c r="F864"/>
    </row>
    <row r="865" spans="1:6">
      <c r="A865" s="134" t="s">
        <v>105</v>
      </c>
      <c r="B865" t="s">
        <v>135</v>
      </c>
      <c r="C865">
        <v>2025</v>
      </c>
      <c r="D865" s="130">
        <v>5.1224381006727437E-2</v>
      </c>
    </row>
    <row r="866" spans="1:6">
      <c r="A866" s="134" t="s">
        <v>106</v>
      </c>
      <c r="B866" t="s">
        <v>135</v>
      </c>
      <c r="C866">
        <v>2014</v>
      </c>
      <c r="D866" s="130">
        <v>9.0992664109749002E-2</v>
      </c>
      <c r="F866"/>
    </row>
    <row r="867" spans="1:6">
      <c r="A867" s="134" t="s">
        <v>106</v>
      </c>
      <c r="B867" t="s">
        <v>135</v>
      </c>
      <c r="C867">
        <v>2015</v>
      </c>
      <c r="D867" s="130">
        <v>4.6102754444226998E-2</v>
      </c>
      <c r="F867"/>
    </row>
    <row r="868" spans="1:6">
      <c r="A868" s="134" t="s">
        <v>106</v>
      </c>
      <c r="B868" t="s">
        <v>135</v>
      </c>
      <c r="C868">
        <v>2016</v>
      </c>
      <c r="D868" s="130">
        <v>4.6102754444226998E-2</v>
      </c>
      <c r="F868"/>
    </row>
    <row r="869" spans="1:6">
      <c r="A869" s="134" t="s">
        <v>106</v>
      </c>
      <c r="B869" t="s">
        <v>135</v>
      </c>
      <c r="C869">
        <v>2017</v>
      </c>
      <c r="D869" s="130">
        <v>4.6102754444226998E-2</v>
      </c>
      <c r="F869"/>
    </row>
    <row r="870" spans="1:6">
      <c r="A870" s="134" t="s">
        <v>106</v>
      </c>
      <c r="B870" t="s">
        <v>135</v>
      </c>
      <c r="C870">
        <v>2018</v>
      </c>
      <c r="D870" s="130">
        <v>4.6102754444226998E-2</v>
      </c>
      <c r="F870"/>
    </row>
    <row r="871" spans="1:6">
      <c r="A871" s="134" t="s">
        <v>106</v>
      </c>
      <c r="B871" t="s">
        <v>135</v>
      </c>
      <c r="C871">
        <v>2019</v>
      </c>
      <c r="D871" s="130">
        <v>4.6102754444226998E-2</v>
      </c>
      <c r="F871"/>
    </row>
    <row r="872" spans="1:6">
      <c r="A872" s="134" t="s">
        <v>106</v>
      </c>
      <c r="B872" t="s">
        <v>135</v>
      </c>
      <c r="C872">
        <v>2020</v>
      </c>
      <c r="D872" s="130">
        <v>3.2933666686630003E-2</v>
      </c>
      <c r="F872"/>
    </row>
    <row r="873" spans="1:6">
      <c r="A873" s="134" t="s">
        <v>106</v>
      </c>
      <c r="B873" t="s">
        <v>135</v>
      </c>
      <c r="C873">
        <v>2021</v>
      </c>
      <c r="D873" s="130">
        <v>3.2933666686630003E-2</v>
      </c>
      <c r="F873"/>
    </row>
    <row r="874" spans="1:6">
      <c r="A874" s="134" t="s">
        <v>106</v>
      </c>
      <c r="B874" t="s">
        <v>135</v>
      </c>
      <c r="C874">
        <v>2022</v>
      </c>
      <c r="D874" s="130">
        <v>3.2933666686630003E-2</v>
      </c>
      <c r="F874"/>
    </row>
    <row r="875" spans="1:6">
      <c r="A875" s="134" t="s">
        <v>106</v>
      </c>
      <c r="B875" t="s">
        <v>135</v>
      </c>
      <c r="C875">
        <v>2023</v>
      </c>
      <c r="D875" s="130">
        <v>3.2933666686630003E-2</v>
      </c>
      <c r="F875"/>
    </row>
    <row r="876" spans="1:6">
      <c r="A876" s="134" t="s">
        <v>106</v>
      </c>
      <c r="B876" t="s">
        <v>135</v>
      </c>
      <c r="C876">
        <v>2024</v>
      </c>
      <c r="D876" s="130">
        <v>3.2933666686630003E-2</v>
      </c>
      <c r="F876"/>
    </row>
    <row r="877" spans="1:6">
      <c r="A877" s="134" t="s">
        <v>106</v>
      </c>
      <c r="B877" t="s">
        <v>135</v>
      </c>
      <c r="C877">
        <v>2025</v>
      </c>
      <c r="D877" s="130">
        <v>5.1224381006727437E-2</v>
      </c>
    </row>
    <row r="878" spans="1:6">
      <c r="A878" s="134" t="s">
        <v>70</v>
      </c>
      <c r="B878" t="s">
        <v>135</v>
      </c>
      <c r="C878">
        <v>2014</v>
      </c>
      <c r="D878" s="130">
        <v>9.1543554750756997E-2</v>
      </c>
      <c r="F878"/>
    </row>
    <row r="879" spans="1:6">
      <c r="A879" s="134" t="s">
        <v>70</v>
      </c>
      <c r="B879" t="s">
        <v>135</v>
      </c>
      <c r="C879">
        <v>2015</v>
      </c>
      <c r="D879" s="130">
        <v>4.5694200351492999E-2</v>
      </c>
      <c r="F879"/>
    </row>
    <row r="880" spans="1:6">
      <c r="A880" s="134" t="s">
        <v>70</v>
      </c>
      <c r="B880" t="s">
        <v>135</v>
      </c>
      <c r="C880">
        <v>2016</v>
      </c>
      <c r="D880" s="130">
        <v>4.5694200351492999E-2</v>
      </c>
      <c r="F880"/>
    </row>
    <row r="881" spans="1:6">
      <c r="A881" s="134" t="s">
        <v>70</v>
      </c>
      <c r="B881" t="s">
        <v>135</v>
      </c>
      <c r="C881">
        <v>2017</v>
      </c>
      <c r="D881" s="130">
        <v>4.5694200351492999E-2</v>
      </c>
      <c r="F881"/>
    </row>
    <row r="882" spans="1:6">
      <c r="A882" s="134" t="s">
        <v>70</v>
      </c>
      <c r="B882" t="s">
        <v>135</v>
      </c>
      <c r="C882">
        <v>2018</v>
      </c>
      <c r="D882" s="130">
        <v>4.5694200351492999E-2</v>
      </c>
      <c r="F882"/>
    </row>
    <row r="883" spans="1:6">
      <c r="A883" s="134" t="s">
        <v>70</v>
      </c>
      <c r="B883" t="s">
        <v>135</v>
      </c>
      <c r="C883">
        <v>2019</v>
      </c>
      <c r="D883" s="130">
        <v>4.8316751706839002E-2</v>
      </c>
      <c r="F883"/>
    </row>
    <row r="884" spans="1:6">
      <c r="A884" s="134" t="s">
        <v>70</v>
      </c>
      <c r="B884" t="s">
        <v>135</v>
      </c>
      <c r="C884">
        <v>2020</v>
      </c>
      <c r="D884" s="130">
        <v>4.8316751706839002E-2</v>
      </c>
      <c r="F884"/>
    </row>
    <row r="885" spans="1:6">
      <c r="A885" s="134" t="s">
        <v>70</v>
      </c>
      <c r="B885" t="s">
        <v>135</v>
      </c>
      <c r="C885">
        <v>2021</v>
      </c>
      <c r="D885" s="130">
        <v>4.8316751706839002E-2</v>
      </c>
      <c r="F885"/>
    </row>
    <row r="886" spans="1:6">
      <c r="A886" s="134" t="s">
        <v>70</v>
      </c>
      <c r="B886" t="s">
        <v>135</v>
      </c>
      <c r="C886">
        <v>2022</v>
      </c>
      <c r="D886" s="130">
        <v>4.8316751706839002E-2</v>
      </c>
      <c r="F886"/>
    </row>
    <row r="887" spans="1:6">
      <c r="A887" s="134" t="s">
        <v>70</v>
      </c>
      <c r="B887" t="s">
        <v>135</v>
      </c>
      <c r="C887">
        <v>2023</v>
      </c>
      <c r="D887" s="130">
        <v>4.8316751706839002E-2</v>
      </c>
      <c r="F887"/>
    </row>
    <row r="888" spans="1:6">
      <c r="A888" s="134" t="s">
        <v>70</v>
      </c>
      <c r="B888" t="s">
        <v>135</v>
      </c>
      <c r="C888">
        <v>2024</v>
      </c>
      <c r="D888" s="130">
        <v>4.4318981107744002E-2</v>
      </c>
      <c r="F888"/>
    </row>
    <row r="889" spans="1:6">
      <c r="A889" s="134" t="s">
        <v>70</v>
      </c>
      <c r="B889" t="s">
        <v>135</v>
      </c>
      <c r="C889">
        <v>2025</v>
      </c>
      <c r="D889" s="130">
        <v>4.4318981107744904E-2</v>
      </c>
    </row>
    <row r="890" spans="1:6">
      <c r="A890" s="134" t="s">
        <v>12</v>
      </c>
      <c r="B890" t="s">
        <v>135</v>
      </c>
      <c r="C890">
        <v>2014</v>
      </c>
      <c r="D890" s="130">
        <v>7.5075865470970005E-2</v>
      </c>
      <c r="F890"/>
    </row>
    <row r="891" spans="1:6">
      <c r="A891" s="134" t="s">
        <v>12</v>
      </c>
      <c r="B891" t="s">
        <v>135</v>
      </c>
      <c r="C891">
        <v>2015</v>
      </c>
      <c r="D891" s="130">
        <v>7.5075865470970005E-2</v>
      </c>
      <c r="F891"/>
    </row>
    <row r="892" spans="1:6">
      <c r="A892" s="134" t="s">
        <v>12</v>
      </c>
      <c r="B892" t="s">
        <v>135</v>
      </c>
      <c r="C892">
        <v>2016</v>
      </c>
      <c r="D892" s="130">
        <v>5.0322697104034003E-2</v>
      </c>
      <c r="F892"/>
    </row>
    <row r="893" spans="1:6">
      <c r="A893" s="134" t="s">
        <v>12</v>
      </c>
      <c r="B893" t="s">
        <v>135</v>
      </c>
      <c r="C893">
        <v>2017</v>
      </c>
      <c r="D893" s="130">
        <v>5.0322697104034003E-2</v>
      </c>
      <c r="F893"/>
    </row>
    <row r="894" spans="1:6">
      <c r="A894" s="134" t="s">
        <v>12</v>
      </c>
      <c r="B894" t="s">
        <v>135</v>
      </c>
      <c r="C894">
        <v>2018</v>
      </c>
      <c r="D894" s="130">
        <v>5.0322697104034003E-2</v>
      </c>
      <c r="F894"/>
    </row>
    <row r="895" spans="1:6">
      <c r="A895" s="134" t="s">
        <v>12</v>
      </c>
      <c r="B895" t="s">
        <v>135</v>
      </c>
      <c r="C895">
        <v>2019</v>
      </c>
      <c r="D895" s="130">
        <v>5.0322697104034003E-2</v>
      </c>
      <c r="F895"/>
    </row>
    <row r="896" spans="1:6">
      <c r="A896" s="134" t="s">
        <v>12</v>
      </c>
      <c r="B896" t="s">
        <v>135</v>
      </c>
      <c r="C896">
        <v>2020</v>
      </c>
      <c r="D896" s="130">
        <v>5.0322697104034003E-2</v>
      </c>
      <c r="F896"/>
    </row>
    <row r="897" spans="1:6">
      <c r="A897" s="134" t="s">
        <v>12</v>
      </c>
      <c r="B897" t="s">
        <v>135</v>
      </c>
      <c r="C897">
        <v>2021</v>
      </c>
      <c r="D897" s="130">
        <v>2.2430904360104E-2</v>
      </c>
      <c r="F897"/>
    </row>
    <row r="898" spans="1:6">
      <c r="A898" s="134" t="s">
        <v>12</v>
      </c>
      <c r="B898" t="s">
        <v>135</v>
      </c>
      <c r="C898">
        <v>2022</v>
      </c>
      <c r="D898" s="130">
        <v>2.9805399541336E-2</v>
      </c>
      <c r="F898"/>
    </row>
    <row r="899" spans="1:6">
      <c r="A899" s="134" t="s">
        <v>12</v>
      </c>
      <c r="B899" t="s">
        <v>135</v>
      </c>
      <c r="C899">
        <v>2023</v>
      </c>
      <c r="D899" s="130">
        <v>2.9805399541336E-2</v>
      </c>
      <c r="F899"/>
    </row>
    <row r="900" spans="1:6">
      <c r="A900" s="134" t="s">
        <v>12</v>
      </c>
      <c r="B900" t="s">
        <v>135</v>
      </c>
      <c r="C900">
        <v>2024</v>
      </c>
      <c r="D900" s="130">
        <v>2.9805399541336E-2</v>
      </c>
      <c r="F900"/>
    </row>
    <row r="901" spans="1:6">
      <c r="A901" s="134" t="s">
        <v>12</v>
      </c>
      <c r="B901" t="s">
        <v>135</v>
      </c>
      <c r="C901">
        <v>2025</v>
      </c>
      <c r="D901" s="130">
        <v>2.9805399541336763E-2</v>
      </c>
    </row>
    <row r="902" spans="1:6">
      <c r="A902" s="134" t="s">
        <v>5</v>
      </c>
      <c r="B902" t="s">
        <v>18</v>
      </c>
      <c r="C902">
        <v>2014</v>
      </c>
      <c r="D902" s="129">
        <v>0</v>
      </c>
      <c r="F902"/>
    </row>
    <row r="903" spans="1:6">
      <c r="A903" s="134" t="s">
        <v>5</v>
      </c>
      <c r="B903" t="s">
        <v>18</v>
      </c>
      <c r="C903">
        <v>2015</v>
      </c>
      <c r="D903" s="129">
        <v>472295.23</v>
      </c>
      <c r="F903"/>
    </row>
    <row r="904" spans="1:6">
      <c r="A904" s="134" t="s">
        <v>5</v>
      </c>
      <c r="B904" t="s">
        <v>18</v>
      </c>
      <c r="C904">
        <v>2016</v>
      </c>
      <c r="D904" s="129">
        <v>294174.08000000002</v>
      </c>
      <c r="F904"/>
    </row>
    <row r="905" spans="1:6">
      <c r="A905" s="134" t="s">
        <v>5</v>
      </c>
      <c r="B905" t="s">
        <v>18</v>
      </c>
      <c r="C905">
        <v>2017</v>
      </c>
      <c r="D905" s="129">
        <v>815541.30388038699</v>
      </c>
      <c r="F905"/>
    </row>
    <row r="906" spans="1:6">
      <c r="A906" s="134" t="s">
        <v>5</v>
      </c>
      <c r="B906" t="s">
        <v>18</v>
      </c>
      <c r="C906">
        <v>2018</v>
      </c>
      <c r="D906" s="129">
        <v>506893</v>
      </c>
      <c r="F906"/>
    </row>
    <row r="907" spans="1:6">
      <c r="A907" s="134" t="s">
        <v>5</v>
      </c>
      <c r="B907" t="s">
        <v>18</v>
      </c>
      <c r="C907">
        <v>2019</v>
      </c>
      <c r="D907" s="129">
        <v>-363985</v>
      </c>
      <c r="F907"/>
    </row>
    <row r="908" spans="1:6">
      <c r="A908" s="134" t="s">
        <v>5</v>
      </c>
      <c r="B908" t="s">
        <v>18</v>
      </c>
      <c r="C908">
        <v>2020</v>
      </c>
      <c r="D908" s="129">
        <v>293702.51</v>
      </c>
      <c r="F908"/>
    </row>
    <row r="909" spans="1:6">
      <c r="A909" s="134" t="s">
        <v>5</v>
      </c>
      <c r="B909" t="s">
        <v>18</v>
      </c>
      <c r="C909">
        <v>2021</v>
      </c>
      <c r="D909" s="129">
        <v>354713.38</v>
      </c>
      <c r="F909"/>
    </row>
    <row r="910" spans="1:6">
      <c r="A910" s="134" t="s">
        <v>5</v>
      </c>
      <c r="B910" t="s">
        <v>18</v>
      </c>
      <c r="C910">
        <v>2022</v>
      </c>
      <c r="D910" s="129">
        <v>400730</v>
      </c>
      <c r="F910"/>
    </row>
    <row r="911" spans="1:6">
      <c r="A911" s="134" t="s">
        <v>5</v>
      </c>
      <c r="B911" t="s">
        <v>18</v>
      </c>
      <c r="C911">
        <v>2023</v>
      </c>
      <c r="D911" s="129">
        <v>421753.9</v>
      </c>
      <c r="F911"/>
    </row>
    <row r="912" spans="1:6">
      <c r="A912" s="134" t="s">
        <v>5</v>
      </c>
      <c r="B912" t="s">
        <v>18</v>
      </c>
      <c r="C912">
        <v>2024</v>
      </c>
      <c r="D912" s="129">
        <v>412119.09</v>
      </c>
      <c r="E912" s="135"/>
      <c r="F912"/>
    </row>
    <row r="913" spans="1:6">
      <c r="A913" s="134" t="s">
        <v>5</v>
      </c>
      <c r="B913" t="s">
        <v>18</v>
      </c>
      <c r="C913">
        <v>2025</v>
      </c>
      <c r="D913" s="129">
        <v>488988.18</v>
      </c>
    </row>
    <row r="914" spans="1:6">
      <c r="A914" s="134" t="s">
        <v>102</v>
      </c>
      <c r="B914" t="s">
        <v>18</v>
      </c>
      <c r="C914">
        <v>2014</v>
      </c>
      <c r="D914" s="129">
        <v>0</v>
      </c>
      <c r="F914"/>
    </row>
    <row r="915" spans="1:6">
      <c r="A915" s="134" t="s">
        <v>102</v>
      </c>
      <c r="B915" t="s">
        <v>18</v>
      </c>
      <c r="C915">
        <v>2015</v>
      </c>
      <c r="D915" s="129">
        <v>0</v>
      </c>
      <c r="F915"/>
    </row>
    <row r="916" spans="1:6">
      <c r="A916" s="134" t="s">
        <v>102</v>
      </c>
      <c r="B916" t="s">
        <v>18</v>
      </c>
      <c r="C916">
        <v>2016</v>
      </c>
      <c r="D916" s="129">
        <v>801138.745</v>
      </c>
      <c r="F916"/>
    </row>
    <row r="917" spans="1:6">
      <c r="A917" s="134" t="s">
        <v>102</v>
      </c>
      <c r="B917" t="s">
        <v>18</v>
      </c>
      <c r="C917">
        <v>2017</v>
      </c>
      <c r="D917" s="129">
        <v>708910.13</v>
      </c>
      <c r="F917"/>
    </row>
    <row r="918" spans="1:6">
      <c r="A918" s="134" t="s">
        <v>102</v>
      </c>
      <c r="B918" t="s">
        <v>18</v>
      </c>
      <c r="C918">
        <v>2018</v>
      </c>
      <c r="D918" s="129">
        <v>651671.53</v>
      </c>
      <c r="F918"/>
    </row>
    <row r="919" spans="1:6">
      <c r="A919" s="134" t="s">
        <v>102</v>
      </c>
      <c r="B919" t="s">
        <v>18</v>
      </c>
      <c r="C919">
        <v>2019</v>
      </c>
      <c r="D919" s="129">
        <v>876889.85499999998</v>
      </c>
      <c r="F919"/>
    </row>
    <row r="920" spans="1:6">
      <c r="A920" s="134" t="s">
        <v>102</v>
      </c>
      <c r="B920" t="s">
        <v>18</v>
      </c>
      <c r="C920">
        <v>2020</v>
      </c>
      <c r="D920" s="129">
        <v>930705.41500000004</v>
      </c>
      <c r="F920"/>
    </row>
    <row r="921" spans="1:6">
      <c r="A921" s="134" t="s">
        <v>102</v>
      </c>
      <c r="B921" t="s">
        <v>18</v>
      </c>
      <c r="C921">
        <v>2021</v>
      </c>
      <c r="D921" s="129">
        <v>815435.59</v>
      </c>
      <c r="F921"/>
    </row>
    <row r="922" spans="1:6">
      <c r="A922" s="134" t="s">
        <v>102</v>
      </c>
      <c r="B922" t="s">
        <v>18</v>
      </c>
      <c r="C922">
        <v>2022</v>
      </c>
      <c r="D922" s="129">
        <v>1205008</v>
      </c>
      <c r="F922"/>
    </row>
    <row r="923" spans="1:6">
      <c r="A923" s="134" t="s">
        <v>102</v>
      </c>
      <c r="B923" t="s">
        <v>18</v>
      </c>
      <c r="C923">
        <v>2023</v>
      </c>
      <c r="D923" s="129">
        <v>480579.25</v>
      </c>
      <c r="F923"/>
    </row>
    <row r="924" spans="1:6">
      <c r="A924" s="134" t="s">
        <v>102</v>
      </c>
      <c r="B924" t="s">
        <v>18</v>
      </c>
      <c r="C924">
        <v>2024</v>
      </c>
      <c r="D924" s="129">
        <v>447626.64</v>
      </c>
      <c r="F924"/>
    </row>
    <row r="925" spans="1:6">
      <c r="A925" s="134" t="s">
        <v>102</v>
      </c>
      <c r="B925" t="s">
        <v>18</v>
      </c>
      <c r="C925">
        <v>2025</v>
      </c>
      <c r="D925" s="129">
        <v>0</v>
      </c>
    </row>
    <row r="926" spans="1:6">
      <c r="A926" s="134" t="s">
        <v>11</v>
      </c>
      <c r="B926" t="s">
        <v>18</v>
      </c>
      <c r="C926">
        <v>2014</v>
      </c>
      <c r="D926" s="129">
        <v>0</v>
      </c>
      <c r="F926"/>
    </row>
    <row r="927" spans="1:6">
      <c r="A927" s="134" t="s">
        <v>11</v>
      </c>
      <c r="B927" t="s">
        <v>18</v>
      </c>
      <c r="C927">
        <v>2015</v>
      </c>
      <c r="D927" s="129">
        <v>0</v>
      </c>
      <c r="F927"/>
    </row>
    <row r="928" spans="1:6">
      <c r="A928" s="134" t="s">
        <v>11</v>
      </c>
      <c r="B928" t="s">
        <v>18</v>
      </c>
      <c r="C928">
        <v>2016</v>
      </c>
      <c r="D928" s="129">
        <v>0</v>
      </c>
      <c r="F928"/>
    </row>
    <row r="929" spans="1:6">
      <c r="A929" s="134" t="s">
        <v>11</v>
      </c>
      <c r="B929" t="s">
        <v>18</v>
      </c>
      <c r="C929">
        <v>2017</v>
      </c>
      <c r="D929" s="129">
        <v>0</v>
      </c>
      <c r="F929"/>
    </row>
    <row r="930" spans="1:6">
      <c r="A930" s="134" t="s">
        <v>11</v>
      </c>
      <c r="B930" t="s">
        <v>18</v>
      </c>
      <c r="C930">
        <v>2018</v>
      </c>
      <c r="D930" s="129">
        <v>0</v>
      </c>
      <c r="F930"/>
    </row>
    <row r="931" spans="1:6">
      <c r="A931" s="134" t="s">
        <v>11</v>
      </c>
      <c r="B931" t="s">
        <v>18</v>
      </c>
      <c r="C931">
        <v>2019</v>
      </c>
      <c r="D931" s="129">
        <v>0</v>
      </c>
      <c r="F931"/>
    </row>
    <row r="932" spans="1:6">
      <c r="A932" s="134" t="s">
        <v>11</v>
      </c>
      <c r="B932" t="s">
        <v>18</v>
      </c>
      <c r="C932">
        <v>2020</v>
      </c>
      <c r="D932" s="129">
        <v>0</v>
      </c>
      <c r="F932"/>
    </row>
    <row r="933" spans="1:6">
      <c r="A933" s="134" t="s">
        <v>11</v>
      </c>
      <c r="B933" t="s">
        <v>18</v>
      </c>
      <c r="C933">
        <v>2021</v>
      </c>
      <c r="D933" s="129">
        <v>0</v>
      </c>
      <c r="F933"/>
    </row>
    <row r="934" spans="1:6">
      <c r="A934" s="134" t="s">
        <v>11</v>
      </c>
      <c r="B934" t="s">
        <v>18</v>
      </c>
      <c r="C934">
        <v>2022</v>
      </c>
      <c r="D934" s="129">
        <v>0</v>
      </c>
      <c r="F934"/>
    </row>
    <row r="935" spans="1:6">
      <c r="A935" s="134" t="s">
        <v>11</v>
      </c>
      <c r="B935" t="s">
        <v>18</v>
      </c>
      <c r="C935">
        <v>2023</v>
      </c>
      <c r="D935" s="129">
        <v>0</v>
      </c>
      <c r="F935"/>
    </row>
    <row r="936" spans="1:6">
      <c r="A936" s="134" t="s">
        <v>11</v>
      </c>
      <c r="B936" t="s">
        <v>18</v>
      </c>
      <c r="C936">
        <v>2024</v>
      </c>
      <c r="D936" s="129">
        <v>0</v>
      </c>
      <c r="F936"/>
    </row>
    <row r="937" spans="1:6">
      <c r="A937" s="134" t="s">
        <v>11</v>
      </c>
      <c r="B937" t="s">
        <v>18</v>
      </c>
      <c r="C937">
        <v>2025</v>
      </c>
      <c r="D937" s="129">
        <v>0</v>
      </c>
    </row>
    <row r="938" spans="1:6">
      <c r="A938" s="134" t="s">
        <v>6</v>
      </c>
      <c r="B938" t="s">
        <v>18</v>
      </c>
      <c r="C938">
        <v>2014</v>
      </c>
      <c r="D938" s="129">
        <v>0</v>
      </c>
      <c r="F938"/>
    </row>
    <row r="939" spans="1:6">
      <c r="A939" s="134" t="s">
        <v>6</v>
      </c>
      <c r="B939" t="s">
        <v>18</v>
      </c>
      <c r="C939">
        <v>2015</v>
      </c>
      <c r="D939" s="129">
        <v>1298806</v>
      </c>
      <c r="F939"/>
    </row>
    <row r="940" spans="1:6">
      <c r="A940" s="134" t="s">
        <v>6</v>
      </c>
      <c r="B940" t="s">
        <v>18</v>
      </c>
      <c r="C940">
        <v>2016</v>
      </c>
      <c r="D940" s="129">
        <v>3081094</v>
      </c>
      <c r="F940"/>
    </row>
    <row r="941" spans="1:6">
      <c r="A941" s="134" t="s">
        <v>6</v>
      </c>
      <c r="B941" t="s">
        <v>18</v>
      </c>
      <c r="C941">
        <v>2017</v>
      </c>
      <c r="D941" s="129">
        <v>1095381.18</v>
      </c>
      <c r="F941"/>
    </row>
    <row r="942" spans="1:6">
      <c r="A942" s="134" t="s">
        <v>6</v>
      </c>
      <c r="B942" t="s">
        <v>18</v>
      </c>
      <c r="C942">
        <v>2018</v>
      </c>
      <c r="D942" s="129">
        <v>1268223.33</v>
      </c>
      <c r="F942"/>
    </row>
    <row r="943" spans="1:6">
      <c r="A943" s="134" t="s">
        <v>6</v>
      </c>
      <c r="B943" t="s">
        <v>18</v>
      </c>
      <c r="C943">
        <v>2019</v>
      </c>
      <c r="D943" s="129">
        <v>1592630.587568</v>
      </c>
      <c r="F943"/>
    </row>
    <row r="944" spans="1:6">
      <c r="A944" s="134" t="s">
        <v>6</v>
      </c>
      <c r="B944" t="s">
        <v>18</v>
      </c>
      <c r="C944">
        <v>2020</v>
      </c>
      <c r="D944" s="129">
        <v>1965070.46</v>
      </c>
      <c r="F944"/>
    </row>
    <row r="945" spans="1:6">
      <c r="A945" s="134" t="s">
        <v>6</v>
      </c>
      <c r="B945" t="s">
        <v>18</v>
      </c>
      <c r="C945">
        <v>2021</v>
      </c>
      <c r="D945" s="129">
        <v>2030544.91</v>
      </c>
      <c r="F945"/>
    </row>
    <row r="946" spans="1:6">
      <c r="A946" s="134" t="s">
        <v>6</v>
      </c>
      <c r="B946" t="s">
        <v>18</v>
      </c>
      <c r="C946">
        <v>2022</v>
      </c>
      <c r="D946" s="129">
        <v>2933088</v>
      </c>
      <c r="F946"/>
    </row>
    <row r="947" spans="1:6">
      <c r="A947" s="134" t="s">
        <v>6</v>
      </c>
      <c r="B947" t="s">
        <v>18</v>
      </c>
      <c r="C947">
        <v>2023</v>
      </c>
      <c r="D947" s="129">
        <v>2357433.03000001</v>
      </c>
      <c r="F947"/>
    </row>
    <row r="948" spans="1:6">
      <c r="A948" s="134" t="s">
        <v>6</v>
      </c>
      <c r="B948" t="s">
        <v>18</v>
      </c>
      <c r="C948">
        <v>2024</v>
      </c>
      <c r="D948" s="129">
        <v>1447178.79</v>
      </c>
      <c r="F948"/>
    </row>
    <row r="949" spans="1:6">
      <c r="A949" s="134" t="s">
        <v>6</v>
      </c>
      <c r="B949" t="s">
        <v>18</v>
      </c>
      <c r="C949">
        <v>2025</v>
      </c>
      <c r="D949" s="129">
        <v>0</v>
      </c>
    </row>
    <row r="950" spans="1:6">
      <c r="A950" s="134" t="s">
        <v>8</v>
      </c>
      <c r="B950" t="s">
        <v>18</v>
      </c>
      <c r="C950">
        <v>2014</v>
      </c>
      <c r="D950" s="129">
        <v>0</v>
      </c>
      <c r="F950"/>
    </row>
    <row r="951" spans="1:6">
      <c r="A951" s="134" t="s">
        <v>8</v>
      </c>
      <c r="B951" t="s">
        <v>18</v>
      </c>
      <c r="C951">
        <v>2015</v>
      </c>
      <c r="D951" s="129">
        <v>0</v>
      </c>
      <c r="F951"/>
    </row>
    <row r="952" spans="1:6">
      <c r="A952" s="134" t="s">
        <v>8</v>
      </c>
      <c r="B952" t="s">
        <v>18</v>
      </c>
      <c r="C952">
        <v>2016</v>
      </c>
      <c r="D952" s="129">
        <v>496413.81</v>
      </c>
      <c r="F952"/>
    </row>
    <row r="953" spans="1:6">
      <c r="A953" s="134" t="s">
        <v>8</v>
      </c>
      <c r="B953" t="s">
        <v>18</v>
      </c>
      <c r="C953">
        <v>2017</v>
      </c>
      <c r="D953" s="129">
        <v>354099.31</v>
      </c>
      <c r="F953"/>
    </row>
    <row r="954" spans="1:6">
      <c r="A954" s="134" t="s">
        <v>8</v>
      </c>
      <c r="B954" t="s">
        <v>18</v>
      </c>
      <c r="C954">
        <v>2018</v>
      </c>
      <c r="D954" s="129">
        <v>330407.96999999997</v>
      </c>
      <c r="F954"/>
    </row>
    <row r="955" spans="1:6">
      <c r="A955" s="134" t="s">
        <v>8</v>
      </c>
      <c r="B955" t="s">
        <v>18</v>
      </c>
      <c r="C955">
        <v>2019</v>
      </c>
      <c r="D955" s="129">
        <v>442601.39</v>
      </c>
      <c r="F955"/>
    </row>
    <row r="956" spans="1:6">
      <c r="A956" s="134" t="s">
        <v>8</v>
      </c>
      <c r="B956" t="s">
        <v>18</v>
      </c>
      <c r="C956">
        <v>2020</v>
      </c>
      <c r="D956" s="129">
        <v>336429.48</v>
      </c>
      <c r="F956"/>
    </row>
    <row r="957" spans="1:6">
      <c r="A957" s="134" t="s">
        <v>8</v>
      </c>
      <c r="B957" t="s">
        <v>18</v>
      </c>
      <c r="C957">
        <v>2021</v>
      </c>
      <c r="D957" s="129">
        <v>296372.01</v>
      </c>
      <c r="F957"/>
    </row>
    <row r="958" spans="1:6">
      <c r="A958" s="134" t="s">
        <v>8</v>
      </c>
      <c r="B958" t="s">
        <v>18</v>
      </c>
      <c r="C958">
        <v>2022</v>
      </c>
      <c r="D958" s="129">
        <v>317192.19</v>
      </c>
      <c r="F958"/>
    </row>
    <row r="959" spans="1:6">
      <c r="A959" s="134" t="s">
        <v>8</v>
      </c>
      <c r="B959" t="s">
        <v>18</v>
      </c>
      <c r="C959">
        <v>2023</v>
      </c>
      <c r="D959" s="129">
        <v>205783</v>
      </c>
      <c r="F959"/>
    </row>
    <row r="960" spans="1:6">
      <c r="A960" s="134" t="s">
        <v>8</v>
      </c>
      <c r="B960" t="s">
        <v>18</v>
      </c>
      <c r="C960">
        <v>2024</v>
      </c>
      <c r="D960" s="129">
        <v>250971.74</v>
      </c>
      <c r="F960"/>
    </row>
    <row r="961" spans="1:6">
      <c r="A961" s="134" t="s">
        <v>8</v>
      </c>
      <c r="B961" t="s">
        <v>18</v>
      </c>
      <c r="C961">
        <v>2025</v>
      </c>
      <c r="D961" s="129">
        <v>270065</v>
      </c>
    </row>
    <row r="962" spans="1:6">
      <c r="A962" s="134" t="s">
        <v>9</v>
      </c>
      <c r="B962" t="s">
        <v>18</v>
      </c>
      <c r="C962">
        <v>2014</v>
      </c>
      <c r="D962" s="129">
        <v>0</v>
      </c>
      <c r="F962"/>
    </row>
    <row r="963" spans="1:6">
      <c r="A963" s="134" t="s">
        <v>9</v>
      </c>
      <c r="B963" t="s">
        <v>18</v>
      </c>
      <c r="C963">
        <v>2015</v>
      </c>
      <c r="D963" s="129">
        <v>0</v>
      </c>
      <c r="F963"/>
    </row>
    <row r="964" spans="1:6">
      <c r="A964" s="134" t="s">
        <v>9</v>
      </c>
      <c r="B964" t="s">
        <v>18</v>
      </c>
      <c r="C964">
        <v>2016</v>
      </c>
      <c r="D964" s="129">
        <v>2072438.87</v>
      </c>
      <c r="F964"/>
    </row>
    <row r="965" spans="1:6">
      <c r="A965" s="134" t="s">
        <v>9</v>
      </c>
      <c r="B965" t="s">
        <v>18</v>
      </c>
      <c r="C965">
        <v>2017</v>
      </c>
      <c r="D965" s="129">
        <v>3138604.78</v>
      </c>
      <c r="F965"/>
    </row>
    <row r="966" spans="1:6">
      <c r="A966" s="134" t="s">
        <v>9</v>
      </c>
      <c r="B966" t="s">
        <v>18</v>
      </c>
      <c r="C966">
        <v>2018</v>
      </c>
      <c r="D966" s="129">
        <v>1929637.88</v>
      </c>
      <c r="F966"/>
    </row>
    <row r="967" spans="1:6">
      <c r="A967" s="134" t="s">
        <v>9</v>
      </c>
      <c r="B967" t="s">
        <v>18</v>
      </c>
      <c r="C967">
        <v>2019</v>
      </c>
      <c r="D967" s="129">
        <v>2234695.4300000002</v>
      </c>
      <c r="F967"/>
    </row>
    <row r="968" spans="1:6">
      <c r="A968" s="134" t="s">
        <v>9</v>
      </c>
      <c r="B968" t="s">
        <v>18</v>
      </c>
      <c r="C968">
        <v>2020</v>
      </c>
      <c r="D968" s="129">
        <v>2532451</v>
      </c>
      <c r="F968"/>
    </row>
    <row r="969" spans="1:6">
      <c r="A969" s="134" t="s">
        <v>9</v>
      </c>
      <c r="B969" t="s">
        <v>18</v>
      </c>
      <c r="C969">
        <v>2021</v>
      </c>
      <c r="D969" s="129">
        <v>2275934.41</v>
      </c>
      <c r="F969"/>
    </row>
    <row r="970" spans="1:6">
      <c r="A970" s="134" t="s">
        <v>9</v>
      </c>
      <c r="B970" t="s">
        <v>18</v>
      </c>
      <c r="C970">
        <v>2022</v>
      </c>
      <c r="D970" s="129">
        <v>2553415.1800000002</v>
      </c>
      <c r="F970"/>
    </row>
    <row r="971" spans="1:6">
      <c r="A971" s="134" t="s">
        <v>9</v>
      </c>
      <c r="B971" t="s">
        <v>18</v>
      </c>
      <c r="C971">
        <v>2023</v>
      </c>
      <c r="D971" s="129">
        <v>2186833.15</v>
      </c>
      <c r="F971"/>
    </row>
    <row r="972" spans="1:6">
      <c r="A972" s="134" t="s">
        <v>9</v>
      </c>
      <c r="B972" t="s">
        <v>18</v>
      </c>
      <c r="C972">
        <v>2024</v>
      </c>
      <c r="D972" s="129">
        <v>2720267</v>
      </c>
      <c r="F972"/>
    </row>
    <row r="973" spans="1:6">
      <c r="A973" s="134" t="s">
        <v>9</v>
      </c>
      <c r="B973" t="s">
        <v>18</v>
      </c>
      <c r="C973">
        <v>2025</v>
      </c>
      <c r="D973" s="129">
        <v>2870233</v>
      </c>
    </row>
    <row r="974" spans="1:6">
      <c r="A974" s="134" t="s">
        <v>7</v>
      </c>
      <c r="B974" t="s">
        <v>18</v>
      </c>
      <c r="C974">
        <v>2014</v>
      </c>
      <c r="D974" s="129">
        <v>0</v>
      </c>
      <c r="F974"/>
    </row>
    <row r="975" spans="1:6">
      <c r="A975" s="134" t="s">
        <v>7</v>
      </c>
      <c r="B975" t="s">
        <v>18</v>
      </c>
      <c r="C975">
        <v>2015</v>
      </c>
      <c r="D975" s="129">
        <v>2172414</v>
      </c>
      <c r="F975"/>
    </row>
    <row r="976" spans="1:6">
      <c r="A976" s="134" t="s">
        <v>7</v>
      </c>
      <c r="B976" t="s">
        <v>18</v>
      </c>
      <c r="C976">
        <v>2016</v>
      </c>
      <c r="D976" s="129">
        <v>2231149</v>
      </c>
      <c r="F976"/>
    </row>
    <row r="977" spans="1:6">
      <c r="A977" s="134" t="s">
        <v>7</v>
      </c>
      <c r="B977" t="s">
        <v>18</v>
      </c>
      <c r="C977">
        <v>2017</v>
      </c>
      <c r="D977" s="129">
        <v>2362230.0299999998</v>
      </c>
      <c r="F977"/>
    </row>
    <row r="978" spans="1:6">
      <c r="A978" s="134" t="s">
        <v>7</v>
      </c>
      <c r="B978" t="s">
        <v>18</v>
      </c>
      <c r="C978">
        <v>2018</v>
      </c>
      <c r="D978" s="129">
        <v>2155981</v>
      </c>
      <c r="F978"/>
    </row>
    <row r="979" spans="1:6">
      <c r="A979" s="134" t="s">
        <v>7</v>
      </c>
      <c r="B979" t="s">
        <v>18</v>
      </c>
      <c r="C979">
        <v>2019</v>
      </c>
      <c r="D979" s="129">
        <v>2570329.0839999998</v>
      </c>
      <c r="F979"/>
    </row>
    <row r="980" spans="1:6">
      <c r="A980" s="134" t="s">
        <v>7</v>
      </c>
      <c r="B980" t="s">
        <v>18</v>
      </c>
      <c r="C980">
        <v>2020</v>
      </c>
      <c r="D980" s="129">
        <v>2224430</v>
      </c>
      <c r="F980"/>
    </row>
    <row r="981" spans="1:6">
      <c r="A981" s="134" t="s">
        <v>7</v>
      </c>
      <c r="B981" t="s">
        <v>18</v>
      </c>
      <c r="C981">
        <v>2021</v>
      </c>
      <c r="D981" s="129">
        <v>2566677</v>
      </c>
      <c r="F981"/>
    </row>
    <row r="982" spans="1:6">
      <c r="A982" s="134" t="s">
        <v>7</v>
      </c>
      <c r="B982" t="s">
        <v>18</v>
      </c>
      <c r="C982">
        <v>2022</v>
      </c>
      <c r="D982" s="129">
        <v>2882422</v>
      </c>
      <c r="E982" s="62"/>
      <c r="F982"/>
    </row>
    <row r="983" spans="1:6">
      <c r="A983" s="134" t="s">
        <v>7</v>
      </c>
      <c r="B983" t="s">
        <v>18</v>
      </c>
      <c r="C983">
        <v>2023</v>
      </c>
      <c r="D983" s="129">
        <v>3003078.97</v>
      </c>
      <c r="F983"/>
    </row>
    <row r="984" spans="1:6">
      <c r="A984" s="134" t="s">
        <v>7</v>
      </c>
      <c r="B984" t="s">
        <v>18</v>
      </c>
      <c r="C984">
        <v>2024</v>
      </c>
      <c r="D984" s="129">
        <v>3581811.62</v>
      </c>
      <c r="E984" s="62"/>
      <c r="F984"/>
    </row>
    <row r="985" spans="1:6">
      <c r="A985" s="134" t="s">
        <v>7</v>
      </c>
      <c r="B985" t="s">
        <v>18</v>
      </c>
      <c r="C985">
        <v>2025</v>
      </c>
      <c r="D985" s="129">
        <v>3914638.85</v>
      </c>
    </row>
    <row r="986" spans="1:6">
      <c r="A986" s="134" t="s">
        <v>107</v>
      </c>
      <c r="B986" t="s">
        <v>18</v>
      </c>
      <c r="C986">
        <v>2014</v>
      </c>
      <c r="D986" s="129">
        <v>0</v>
      </c>
      <c r="F986"/>
    </row>
    <row r="987" spans="1:6">
      <c r="A987" s="134" t="s">
        <v>107</v>
      </c>
      <c r="B987" t="s">
        <v>18</v>
      </c>
      <c r="C987">
        <v>2015</v>
      </c>
      <c r="D987" s="129">
        <v>22215.18</v>
      </c>
      <c r="F987"/>
    </row>
    <row r="988" spans="1:6">
      <c r="A988" s="134" t="s">
        <v>107</v>
      </c>
      <c r="B988" t="s">
        <v>18</v>
      </c>
      <c r="C988">
        <v>2016</v>
      </c>
      <c r="D988" s="129">
        <v>41170.559999999998</v>
      </c>
      <c r="F988"/>
    </row>
    <row r="989" spans="1:6">
      <c r="A989" s="134" t="s">
        <v>107</v>
      </c>
      <c r="B989" t="s">
        <v>18</v>
      </c>
      <c r="C989">
        <v>2017</v>
      </c>
      <c r="D989" s="129">
        <v>60499.98</v>
      </c>
      <c r="F989"/>
    </row>
    <row r="990" spans="1:6">
      <c r="A990" s="134" t="s">
        <v>107</v>
      </c>
      <c r="B990" t="s">
        <v>18</v>
      </c>
      <c r="C990">
        <v>2018</v>
      </c>
      <c r="D990" s="129">
        <v>258789.17</v>
      </c>
      <c r="F990"/>
    </row>
    <row r="991" spans="1:6">
      <c r="A991" s="134" t="s">
        <v>107</v>
      </c>
      <c r="B991" t="s">
        <v>18</v>
      </c>
      <c r="C991">
        <v>2019</v>
      </c>
      <c r="D991" s="129">
        <v>271612</v>
      </c>
      <c r="F991"/>
    </row>
    <row r="992" spans="1:6">
      <c r="A992" s="134" t="s">
        <v>107</v>
      </c>
      <c r="B992" t="s">
        <v>18</v>
      </c>
      <c r="C992">
        <v>2020</v>
      </c>
      <c r="D992" s="129">
        <v>407513.44</v>
      </c>
      <c r="F992"/>
    </row>
    <row r="993" spans="1:6">
      <c r="A993" s="134" t="s">
        <v>107</v>
      </c>
      <c r="B993" t="s">
        <v>18</v>
      </c>
      <c r="C993">
        <v>2021</v>
      </c>
      <c r="D993" s="129">
        <v>106602.56</v>
      </c>
      <c r="F993"/>
    </row>
    <row r="994" spans="1:6">
      <c r="A994" s="134" t="s">
        <v>107</v>
      </c>
      <c r="B994" t="s">
        <v>18</v>
      </c>
      <c r="C994">
        <v>2022</v>
      </c>
      <c r="D994" s="129">
        <v>61612.99</v>
      </c>
      <c r="F994"/>
    </row>
    <row r="995" spans="1:6">
      <c r="A995" s="134" t="s">
        <v>107</v>
      </c>
      <c r="B995" t="s">
        <v>18</v>
      </c>
      <c r="C995">
        <v>2023</v>
      </c>
      <c r="D995" s="129">
        <v>273650</v>
      </c>
      <c r="F995"/>
    </row>
    <row r="996" spans="1:6">
      <c r="A996" s="134" t="s">
        <v>107</v>
      </c>
      <c r="B996" t="s">
        <v>18</v>
      </c>
      <c r="C996">
        <v>2024</v>
      </c>
      <c r="D996" s="129">
        <v>197958</v>
      </c>
      <c r="E996" s="62"/>
      <c r="F996"/>
    </row>
    <row r="997" spans="1:6">
      <c r="A997" s="134" t="s">
        <v>107</v>
      </c>
      <c r="B997" t="s">
        <v>18</v>
      </c>
      <c r="C997">
        <v>2025</v>
      </c>
      <c r="D997" s="129">
        <v>229247</v>
      </c>
    </row>
    <row r="998" spans="1:6">
      <c r="A998" s="134" t="s">
        <v>104</v>
      </c>
      <c r="B998" t="s">
        <v>18</v>
      </c>
      <c r="C998">
        <v>2014</v>
      </c>
      <c r="D998" s="129">
        <v>0</v>
      </c>
      <c r="F998"/>
    </row>
    <row r="999" spans="1:6">
      <c r="A999" s="134" t="s">
        <v>104</v>
      </c>
      <c r="B999" t="s">
        <v>18</v>
      </c>
      <c r="C999">
        <v>2015</v>
      </c>
      <c r="D999" s="129">
        <v>0</v>
      </c>
      <c r="F999"/>
    </row>
    <row r="1000" spans="1:6">
      <c r="A1000" s="134" t="s">
        <v>104</v>
      </c>
      <c r="B1000" t="s">
        <v>18</v>
      </c>
      <c r="C1000">
        <v>2016</v>
      </c>
      <c r="D1000" s="129">
        <v>0</v>
      </c>
      <c r="F1000"/>
    </row>
    <row r="1001" spans="1:6">
      <c r="A1001" s="134" t="s">
        <v>104</v>
      </c>
      <c r="B1001" t="s">
        <v>18</v>
      </c>
      <c r="C1001">
        <v>2017</v>
      </c>
      <c r="D1001" s="129">
        <v>384747.34</v>
      </c>
      <c r="F1001"/>
    </row>
    <row r="1002" spans="1:6">
      <c r="A1002" s="134" t="s">
        <v>104</v>
      </c>
      <c r="B1002" t="s">
        <v>18</v>
      </c>
      <c r="C1002">
        <v>2018</v>
      </c>
      <c r="D1002" s="129">
        <v>934089.66</v>
      </c>
      <c r="F1002"/>
    </row>
    <row r="1003" spans="1:6">
      <c r="A1003" s="134" t="s">
        <v>104</v>
      </c>
      <c r="B1003" t="s">
        <v>18</v>
      </c>
      <c r="C1003">
        <v>2019</v>
      </c>
      <c r="D1003" s="129">
        <v>947027.15</v>
      </c>
      <c r="F1003"/>
    </row>
    <row r="1004" spans="1:6">
      <c r="A1004" s="134" t="s">
        <v>104</v>
      </c>
      <c r="B1004" t="s">
        <v>18</v>
      </c>
      <c r="C1004">
        <v>2020</v>
      </c>
      <c r="D1004" s="129">
        <v>701010</v>
      </c>
      <c r="F1004"/>
    </row>
    <row r="1005" spans="1:6">
      <c r="A1005" s="134" t="s">
        <v>104</v>
      </c>
      <c r="B1005" t="s">
        <v>18</v>
      </c>
      <c r="C1005">
        <v>2021</v>
      </c>
      <c r="D1005" s="129">
        <v>701010</v>
      </c>
      <c r="F1005"/>
    </row>
    <row r="1006" spans="1:6">
      <c r="A1006" s="134" t="s">
        <v>104</v>
      </c>
      <c r="B1006" t="s">
        <v>18</v>
      </c>
      <c r="C1006">
        <v>2022</v>
      </c>
      <c r="D1006" s="129">
        <v>54674.26</v>
      </c>
      <c r="E1006" s="62"/>
      <c r="F1006"/>
    </row>
    <row r="1007" spans="1:6">
      <c r="A1007" s="134" t="s">
        <v>104</v>
      </c>
      <c r="B1007" t="s">
        <v>18</v>
      </c>
      <c r="C1007">
        <v>2023</v>
      </c>
      <c r="D1007" s="129">
        <v>54674.26</v>
      </c>
      <c r="F1007"/>
    </row>
    <row r="1008" spans="1:6">
      <c r="A1008" s="134" t="s">
        <v>104</v>
      </c>
      <c r="B1008" t="s">
        <v>18</v>
      </c>
      <c r="C1008">
        <v>2024</v>
      </c>
      <c r="D1008" s="129">
        <v>29044.07</v>
      </c>
      <c r="E1008" s="62"/>
      <c r="F1008"/>
    </row>
    <row r="1009" spans="1:6">
      <c r="A1009" s="134" t="s">
        <v>104</v>
      </c>
      <c r="B1009" t="s">
        <v>18</v>
      </c>
      <c r="C1009">
        <v>2025</v>
      </c>
      <c r="D1009" s="129">
        <v>0</v>
      </c>
    </row>
    <row r="1010" spans="1:6">
      <c r="A1010" s="134" t="s">
        <v>145</v>
      </c>
      <c r="B1010" t="s">
        <v>18</v>
      </c>
      <c r="C1010">
        <v>2020</v>
      </c>
      <c r="D1010" s="129">
        <v>0</v>
      </c>
      <c r="F1010"/>
    </row>
    <row r="1011" spans="1:6">
      <c r="A1011" s="134" t="s">
        <v>145</v>
      </c>
      <c r="B1011" t="s">
        <v>18</v>
      </c>
      <c r="C1011">
        <v>2021</v>
      </c>
      <c r="D1011" s="129">
        <v>0</v>
      </c>
      <c r="F1011"/>
    </row>
    <row r="1012" spans="1:6">
      <c r="A1012" s="134" t="s">
        <v>145</v>
      </c>
      <c r="B1012" t="s">
        <v>18</v>
      </c>
      <c r="C1012">
        <v>2022</v>
      </c>
      <c r="D1012" s="129">
        <v>0</v>
      </c>
      <c r="E1012" s="62"/>
      <c r="F1012"/>
    </row>
    <row r="1013" spans="1:6">
      <c r="A1013" s="134" t="s">
        <v>145</v>
      </c>
      <c r="B1013" t="s">
        <v>18</v>
      </c>
      <c r="C1013">
        <v>2023</v>
      </c>
      <c r="D1013" s="129">
        <v>0</v>
      </c>
      <c r="F1013"/>
    </row>
    <row r="1014" spans="1:6">
      <c r="A1014" s="134" t="s">
        <v>145</v>
      </c>
      <c r="B1014" t="s">
        <v>18</v>
      </c>
      <c r="C1014">
        <v>2024</v>
      </c>
      <c r="D1014" s="129">
        <v>0</v>
      </c>
      <c r="E1014" s="62"/>
      <c r="F1014"/>
    </row>
    <row r="1015" spans="1:6">
      <c r="A1015" s="134" t="s">
        <v>145</v>
      </c>
      <c r="B1015" t="s">
        <v>18</v>
      </c>
      <c r="C1015">
        <v>2025</v>
      </c>
      <c r="D1015" s="129">
        <v>0</v>
      </c>
    </row>
    <row r="1016" spans="1:6">
      <c r="A1016" s="134" t="s">
        <v>101</v>
      </c>
      <c r="B1016" t="s">
        <v>18</v>
      </c>
      <c r="C1016">
        <v>2014</v>
      </c>
      <c r="D1016" s="129">
        <v>0</v>
      </c>
      <c r="F1016"/>
    </row>
    <row r="1017" spans="1:6">
      <c r="A1017" s="134" t="s">
        <v>101</v>
      </c>
      <c r="B1017" t="s">
        <v>18</v>
      </c>
      <c r="C1017">
        <v>2015</v>
      </c>
      <c r="D1017" s="129">
        <v>0</v>
      </c>
      <c r="F1017"/>
    </row>
    <row r="1018" spans="1:6">
      <c r="A1018" s="134" t="s">
        <v>101</v>
      </c>
      <c r="B1018" t="s">
        <v>18</v>
      </c>
      <c r="C1018">
        <v>2016</v>
      </c>
      <c r="D1018" s="129">
        <v>5361040.53</v>
      </c>
      <c r="F1018"/>
    </row>
    <row r="1019" spans="1:6">
      <c r="A1019" s="134" t="s">
        <v>101</v>
      </c>
      <c r="B1019" t="s">
        <v>18</v>
      </c>
      <c r="C1019">
        <v>2017</v>
      </c>
      <c r="D1019" s="129">
        <v>2210381</v>
      </c>
      <c r="F1019"/>
    </row>
    <row r="1020" spans="1:6">
      <c r="A1020" s="134" t="s">
        <v>101</v>
      </c>
      <c r="B1020" t="s">
        <v>18</v>
      </c>
      <c r="C1020">
        <v>2018</v>
      </c>
      <c r="D1020" s="129">
        <v>2913474</v>
      </c>
      <c r="F1020"/>
    </row>
    <row r="1021" spans="1:6">
      <c r="A1021" s="134" t="s">
        <v>101</v>
      </c>
      <c r="B1021" t="s">
        <v>18</v>
      </c>
      <c r="C1021">
        <v>2019</v>
      </c>
      <c r="D1021" s="129">
        <v>9835396.9199999999</v>
      </c>
      <c r="F1021"/>
    </row>
    <row r="1022" spans="1:6">
      <c r="A1022" s="134" t="s">
        <v>101</v>
      </c>
      <c r="B1022" t="s">
        <v>18</v>
      </c>
      <c r="C1022">
        <v>2020</v>
      </c>
      <c r="D1022" s="129">
        <v>10021800.02</v>
      </c>
      <c r="F1022"/>
    </row>
    <row r="1023" spans="1:6">
      <c r="A1023" s="134" t="s">
        <v>101</v>
      </c>
      <c r="B1023" t="s">
        <v>18</v>
      </c>
      <c r="C1023">
        <v>2021</v>
      </c>
      <c r="D1023" s="129">
        <v>10021800.02</v>
      </c>
      <c r="F1023"/>
    </row>
    <row r="1024" spans="1:6">
      <c r="A1024" s="134" t="s">
        <v>101</v>
      </c>
      <c r="B1024" t="s">
        <v>18</v>
      </c>
      <c r="C1024">
        <v>2022</v>
      </c>
      <c r="D1024" s="129">
        <v>7273355.6500000004</v>
      </c>
      <c r="E1024" s="62"/>
      <c r="F1024"/>
    </row>
    <row r="1025" spans="1:6">
      <c r="A1025" s="134" t="s">
        <v>101</v>
      </c>
      <c r="B1025" t="s">
        <v>18</v>
      </c>
      <c r="C1025">
        <v>2023</v>
      </c>
      <c r="D1025" s="129">
        <v>4246893.6900000004</v>
      </c>
      <c r="F1025"/>
    </row>
    <row r="1026" spans="1:6">
      <c r="A1026" s="134" t="s">
        <v>101</v>
      </c>
      <c r="B1026" t="s">
        <v>18</v>
      </c>
      <c r="C1026">
        <v>2024</v>
      </c>
      <c r="D1026" s="129">
        <v>3420309.81</v>
      </c>
      <c r="E1026" s="62"/>
      <c r="F1026"/>
    </row>
    <row r="1027" spans="1:6">
      <c r="A1027" s="134" t="s">
        <v>101</v>
      </c>
      <c r="B1027" t="s">
        <v>18</v>
      </c>
      <c r="C1027">
        <v>2025</v>
      </c>
      <c r="D1027" s="129">
        <v>2237898.4</v>
      </c>
    </row>
    <row r="1028" spans="1:6">
      <c r="A1028" s="134" t="s">
        <v>10</v>
      </c>
      <c r="B1028" t="s">
        <v>18</v>
      </c>
      <c r="C1028">
        <v>2014</v>
      </c>
      <c r="D1028" s="129">
        <v>0</v>
      </c>
      <c r="F1028"/>
    </row>
    <row r="1029" spans="1:6">
      <c r="A1029" s="134" t="s">
        <v>10</v>
      </c>
      <c r="B1029" t="s">
        <v>18</v>
      </c>
      <c r="C1029">
        <v>2015</v>
      </c>
      <c r="D1029" s="129">
        <v>0</v>
      </c>
      <c r="F1029"/>
    </row>
    <row r="1030" spans="1:6">
      <c r="A1030" s="134" t="s">
        <v>10</v>
      </c>
      <c r="B1030" t="s">
        <v>18</v>
      </c>
      <c r="C1030">
        <v>2016</v>
      </c>
      <c r="D1030" s="129">
        <v>0</v>
      </c>
      <c r="F1030"/>
    </row>
    <row r="1031" spans="1:6">
      <c r="A1031" s="134" t="s">
        <v>10</v>
      </c>
      <c r="B1031" t="s">
        <v>18</v>
      </c>
      <c r="C1031">
        <v>2017</v>
      </c>
      <c r="D1031" s="129">
        <v>0</v>
      </c>
      <c r="F1031"/>
    </row>
    <row r="1032" spans="1:6">
      <c r="A1032" s="134" t="s">
        <v>10</v>
      </c>
      <c r="B1032" t="s">
        <v>18</v>
      </c>
      <c r="C1032">
        <v>2018</v>
      </c>
      <c r="D1032" s="129">
        <v>0</v>
      </c>
      <c r="F1032"/>
    </row>
    <row r="1033" spans="1:6">
      <c r="A1033" s="134" t="s">
        <v>10</v>
      </c>
      <c r="B1033" t="s">
        <v>18</v>
      </c>
      <c r="C1033">
        <v>2019</v>
      </c>
      <c r="D1033" s="129">
        <v>0</v>
      </c>
      <c r="F1033"/>
    </row>
    <row r="1034" spans="1:6">
      <c r="A1034" s="134" t="s">
        <v>10</v>
      </c>
      <c r="B1034" t="s">
        <v>18</v>
      </c>
      <c r="C1034">
        <v>2020</v>
      </c>
      <c r="D1034" s="129">
        <v>0</v>
      </c>
      <c r="F1034"/>
    </row>
    <row r="1035" spans="1:6">
      <c r="A1035" s="134" t="s">
        <v>10</v>
      </c>
      <c r="B1035" t="s">
        <v>18</v>
      </c>
      <c r="C1035">
        <v>2021</v>
      </c>
      <c r="D1035" s="129">
        <v>0</v>
      </c>
      <c r="F1035"/>
    </row>
    <row r="1036" spans="1:6">
      <c r="A1036" s="134" t="s">
        <v>10</v>
      </c>
      <c r="B1036" t="s">
        <v>18</v>
      </c>
      <c r="C1036">
        <v>2022</v>
      </c>
      <c r="D1036" s="129">
        <v>0</v>
      </c>
      <c r="F1036"/>
    </row>
    <row r="1037" spans="1:6">
      <c r="A1037" s="134" t="s">
        <v>10</v>
      </c>
      <c r="B1037" t="s">
        <v>18</v>
      </c>
      <c r="C1037">
        <v>2023</v>
      </c>
      <c r="D1037" s="129">
        <v>0</v>
      </c>
      <c r="F1037"/>
    </row>
    <row r="1038" spans="1:6">
      <c r="A1038" s="134" t="s">
        <v>10</v>
      </c>
      <c r="B1038" t="s">
        <v>18</v>
      </c>
      <c r="C1038">
        <v>2024</v>
      </c>
      <c r="D1038" s="129">
        <v>0</v>
      </c>
      <c r="F1038"/>
    </row>
    <row r="1039" spans="1:6">
      <c r="A1039" s="134" t="s">
        <v>10</v>
      </c>
      <c r="B1039" t="s">
        <v>18</v>
      </c>
      <c r="C1039">
        <v>2025</v>
      </c>
      <c r="D1039" s="129">
        <v>0</v>
      </c>
    </row>
    <row r="1040" spans="1:6">
      <c r="A1040" s="134" t="s">
        <v>105</v>
      </c>
      <c r="B1040" t="s">
        <v>18</v>
      </c>
      <c r="C1040">
        <v>2014</v>
      </c>
      <c r="D1040" s="129">
        <v>87225.14</v>
      </c>
      <c r="F1040"/>
    </row>
    <row r="1041" spans="1:6">
      <c r="A1041" s="134" t="s">
        <v>105</v>
      </c>
      <c r="B1041" t="s">
        <v>18</v>
      </c>
      <c r="C1041">
        <v>2015</v>
      </c>
      <c r="D1041" s="129">
        <v>84028.91</v>
      </c>
      <c r="F1041"/>
    </row>
    <row r="1042" spans="1:6">
      <c r="A1042" s="134" t="s">
        <v>105</v>
      </c>
      <c r="B1042" t="s">
        <v>18</v>
      </c>
      <c r="C1042">
        <v>2016</v>
      </c>
      <c r="D1042" s="129">
        <v>56181.34</v>
      </c>
      <c r="F1042"/>
    </row>
    <row r="1043" spans="1:6">
      <c r="A1043" s="134" t="s">
        <v>105</v>
      </c>
      <c r="B1043" t="s">
        <v>18</v>
      </c>
      <c r="C1043">
        <v>2017</v>
      </c>
      <c r="D1043" s="129">
        <v>126611.08</v>
      </c>
      <c r="F1043"/>
    </row>
    <row r="1044" spans="1:6">
      <c r="A1044" s="134" t="s">
        <v>105</v>
      </c>
      <c r="B1044" t="s">
        <v>18</v>
      </c>
      <c r="C1044">
        <v>2018</v>
      </c>
      <c r="D1044" s="129">
        <v>114325.72</v>
      </c>
      <c r="F1044"/>
    </row>
    <row r="1045" spans="1:6">
      <c r="A1045" s="134" t="s">
        <v>105</v>
      </c>
      <c r="B1045" t="s">
        <v>18</v>
      </c>
      <c r="C1045">
        <v>2019</v>
      </c>
      <c r="D1045" s="129">
        <v>107306.64</v>
      </c>
      <c r="F1045"/>
    </row>
    <row r="1046" spans="1:6">
      <c r="A1046" s="134" t="s">
        <v>105</v>
      </c>
      <c r="B1046" t="s">
        <v>18</v>
      </c>
      <c r="C1046">
        <v>2020</v>
      </c>
      <c r="D1046" s="129">
        <v>83373.179999999993</v>
      </c>
      <c r="F1046"/>
    </row>
    <row r="1047" spans="1:6">
      <c r="A1047" s="134" t="s">
        <v>105</v>
      </c>
      <c r="B1047" t="s">
        <v>18</v>
      </c>
      <c r="C1047">
        <v>2021</v>
      </c>
      <c r="D1047" s="129">
        <v>169485.67</v>
      </c>
      <c r="F1047"/>
    </row>
    <row r="1048" spans="1:6">
      <c r="A1048" s="134" t="s">
        <v>105</v>
      </c>
      <c r="B1048" t="s">
        <v>18</v>
      </c>
      <c r="C1048">
        <v>2022</v>
      </c>
      <c r="D1048" s="129">
        <v>124652.24</v>
      </c>
      <c r="E1048" s="62"/>
      <c r="F1048"/>
    </row>
    <row r="1049" spans="1:6">
      <c r="A1049" s="134" t="s">
        <v>105</v>
      </c>
      <c r="B1049" t="s">
        <v>18</v>
      </c>
      <c r="C1049">
        <v>2023</v>
      </c>
      <c r="D1049" s="129">
        <v>105974</v>
      </c>
      <c r="F1049"/>
    </row>
    <row r="1050" spans="1:6">
      <c r="A1050" s="134" t="s">
        <v>105</v>
      </c>
      <c r="B1050" t="s">
        <v>18</v>
      </c>
      <c r="C1050">
        <v>2024</v>
      </c>
      <c r="D1050" s="129">
        <v>21934.83</v>
      </c>
      <c r="E1050" s="62"/>
      <c r="F1050"/>
    </row>
    <row r="1051" spans="1:6">
      <c r="A1051" s="134" t="s">
        <v>105</v>
      </c>
      <c r="B1051" t="s">
        <v>18</v>
      </c>
      <c r="C1051">
        <v>2025</v>
      </c>
      <c r="D1051" s="129">
        <v>0</v>
      </c>
    </row>
    <row r="1052" spans="1:6">
      <c r="A1052" s="134" t="s">
        <v>12</v>
      </c>
      <c r="B1052" t="s">
        <v>18</v>
      </c>
      <c r="C1052">
        <v>2014</v>
      </c>
      <c r="D1052" s="129">
        <v>0</v>
      </c>
      <c r="F1052"/>
    </row>
    <row r="1053" spans="1:6">
      <c r="A1053" s="134" t="s">
        <v>12</v>
      </c>
      <c r="B1053" t="s">
        <v>18</v>
      </c>
      <c r="C1053">
        <v>2015</v>
      </c>
      <c r="D1053" s="129">
        <v>0</v>
      </c>
      <c r="F1053"/>
    </row>
    <row r="1054" spans="1:6">
      <c r="A1054" s="134" t="s">
        <v>12</v>
      </c>
      <c r="B1054" t="s">
        <v>18</v>
      </c>
      <c r="C1054">
        <v>2016</v>
      </c>
      <c r="D1054" s="129">
        <v>203487.95</v>
      </c>
      <c r="F1054"/>
    </row>
    <row r="1055" spans="1:6">
      <c r="A1055" s="134" t="s">
        <v>12</v>
      </c>
      <c r="B1055" t="s">
        <v>18</v>
      </c>
      <c r="C1055">
        <v>2017</v>
      </c>
      <c r="D1055" s="129">
        <v>152223</v>
      </c>
      <c r="F1055"/>
    </row>
    <row r="1056" spans="1:6">
      <c r="A1056" s="134" t="s">
        <v>12</v>
      </c>
      <c r="B1056" t="s">
        <v>18</v>
      </c>
      <c r="C1056">
        <v>2018</v>
      </c>
      <c r="D1056" s="129">
        <v>182893.32</v>
      </c>
      <c r="F1056"/>
    </row>
    <row r="1057" spans="1:6">
      <c r="A1057" s="134" t="s">
        <v>12</v>
      </c>
      <c r="B1057" t="s">
        <v>18</v>
      </c>
      <c r="C1057">
        <v>2019</v>
      </c>
      <c r="D1057" s="129">
        <v>182893.32</v>
      </c>
      <c r="F1057"/>
    </row>
    <row r="1058" spans="1:6">
      <c r="A1058" s="134" t="s">
        <v>12</v>
      </c>
      <c r="B1058" t="s">
        <v>18</v>
      </c>
      <c r="C1058">
        <v>2020</v>
      </c>
      <c r="D1058" s="129">
        <v>125447</v>
      </c>
      <c r="F1058"/>
    </row>
    <row r="1059" spans="1:6">
      <c r="A1059" s="134" t="s">
        <v>12</v>
      </c>
      <c r="B1059" t="s">
        <v>18</v>
      </c>
      <c r="C1059">
        <v>2021</v>
      </c>
      <c r="D1059" s="129">
        <v>111685.08</v>
      </c>
      <c r="F1059"/>
    </row>
    <row r="1060" spans="1:6">
      <c r="A1060" s="134" t="s">
        <v>12</v>
      </c>
      <c r="B1060" t="s">
        <v>18</v>
      </c>
      <c r="C1060">
        <v>2022</v>
      </c>
      <c r="D1060" s="129">
        <v>0</v>
      </c>
      <c r="E1060" s="62"/>
      <c r="F1060"/>
    </row>
    <row r="1061" spans="1:6">
      <c r="A1061" s="134" t="s">
        <v>12</v>
      </c>
      <c r="B1061" t="s">
        <v>18</v>
      </c>
      <c r="C1061">
        <v>2023</v>
      </c>
      <c r="D1061" s="129">
        <v>0</v>
      </c>
      <c r="F1061"/>
    </row>
    <row r="1062" spans="1:6">
      <c r="A1062" s="134" t="s">
        <v>12</v>
      </c>
      <c r="B1062" t="s">
        <v>18</v>
      </c>
      <c r="C1062">
        <v>2024</v>
      </c>
      <c r="D1062" s="129">
        <v>0</v>
      </c>
      <c r="E1062" s="62"/>
      <c r="F1062"/>
    </row>
    <row r="1063" spans="1:6">
      <c r="A1063" s="134" t="s">
        <v>12</v>
      </c>
      <c r="B1063" t="s">
        <v>18</v>
      </c>
      <c r="C1063">
        <v>2025</v>
      </c>
      <c r="D1063" s="129">
        <v>127730</v>
      </c>
    </row>
    <row r="1064" spans="1:6">
      <c r="A1064" s="134" t="s">
        <v>5</v>
      </c>
      <c r="B1064" t="s">
        <v>94</v>
      </c>
      <c r="C1064">
        <v>2020</v>
      </c>
      <c r="D1064" s="129">
        <v>17850000</v>
      </c>
      <c r="F1064"/>
    </row>
    <row r="1065" spans="1:6">
      <c r="A1065" s="134" t="s">
        <v>5</v>
      </c>
      <c r="B1065" t="s">
        <v>94</v>
      </c>
      <c r="C1065">
        <v>2021</v>
      </c>
      <c r="D1065" s="129">
        <v>18180000</v>
      </c>
      <c r="F1065"/>
    </row>
    <row r="1066" spans="1:6">
      <c r="A1066" s="134" t="s">
        <v>5</v>
      </c>
      <c r="B1066" t="s">
        <v>94</v>
      </c>
      <c r="C1066">
        <v>2022</v>
      </c>
      <c r="D1066" s="129">
        <v>18340000</v>
      </c>
      <c r="F1066"/>
    </row>
    <row r="1067" spans="1:6">
      <c r="A1067" s="134" t="s">
        <v>5</v>
      </c>
      <c r="B1067" t="s">
        <v>94</v>
      </c>
      <c r="C1067">
        <v>2023</v>
      </c>
      <c r="D1067" s="129">
        <v>18980000</v>
      </c>
      <c r="F1067"/>
    </row>
    <row r="1068" spans="1:6">
      <c r="A1068" s="134" t="s">
        <v>5</v>
      </c>
      <c r="B1068" t="s">
        <v>94</v>
      </c>
      <c r="C1068">
        <v>2024</v>
      </c>
      <c r="D1068" s="129">
        <v>20470000</v>
      </c>
      <c r="F1068"/>
    </row>
    <row r="1069" spans="1:6">
      <c r="A1069" s="134" t="s">
        <v>5</v>
      </c>
      <c r="B1069" t="s">
        <v>94</v>
      </c>
      <c r="C1069">
        <v>2025</v>
      </c>
      <c r="D1069" s="129">
        <v>14411138</v>
      </c>
    </row>
    <row r="1070" spans="1:6">
      <c r="A1070" s="134" t="s">
        <v>102</v>
      </c>
      <c r="B1070" t="s">
        <v>94</v>
      </c>
      <c r="C1070">
        <v>2022</v>
      </c>
      <c r="D1070" s="129">
        <v>14787844.644342801</v>
      </c>
      <c r="F1070"/>
    </row>
    <row r="1071" spans="1:6">
      <c r="A1071" s="134" t="s">
        <v>102</v>
      </c>
      <c r="B1071" t="s">
        <v>94</v>
      </c>
      <c r="C1071">
        <v>2023</v>
      </c>
      <c r="D1071" s="129">
        <v>14536331.608730501</v>
      </c>
      <c r="F1071"/>
    </row>
    <row r="1072" spans="1:6">
      <c r="A1072" s="134" t="s">
        <v>102</v>
      </c>
      <c r="B1072" t="s">
        <v>94</v>
      </c>
      <c r="C1072">
        <v>2024</v>
      </c>
      <c r="D1072" s="129">
        <v>15200221.5109163</v>
      </c>
      <c r="F1072"/>
    </row>
    <row r="1073" spans="1:6">
      <c r="A1073" s="134" t="s">
        <v>102</v>
      </c>
      <c r="B1073" t="s">
        <v>94</v>
      </c>
      <c r="C1073">
        <v>2025</v>
      </c>
      <c r="D1073" s="129">
        <v>15352144.429537602</v>
      </c>
    </row>
    <row r="1074" spans="1:6">
      <c r="A1074" s="134" t="s">
        <v>103</v>
      </c>
      <c r="B1074" t="s">
        <v>94</v>
      </c>
      <c r="C1074">
        <v>2023</v>
      </c>
      <c r="D1074" s="129">
        <v>1703514.225352498</v>
      </c>
      <c r="F1074"/>
    </row>
    <row r="1075" spans="1:6">
      <c r="A1075" s="134" t="s">
        <v>103</v>
      </c>
      <c r="B1075" t="s">
        <v>94</v>
      </c>
      <c r="C1075">
        <v>2024</v>
      </c>
      <c r="D1075" s="129">
        <v>1815873.6327046789</v>
      </c>
      <c r="F1075"/>
    </row>
    <row r="1076" spans="1:6">
      <c r="A1076" s="134" t="s">
        <v>103</v>
      </c>
      <c r="B1076" t="s">
        <v>94</v>
      </c>
      <c r="C1076">
        <v>2025</v>
      </c>
      <c r="D1076" s="129">
        <v>1870867.4512183722</v>
      </c>
    </row>
    <row r="1077" spans="1:6">
      <c r="A1077" s="134" t="s">
        <v>11</v>
      </c>
      <c r="B1077" t="s">
        <v>94</v>
      </c>
      <c r="C1077">
        <v>2022</v>
      </c>
      <c r="D1077" s="129">
        <v>13769078.62097976</v>
      </c>
      <c r="F1077"/>
    </row>
    <row r="1078" spans="1:6">
      <c r="A1078" s="134" t="s">
        <v>11</v>
      </c>
      <c r="B1078" t="s">
        <v>94</v>
      </c>
      <c r="C1078">
        <v>2023</v>
      </c>
      <c r="D1078" s="129">
        <v>14672024.95048528</v>
      </c>
      <c r="F1078"/>
    </row>
    <row r="1079" spans="1:6">
      <c r="A1079" s="134" t="s">
        <v>11</v>
      </c>
      <c r="B1079" t="s">
        <v>94</v>
      </c>
      <c r="C1079">
        <v>2024</v>
      </c>
      <c r="D1079" s="129">
        <v>15266533.606735731</v>
      </c>
      <c r="F1079"/>
    </row>
    <row r="1080" spans="1:6">
      <c r="A1080" s="134" t="s">
        <v>11</v>
      </c>
      <c r="B1080" t="s">
        <v>94</v>
      </c>
      <c r="C1080">
        <v>2025</v>
      </c>
      <c r="D1080" s="129">
        <v>15675096</v>
      </c>
    </row>
    <row r="1081" spans="1:6">
      <c r="A1081" s="134" t="s">
        <v>72</v>
      </c>
      <c r="B1081" t="s">
        <v>94</v>
      </c>
      <c r="C1081">
        <v>2023</v>
      </c>
      <c r="D1081" s="129">
        <v>0</v>
      </c>
      <c r="F1081"/>
    </row>
    <row r="1082" spans="1:6">
      <c r="A1082" s="134" t="s">
        <v>72</v>
      </c>
      <c r="B1082" t="s">
        <v>94</v>
      </c>
      <c r="C1082">
        <v>2024</v>
      </c>
      <c r="D1082" s="129">
        <v>-572660.62598975399</v>
      </c>
      <c r="F1082"/>
    </row>
    <row r="1083" spans="1:6">
      <c r="A1083" s="134" t="s">
        <v>72</v>
      </c>
      <c r="B1083" t="s">
        <v>94</v>
      </c>
      <c r="C1083">
        <v>2025</v>
      </c>
      <c r="D1083" s="129">
        <v>-613259.87347896909</v>
      </c>
    </row>
    <row r="1084" spans="1:6">
      <c r="A1084" s="134" t="s">
        <v>6</v>
      </c>
      <c r="B1084" t="s">
        <v>94</v>
      </c>
      <c r="C1084">
        <v>2020</v>
      </c>
      <c r="D1084" s="129">
        <v>1414467.5969774199</v>
      </c>
      <c r="F1084"/>
    </row>
    <row r="1085" spans="1:6">
      <c r="A1085" s="134" t="s">
        <v>6</v>
      </c>
      <c r="B1085" t="s">
        <v>94</v>
      </c>
      <c r="C1085">
        <v>2021</v>
      </c>
      <c r="D1085" s="129">
        <v>1440500.7429340601</v>
      </c>
      <c r="F1085"/>
    </row>
    <row r="1086" spans="1:6">
      <c r="A1086" s="134" t="s">
        <v>6</v>
      </c>
      <c r="B1086" t="s">
        <v>94</v>
      </c>
      <c r="C1086">
        <v>2022</v>
      </c>
      <c r="D1086" s="129">
        <v>1452897</v>
      </c>
      <c r="F1086"/>
    </row>
    <row r="1087" spans="1:6">
      <c r="A1087" s="134" t="s">
        <v>6</v>
      </c>
      <c r="B1087" t="s">
        <v>94</v>
      </c>
      <c r="C1087">
        <v>2023</v>
      </c>
      <c r="D1087" s="129">
        <v>1503724.0974001801</v>
      </c>
      <c r="F1087"/>
    </row>
    <row r="1088" spans="1:6">
      <c r="A1088" s="134" t="s">
        <v>6</v>
      </c>
      <c r="B1088" t="s">
        <v>94</v>
      </c>
      <c r="C1088">
        <v>2024</v>
      </c>
      <c r="D1088" s="129">
        <v>1621493</v>
      </c>
      <c r="F1088"/>
    </row>
    <row r="1089" spans="1:6">
      <c r="A1089" s="134" t="s">
        <v>6</v>
      </c>
      <c r="B1089" t="s">
        <v>94</v>
      </c>
      <c r="C1089">
        <v>2025</v>
      </c>
      <c r="D1089" s="129">
        <v>-275237</v>
      </c>
    </row>
    <row r="1090" spans="1:6">
      <c r="A1090" s="134" t="s">
        <v>8</v>
      </c>
      <c r="B1090" t="s">
        <v>94</v>
      </c>
      <c r="C1090">
        <v>2020</v>
      </c>
      <c r="D1090" s="129">
        <v>0</v>
      </c>
      <c r="F1090"/>
    </row>
    <row r="1091" spans="1:6">
      <c r="A1091" s="134" t="s">
        <v>8</v>
      </c>
      <c r="B1091" t="s">
        <v>94</v>
      </c>
      <c r="C1091">
        <v>2021</v>
      </c>
      <c r="D1091" s="129">
        <v>20807175.050000001</v>
      </c>
      <c r="F1091"/>
    </row>
    <row r="1092" spans="1:6">
      <c r="A1092" s="134" t="s">
        <v>8</v>
      </c>
      <c r="B1092" t="s">
        <v>94</v>
      </c>
      <c r="C1092">
        <v>2022</v>
      </c>
      <c r="D1092" s="129">
        <v>20024331.670000002</v>
      </c>
      <c r="F1092"/>
    </row>
    <row r="1093" spans="1:6">
      <c r="A1093" s="134" t="s">
        <v>8</v>
      </c>
      <c r="B1093" t="s">
        <v>94</v>
      </c>
      <c r="C1093">
        <v>2023</v>
      </c>
      <c r="D1093" s="129">
        <v>19419357.670845211</v>
      </c>
      <c r="F1093"/>
    </row>
    <row r="1094" spans="1:6">
      <c r="A1094" s="134" t="s">
        <v>8</v>
      </c>
      <c r="B1094" t="s">
        <v>94</v>
      </c>
      <c r="C1094">
        <v>2024</v>
      </c>
      <c r="D1094" s="129">
        <v>20951753.28662461</v>
      </c>
      <c r="F1094"/>
    </row>
    <row r="1095" spans="1:6">
      <c r="A1095" s="134" t="s">
        <v>8</v>
      </c>
      <c r="B1095" t="s">
        <v>94</v>
      </c>
      <c r="C1095">
        <v>2025</v>
      </c>
      <c r="D1095" s="129">
        <v>24706881</v>
      </c>
    </row>
    <row r="1096" spans="1:6">
      <c r="A1096" s="134" t="s">
        <v>9</v>
      </c>
      <c r="B1096" t="s">
        <v>94</v>
      </c>
      <c r="C1096">
        <v>2020</v>
      </c>
      <c r="D1096" s="129">
        <v>0</v>
      </c>
      <c r="F1096"/>
    </row>
    <row r="1097" spans="1:6">
      <c r="A1097" s="134" t="s">
        <v>9</v>
      </c>
      <c r="B1097" t="s">
        <v>94</v>
      </c>
      <c r="C1097">
        <v>2021</v>
      </c>
      <c r="D1097" s="129">
        <v>9997824.9900000002</v>
      </c>
      <c r="F1097"/>
    </row>
    <row r="1098" spans="1:6">
      <c r="A1098" s="134" t="s">
        <v>9</v>
      </c>
      <c r="B1098" t="s">
        <v>94</v>
      </c>
      <c r="C1098">
        <v>2022</v>
      </c>
      <c r="D1098" s="129">
        <v>10072651.279999999</v>
      </c>
      <c r="F1098"/>
    </row>
    <row r="1099" spans="1:6">
      <c r="A1099" s="134" t="s">
        <v>9</v>
      </c>
      <c r="B1099" t="s">
        <v>94</v>
      </c>
      <c r="C1099">
        <v>2023</v>
      </c>
      <c r="D1099" s="129">
        <v>9144349.7800682057</v>
      </c>
      <c r="F1099"/>
    </row>
    <row r="1100" spans="1:6">
      <c r="A1100" s="134" t="s">
        <v>9</v>
      </c>
      <c r="B1100" t="s">
        <v>94</v>
      </c>
      <c r="C1100">
        <v>2024</v>
      </c>
      <c r="D1100" s="129">
        <v>10268650.565267511</v>
      </c>
      <c r="F1100"/>
    </row>
    <row r="1101" spans="1:6">
      <c r="A1101" s="134" t="s">
        <v>9</v>
      </c>
      <c r="B1101" t="s">
        <v>94</v>
      </c>
      <c r="C1101">
        <v>2025</v>
      </c>
      <c r="D1101" s="129">
        <v>12216557</v>
      </c>
    </row>
    <row r="1102" spans="1:6">
      <c r="A1102" s="134" t="s">
        <v>7</v>
      </c>
      <c r="B1102" t="s">
        <v>94</v>
      </c>
      <c r="C1102">
        <v>2020</v>
      </c>
      <c r="D1102" s="129">
        <v>13945052.852251161</v>
      </c>
      <c r="F1102"/>
    </row>
    <row r="1103" spans="1:6">
      <c r="A1103" s="134" t="s">
        <v>7</v>
      </c>
      <c r="B1103" t="s">
        <v>94</v>
      </c>
      <c r="C1103">
        <v>2021</v>
      </c>
      <c r="D1103" s="129">
        <v>14072796</v>
      </c>
      <c r="F1103"/>
    </row>
    <row r="1104" spans="1:6">
      <c r="A1104" s="134" t="s">
        <v>7</v>
      </c>
      <c r="B1104" t="s">
        <v>94</v>
      </c>
      <c r="C1104">
        <v>2022</v>
      </c>
      <c r="D1104" s="129">
        <v>14447141</v>
      </c>
      <c r="E1104" s="62"/>
      <c r="F1104"/>
    </row>
    <row r="1105" spans="1:6">
      <c r="A1105" s="134" t="s">
        <v>7</v>
      </c>
      <c r="B1105" t="s">
        <v>94</v>
      </c>
      <c r="C1105">
        <v>2023</v>
      </c>
      <c r="D1105" s="129">
        <v>14952545</v>
      </c>
      <c r="F1105"/>
    </row>
    <row r="1106" spans="1:6">
      <c r="A1106" s="134" t="s">
        <v>7</v>
      </c>
      <c r="B1106" t="s">
        <v>94</v>
      </c>
      <c r="C1106">
        <v>2024</v>
      </c>
      <c r="D1106" s="129">
        <v>16122771</v>
      </c>
      <c r="F1106"/>
    </row>
    <row r="1107" spans="1:6">
      <c r="A1107" s="134" t="s">
        <v>7</v>
      </c>
      <c r="B1107" t="s">
        <v>94</v>
      </c>
      <c r="C1107">
        <v>2025</v>
      </c>
      <c r="D1107" s="129">
        <v>-1422006</v>
      </c>
    </row>
    <row r="1108" spans="1:6">
      <c r="A1108" s="134" t="s">
        <v>107</v>
      </c>
      <c r="B1108" t="s">
        <v>94</v>
      </c>
      <c r="C1108">
        <v>2020</v>
      </c>
      <c r="D1108" s="129">
        <v>-227292</v>
      </c>
      <c r="F1108"/>
    </row>
    <row r="1109" spans="1:6">
      <c r="A1109" s="134" t="s">
        <v>107</v>
      </c>
      <c r="B1109" t="s">
        <v>94</v>
      </c>
      <c r="C1109">
        <v>2021</v>
      </c>
      <c r="D1109" s="129">
        <v>-768050.51</v>
      </c>
      <c r="F1109"/>
    </row>
    <row r="1110" spans="1:6">
      <c r="A1110" s="134" t="s">
        <v>107</v>
      </c>
      <c r="B1110" t="s">
        <v>94</v>
      </c>
      <c r="C1110">
        <v>2022</v>
      </c>
      <c r="D1110" s="129">
        <v>0</v>
      </c>
      <c r="E1110" s="62"/>
      <c r="F1110"/>
    </row>
    <row r="1111" spans="1:6">
      <c r="A1111" s="134" t="s">
        <v>107</v>
      </c>
      <c r="B1111" t="s">
        <v>94</v>
      </c>
      <c r="C1111">
        <v>2023</v>
      </c>
      <c r="D1111" s="129">
        <v>-248640.7670404315</v>
      </c>
      <c r="F1111"/>
    </row>
    <row r="1112" spans="1:6">
      <c r="A1112" s="134" t="s">
        <v>107</v>
      </c>
      <c r="B1112" t="s">
        <v>94</v>
      </c>
      <c r="C1112">
        <v>2024</v>
      </c>
      <c r="D1112" s="129">
        <v>-263372.84740481048</v>
      </c>
      <c r="F1112"/>
    </row>
    <row r="1113" spans="1:6">
      <c r="A1113" s="134" t="s">
        <v>107</v>
      </c>
      <c r="B1113" t="s">
        <v>94</v>
      </c>
      <c r="C1113">
        <v>2025</v>
      </c>
      <c r="D1113" s="129">
        <v>0</v>
      </c>
    </row>
    <row r="1114" spans="1:6">
      <c r="A1114" s="134" t="s">
        <v>104</v>
      </c>
      <c r="B1114" t="s">
        <v>94</v>
      </c>
      <c r="C1114">
        <v>2022</v>
      </c>
      <c r="D1114" s="129">
        <v>9189651</v>
      </c>
      <c r="F1114"/>
    </row>
    <row r="1115" spans="1:6">
      <c r="A1115" s="134" t="s">
        <v>104</v>
      </c>
      <c r="B1115" t="s">
        <v>94</v>
      </c>
      <c r="C1115">
        <v>2023</v>
      </c>
      <c r="D1115" s="129">
        <v>9536884.5922133457</v>
      </c>
      <c r="F1115"/>
    </row>
    <row r="1116" spans="1:6">
      <c r="A1116" s="134" t="s">
        <v>104</v>
      </c>
      <c r="B1116" t="s">
        <v>94</v>
      </c>
      <c r="C1116">
        <v>2024</v>
      </c>
      <c r="D1116" s="129">
        <v>10101417.010163371</v>
      </c>
      <c r="F1116"/>
    </row>
    <row r="1117" spans="1:6">
      <c r="A1117" s="134" t="s">
        <v>104</v>
      </c>
      <c r="B1117" t="s">
        <v>94</v>
      </c>
      <c r="C1117">
        <v>2025</v>
      </c>
      <c r="D1117" s="129">
        <v>11831198.018316161</v>
      </c>
    </row>
    <row r="1118" spans="1:6">
      <c r="A1118" s="134" t="s">
        <v>145</v>
      </c>
      <c r="B1118" t="s">
        <v>94</v>
      </c>
      <c r="C1118">
        <v>2023</v>
      </c>
      <c r="D1118" s="129">
        <v>0</v>
      </c>
      <c r="F1118"/>
    </row>
    <row r="1119" spans="1:6">
      <c r="A1119" s="134" t="s">
        <v>145</v>
      </c>
      <c r="B1119" t="s">
        <v>94</v>
      </c>
      <c r="C1119">
        <v>2024</v>
      </c>
      <c r="D1119" s="129">
        <v>0</v>
      </c>
      <c r="F1119"/>
    </row>
    <row r="1120" spans="1:6">
      <c r="A1120" s="134" t="s">
        <v>145</v>
      </c>
      <c r="B1120" t="s">
        <v>94</v>
      </c>
      <c r="C1120">
        <v>2025</v>
      </c>
      <c r="D1120" s="129">
        <v>-1495332</v>
      </c>
    </row>
    <row r="1121" spans="1:6">
      <c r="A1121" s="134" t="s">
        <v>101</v>
      </c>
      <c r="B1121" t="s">
        <v>94</v>
      </c>
      <c r="C1121">
        <v>2022</v>
      </c>
      <c r="D1121" s="129">
        <v>11656871.49371437</v>
      </c>
      <c r="F1121"/>
    </row>
    <row r="1122" spans="1:6">
      <c r="A1122" s="134" t="s">
        <v>101</v>
      </c>
      <c r="B1122" t="s">
        <v>94</v>
      </c>
      <c r="C1122">
        <v>2023</v>
      </c>
      <c r="D1122" s="129">
        <v>12104740.41184338</v>
      </c>
      <c r="F1122"/>
    </row>
    <row r="1123" spans="1:6">
      <c r="A1123" s="134" t="s">
        <v>101</v>
      </c>
      <c r="B1123" t="s">
        <v>94</v>
      </c>
      <c r="C1123">
        <v>2024</v>
      </c>
      <c r="D1123" s="129">
        <v>12595223.012629</v>
      </c>
      <c r="F1123"/>
    </row>
    <row r="1124" spans="1:6">
      <c r="A1124" s="134" t="s">
        <v>101</v>
      </c>
      <c r="B1124" t="s">
        <v>94</v>
      </c>
      <c r="C1124">
        <v>2025</v>
      </c>
      <c r="D1124" s="129">
        <v>12932296</v>
      </c>
    </row>
    <row r="1125" spans="1:6">
      <c r="A1125" s="134" t="s">
        <v>71</v>
      </c>
      <c r="B1125" t="s">
        <v>94</v>
      </c>
      <c r="C1125">
        <v>2023</v>
      </c>
      <c r="D1125" s="129">
        <v>-292818.97548214818</v>
      </c>
      <c r="F1125"/>
    </row>
    <row r="1126" spans="1:6">
      <c r="A1126" s="134" t="s">
        <v>71</v>
      </c>
      <c r="B1126" t="s">
        <v>94</v>
      </c>
      <c r="C1126">
        <v>2024</v>
      </c>
      <c r="D1126" s="129">
        <v>-301180.32</v>
      </c>
      <c r="F1126"/>
    </row>
    <row r="1127" spans="1:6">
      <c r="A1127" s="134" t="s">
        <v>71</v>
      </c>
      <c r="B1127" t="s">
        <v>94</v>
      </c>
      <c r="C1127">
        <v>2025</v>
      </c>
      <c r="D1127" s="129">
        <v>-308468.88</v>
      </c>
    </row>
    <row r="1128" spans="1:6">
      <c r="A1128" s="134" t="s">
        <v>10</v>
      </c>
      <c r="B1128" t="s">
        <v>94</v>
      </c>
      <c r="C1128">
        <v>2020</v>
      </c>
      <c r="D1128" s="129">
        <v>0</v>
      </c>
      <c r="F1128"/>
    </row>
    <row r="1129" spans="1:6">
      <c r="A1129" s="134" t="s">
        <v>10</v>
      </c>
      <c r="B1129" t="s">
        <v>94</v>
      </c>
      <c r="C1129">
        <v>2021</v>
      </c>
      <c r="D1129" s="129">
        <v>0</v>
      </c>
      <c r="F1129"/>
    </row>
    <row r="1130" spans="1:6">
      <c r="A1130" s="134" t="s">
        <v>10</v>
      </c>
      <c r="B1130" t="s">
        <v>94</v>
      </c>
      <c r="C1130">
        <v>2022</v>
      </c>
      <c r="D1130" s="129">
        <v>0</v>
      </c>
      <c r="F1130"/>
    </row>
    <row r="1131" spans="1:6">
      <c r="A1131" s="134" t="s">
        <v>10</v>
      </c>
      <c r="B1131" t="s">
        <v>94</v>
      </c>
      <c r="C1131">
        <v>2023</v>
      </c>
      <c r="D1131" s="129">
        <v>16559317.44518948</v>
      </c>
      <c r="F1131"/>
    </row>
    <row r="1132" spans="1:6">
      <c r="A1132" s="134" t="s">
        <v>10</v>
      </c>
      <c r="B1132" t="s">
        <v>94</v>
      </c>
      <c r="C1132">
        <v>2024</v>
      </c>
      <c r="D1132" s="129">
        <v>17540464.6572317</v>
      </c>
      <c r="F1132"/>
    </row>
    <row r="1133" spans="1:6">
      <c r="A1133" s="134" t="s">
        <v>10</v>
      </c>
      <c r="B1133" t="s">
        <v>94</v>
      </c>
      <c r="C1133">
        <v>2025</v>
      </c>
      <c r="D1133" s="129">
        <f>18.3261371766084*1000000</f>
        <v>18326137.176608399</v>
      </c>
    </row>
    <row r="1134" spans="1:6">
      <c r="A1134" s="134" t="s">
        <v>105</v>
      </c>
      <c r="B1134" t="s">
        <v>94</v>
      </c>
      <c r="C1134">
        <v>2020</v>
      </c>
      <c r="D1134" s="129">
        <v>-2431066.3658064501</v>
      </c>
      <c r="F1134"/>
    </row>
    <row r="1135" spans="1:6">
      <c r="A1135" s="134" t="s">
        <v>105</v>
      </c>
      <c r="B1135" t="s">
        <v>94</v>
      </c>
      <c r="C1135">
        <v>2021</v>
      </c>
      <c r="D1135" s="129">
        <v>-2490016.6780188601</v>
      </c>
      <c r="F1135"/>
    </row>
    <row r="1136" spans="1:6">
      <c r="A1136" s="134" t="s">
        <v>105</v>
      </c>
      <c r="B1136" t="s">
        <v>94</v>
      </c>
      <c r="C1136">
        <v>2022</v>
      </c>
      <c r="D1136" s="129">
        <v>-2494560.7783318828</v>
      </c>
      <c r="F1136"/>
    </row>
    <row r="1137" spans="1:6">
      <c r="A1137" s="134" t="s">
        <v>105</v>
      </c>
      <c r="B1137" t="s">
        <v>94</v>
      </c>
      <c r="C1137">
        <v>2023</v>
      </c>
      <c r="D1137" s="129">
        <v>-2547183.2690492901</v>
      </c>
      <c r="F1137"/>
    </row>
    <row r="1138" spans="1:6">
      <c r="A1138" s="134" t="s">
        <v>105</v>
      </c>
      <c r="B1138" t="s">
        <v>94</v>
      </c>
      <c r="C1138">
        <v>2024</v>
      </c>
      <c r="D1138" s="129">
        <v>-2814798.1295717298</v>
      </c>
      <c r="F1138"/>
    </row>
    <row r="1139" spans="1:6">
      <c r="A1139" s="134" t="s">
        <v>105</v>
      </c>
      <c r="B1139" t="s">
        <v>94</v>
      </c>
      <c r="C1139">
        <v>2025</v>
      </c>
      <c r="D1139" s="129">
        <v>2350277.1999661764</v>
      </c>
    </row>
    <row r="1140" spans="1:6">
      <c r="A1140" s="134" t="s">
        <v>106</v>
      </c>
      <c r="B1140" t="s">
        <v>94</v>
      </c>
      <c r="C1140">
        <v>2020</v>
      </c>
      <c r="D1140" s="129">
        <v>816206.89731450402</v>
      </c>
      <c r="F1140"/>
    </row>
    <row r="1141" spans="1:6">
      <c r="A1141" s="134" t="s">
        <v>106</v>
      </c>
      <c r="B1141" t="s">
        <v>94</v>
      </c>
      <c r="C1141">
        <v>2021</v>
      </c>
      <c r="D1141" s="129">
        <v>835998.89152057504</v>
      </c>
      <c r="F1141"/>
    </row>
    <row r="1142" spans="1:6">
      <c r="A1142" s="134" t="s">
        <v>106</v>
      </c>
      <c r="B1142" t="s">
        <v>94</v>
      </c>
      <c r="C1142">
        <v>2022</v>
      </c>
      <c r="D1142" s="129">
        <v>837785.46</v>
      </c>
      <c r="F1142"/>
    </row>
    <row r="1143" spans="1:6">
      <c r="A1143" s="134" t="s">
        <v>106</v>
      </c>
      <c r="B1143" t="s">
        <v>94</v>
      </c>
      <c r="C1143">
        <v>2023</v>
      </c>
      <c r="D1143" s="129">
        <v>855192.01868126204</v>
      </c>
      <c r="F1143"/>
    </row>
    <row r="1144" spans="1:6">
      <c r="A1144" s="134" t="s">
        <v>106</v>
      </c>
      <c r="B1144" t="s">
        <v>94</v>
      </c>
      <c r="C1144">
        <v>2024</v>
      </c>
      <c r="D1144" s="129">
        <v>945041.10633042676</v>
      </c>
      <c r="F1144"/>
    </row>
    <row r="1145" spans="1:6">
      <c r="A1145" s="134" t="s">
        <v>106</v>
      </c>
      <c r="B1145" t="s">
        <v>94</v>
      </c>
      <c r="C1145">
        <v>2025</v>
      </c>
      <c r="D1145" s="129">
        <v>625695.33603664325</v>
      </c>
    </row>
    <row r="1146" spans="1:6">
      <c r="A1146" s="134" t="s">
        <v>70</v>
      </c>
      <c r="B1146" t="s">
        <v>95</v>
      </c>
      <c r="C1146">
        <v>2019</v>
      </c>
      <c r="D1146" s="129">
        <v>6890337.2381360596</v>
      </c>
      <c r="F1146"/>
    </row>
    <row r="1147" spans="1:6">
      <c r="A1147" s="134" t="s">
        <v>70</v>
      </c>
      <c r="B1147" t="s">
        <v>94</v>
      </c>
      <c r="C1147">
        <v>2020</v>
      </c>
      <c r="D1147" s="129">
        <v>7059147.1299999999</v>
      </c>
      <c r="F1147"/>
    </row>
    <row r="1148" spans="1:6">
      <c r="A1148" s="134" t="s">
        <v>70</v>
      </c>
      <c r="B1148" t="s">
        <v>94</v>
      </c>
      <c r="C1148">
        <v>2021</v>
      </c>
      <c r="D1148" s="129">
        <v>7232093</v>
      </c>
      <c r="F1148"/>
    </row>
    <row r="1149" spans="1:6">
      <c r="A1149" s="134" t="s">
        <v>79</v>
      </c>
      <c r="B1149" t="s">
        <v>94</v>
      </c>
      <c r="C1149">
        <v>2022</v>
      </c>
      <c r="D1149" s="129">
        <v>7409276</v>
      </c>
      <c r="F1149"/>
    </row>
    <row r="1150" spans="1:6">
      <c r="A1150" s="134" t="s">
        <v>70</v>
      </c>
      <c r="B1150" t="s">
        <v>94</v>
      </c>
      <c r="C1150">
        <v>2023</v>
      </c>
      <c r="D1150" s="129">
        <v>7590799</v>
      </c>
      <c r="F1150"/>
    </row>
    <row r="1151" spans="1:6">
      <c r="A1151" s="134" t="s">
        <v>79</v>
      </c>
      <c r="B1151" t="s">
        <v>94</v>
      </c>
      <c r="C1151">
        <v>2024</v>
      </c>
      <c r="D1151" s="129">
        <v>-6640143.7167559601</v>
      </c>
      <c r="F1151"/>
    </row>
    <row r="1152" spans="1:6">
      <c r="A1152" s="134" t="s">
        <v>79</v>
      </c>
      <c r="B1152" t="s">
        <v>94</v>
      </c>
      <c r="C1152">
        <v>2025</v>
      </c>
      <c r="D1152" s="129">
        <v>-7037459.7199999997</v>
      </c>
    </row>
    <row r="1153" spans="1:7">
      <c r="A1153" s="134" t="s">
        <v>12</v>
      </c>
      <c r="B1153" t="s">
        <v>94</v>
      </c>
      <c r="C1153">
        <v>2022</v>
      </c>
      <c r="D1153" s="129">
        <v>0</v>
      </c>
      <c r="F1153"/>
      <c r="G1153" s="136"/>
    </row>
    <row r="1154" spans="1:7">
      <c r="A1154" s="134" t="s">
        <v>12</v>
      </c>
      <c r="B1154" t="s">
        <v>94</v>
      </c>
      <c r="C1154">
        <v>2023</v>
      </c>
      <c r="D1154" s="129">
        <v>12073737.15646838</v>
      </c>
      <c r="F1154"/>
    </row>
    <row r="1155" spans="1:7">
      <c r="A1155" s="134" t="s">
        <v>12</v>
      </c>
      <c r="B1155" t="s">
        <v>94</v>
      </c>
      <c r="C1155">
        <v>2024</v>
      </c>
      <c r="D1155" s="129">
        <v>12562963.509138649</v>
      </c>
      <c r="F1155"/>
      <c r="G1155" s="136"/>
    </row>
    <row r="1156" spans="1:7">
      <c r="A1156" s="134" t="s">
        <v>12</v>
      </c>
      <c r="B1156" t="s">
        <v>94</v>
      </c>
      <c r="C1156">
        <v>2025</v>
      </c>
      <c r="D1156" s="129">
        <v>12899173</v>
      </c>
    </row>
    <row r="1157" spans="1:7">
      <c r="A1157" s="134" t="s">
        <v>5</v>
      </c>
      <c r="B1157" t="s">
        <v>19</v>
      </c>
      <c r="C1157">
        <v>2014</v>
      </c>
      <c r="D1157" s="129">
        <v>0</v>
      </c>
      <c r="F1157"/>
    </row>
    <row r="1158" spans="1:7">
      <c r="A1158" s="134" t="s">
        <v>5</v>
      </c>
      <c r="B1158" t="s">
        <v>19</v>
      </c>
      <c r="C1158">
        <v>2015</v>
      </c>
      <c r="D1158" s="129">
        <v>0</v>
      </c>
      <c r="F1158"/>
    </row>
    <row r="1159" spans="1:7">
      <c r="A1159" s="134" t="s">
        <v>5</v>
      </c>
      <c r="B1159" t="s">
        <v>19</v>
      </c>
      <c r="C1159">
        <v>2016</v>
      </c>
      <c r="D1159" s="129">
        <v>0</v>
      </c>
      <c r="F1159"/>
    </row>
    <row r="1160" spans="1:7">
      <c r="A1160" s="134" t="s">
        <v>5</v>
      </c>
      <c r="B1160" t="s">
        <v>19</v>
      </c>
      <c r="C1160">
        <v>2017</v>
      </c>
      <c r="D1160" s="129">
        <v>0</v>
      </c>
      <c r="F1160"/>
    </row>
    <row r="1161" spans="1:7">
      <c r="A1161" s="134" t="s">
        <v>5</v>
      </c>
      <c r="B1161" t="s">
        <v>19</v>
      </c>
      <c r="C1161">
        <v>2018</v>
      </c>
      <c r="D1161" s="129">
        <v>0</v>
      </c>
      <c r="F1161"/>
    </row>
    <row r="1162" spans="1:7">
      <c r="A1162" s="134" t="s">
        <v>5</v>
      </c>
      <c r="B1162" t="s">
        <v>19</v>
      </c>
      <c r="C1162">
        <v>2019</v>
      </c>
      <c r="D1162" s="129">
        <v>0</v>
      </c>
      <c r="F1162"/>
    </row>
    <row r="1163" spans="1:7">
      <c r="A1163" s="134" t="s">
        <v>5</v>
      </c>
      <c r="B1163" t="s">
        <v>19</v>
      </c>
      <c r="C1163">
        <v>2020</v>
      </c>
      <c r="D1163" s="129">
        <v>0</v>
      </c>
      <c r="F1163"/>
    </row>
    <row r="1164" spans="1:7">
      <c r="A1164" s="134" t="s">
        <v>5</v>
      </c>
      <c r="B1164" t="s">
        <v>19</v>
      </c>
      <c r="C1164">
        <v>2021</v>
      </c>
      <c r="D1164" s="129">
        <v>0</v>
      </c>
      <c r="F1164"/>
    </row>
    <row r="1165" spans="1:7">
      <c r="A1165" s="134" t="s">
        <v>5</v>
      </c>
      <c r="B1165" t="s">
        <v>19</v>
      </c>
      <c r="C1165">
        <v>2022</v>
      </c>
      <c r="D1165" s="129">
        <v>0</v>
      </c>
      <c r="F1165"/>
    </row>
    <row r="1166" spans="1:7">
      <c r="A1166" s="134" t="s">
        <v>5</v>
      </c>
      <c r="B1166" t="s">
        <v>19</v>
      </c>
      <c r="C1166">
        <v>2023</v>
      </c>
      <c r="D1166" s="129">
        <v>0</v>
      </c>
      <c r="E1166" s="135"/>
      <c r="F1166"/>
    </row>
    <row r="1167" spans="1:7">
      <c r="A1167" s="134" t="s">
        <v>5</v>
      </c>
      <c r="B1167" t="s">
        <v>19</v>
      </c>
      <c r="C1167">
        <v>2024</v>
      </c>
      <c r="D1167" s="129">
        <v>0</v>
      </c>
      <c r="F1167"/>
    </row>
    <row r="1168" spans="1:7">
      <c r="A1168" s="134" t="s">
        <v>5</v>
      </c>
      <c r="B1168" t="s">
        <v>19</v>
      </c>
      <c r="C1168">
        <v>2025</v>
      </c>
      <c r="D1168" s="129">
        <v>0</v>
      </c>
    </row>
    <row r="1169" spans="1:6">
      <c r="A1169" s="134" t="s">
        <v>102</v>
      </c>
      <c r="B1169" t="s">
        <v>19</v>
      </c>
      <c r="C1169">
        <v>2014</v>
      </c>
      <c r="D1169" s="129">
        <v>845448.30999999982</v>
      </c>
      <c r="F1169"/>
    </row>
    <row r="1170" spans="1:6">
      <c r="A1170" s="134" t="s">
        <v>102</v>
      </c>
      <c r="B1170" t="s">
        <v>19</v>
      </c>
      <c r="C1170">
        <v>2015</v>
      </c>
      <c r="D1170" s="129">
        <v>0</v>
      </c>
      <c r="F1170"/>
    </row>
    <row r="1171" spans="1:6">
      <c r="A1171" s="134" t="s">
        <v>102</v>
      </c>
      <c r="B1171" t="s">
        <v>19</v>
      </c>
      <c r="C1171">
        <v>2016</v>
      </c>
      <c r="D1171" s="129">
        <v>686190.56</v>
      </c>
      <c r="F1171"/>
    </row>
    <row r="1172" spans="1:6">
      <c r="A1172" s="134" t="s">
        <v>102</v>
      </c>
      <c r="B1172" t="s">
        <v>19</v>
      </c>
      <c r="C1172">
        <v>2017</v>
      </c>
      <c r="D1172" s="129">
        <v>205734</v>
      </c>
      <c r="F1172"/>
    </row>
    <row r="1173" spans="1:6">
      <c r="A1173" s="134" t="s">
        <v>102</v>
      </c>
      <c r="B1173" t="s">
        <v>19</v>
      </c>
      <c r="C1173">
        <v>2018</v>
      </c>
      <c r="D1173" s="129">
        <v>628188.85</v>
      </c>
      <c r="F1173"/>
    </row>
    <row r="1174" spans="1:6">
      <c r="A1174" s="134" t="s">
        <v>102</v>
      </c>
      <c r="B1174" t="s">
        <v>19</v>
      </c>
      <c r="C1174">
        <v>2019</v>
      </c>
      <c r="D1174" s="129">
        <v>1310911.02</v>
      </c>
      <c r="F1174"/>
    </row>
    <row r="1175" spans="1:6">
      <c r="A1175" s="134" t="s">
        <v>102</v>
      </c>
      <c r="B1175" t="s">
        <v>19</v>
      </c>
      <c r="C1175">
        <v>2020</v>
      </c>
      <c r="D1175" s="129">
        <v>109926.93</v>
      </c>
      <c r="F1175"/>
    </row>
    <row r="1176" spans="1:6">
      <c r="A1176" s="134" t="s">
        <v>102</v>
      </c>
      <c r="B1176" t="s">
        <v>19</v>
      </c>
      <c r="C1176">
        <v>2021</v>
      </c>
      <c r="D1176" s="129">
        <v>432524.05</v>
      </c>
      <c r="F1176"/>
    </row>
    <row r="1177" spans="1:6">
      <c r="A1177" s="134" t="s">
        <v>102</v>
      </c>
      <c r="B1177" t="s">
        <v>19</v>
      </c>
      <c r="C1177">
        <v>2022</v>
      </c>
      <c r="D1177" s="129">
        <v>302866.92</v>
      </c>
      <c r="F1177"/>
    </row>
    <row r="1178" spans="1:6">
      <c r="A1178" s="134" t="s">
        <v>102</v>
      </c>
      <c r="B1178" t="s">
        <v>19</v>
      </c>
      <c r="C1178">
        <v>2023</v>
      </c>
      <c r="D1178" s="129">
        <v>368990.97</v>
      </c>
      <c r="F1178"/>
    </row>
    <row r="1179" spans="1:6">
      <c r="A1179" s="134" t="s">
        <v>102</v>
      </c>
      <c r="B1179" t="s">
        <v>19</v>
      </c>
      <c r="C1179">
        <v>2024</v>
      </c>
      <c r="D1179" s="129">
        <v>253838</v>
      </c>
      <c r="F1179"/>
    </row>
    <row r="1180" spans="1:6">
      <c r="A1180" s="134" t="s">
        <v>102</v>
      </c>
      <c r="B1180" t="s">
        <v>19</v>
      </c>
      <c r="C1180">
        <v>2025</v>
      </c>
      <c r="D1180" s="129">
        <v>746376.2</v>
      </c>
    </row>
    <row r="1181" spans="1:6">
      <c r="A1181" s="134" t="s">
        <v>11</v>
      </c>
      <c r="B1181" t="s">
        <v>19</v>
      </c>
      <c r="C1181">
        <v>2014</v>
      </c>
      <c r="D1181" s="129">
        <v>3618498</v>
      </c>
      <c r="F1181"/>
    </row>
    <row r="1182" spans="1:6">
      <c r="A1182" s="134" t="s">
        <v>11</v>
      </c>
      <c r="B1182" t="s">
        <v>19</v>
      </c>
      <c r="C1182">
        <v>2015</v>
      </c>
      <c r="D1182" s="129">
        <v>3810895</v>
      </c>
      <c r="F1182"/>
    </row>
    <row r="1183" spans="1:6">
      <c r="A1183" s="134" t="s">
        <v>11</v>
      </c>
      <c r="B1183" t="s">
        <v>19</v>
      </c>
      <c r="C1183">
        <v>2016</v>
      </c>
      <c r="D1183" s="129">
        <v>4468244.9400000004</v>
      </c>
      <c r="F1183"/>
    </row>
    <row r="1184" spans="1:6">
      <c r="A1184" s="134" t="s">
        <v>11</v>
      </c>
      <c r="B1184" t="s">
        <v>19</v>
      </c>
      <c r="C1184">
        <v>2017</v>
      </c>
      <c r="D1184" s="129">
        <v>3681762</v>
      </c>
      <c r="F1184"/>
    </row>
    <row r="1185" spans="1:9">
      <c r="A1185" s="134" t="s">
        <v>11</v>
      </c>
      <c r="B1185" t="s">
        <v>19</v>
      </c>
      <c r="C1185">
        <v>2018</v>
      </c>
      <c r="D1185" s="129">
        <v>3376674.24</v>
      </c>
      <c r="F1185"/>
    </row>
    <row r="1186" spans="1:9">
      <c r="A1186" s="134" t="s">
        <v>11</v>
      </c>
      <c r="B1186" t="s">
        <v>19</v>
      </c>
      <c r="C1186">
        <v>2019</v>
      </c>
      <c r="D1186" s="129">
        <v>3418818.88</v>
      </c>
      <c r="F1186"/>
      <c r="I1186" s="63"/>
    </row>
    <row r="1187" spans="1:9">
      <c r="A1187" s="134" t="s">
        <v>11</v>
      </c>
      <c r="B1187" t="s">
        <v>19</v>
      </c>
      <c r="C1187">
        <v>2020</v>
      </c>
      <c r="D1187" s="129">
        <v>3749667.14</v>
      </c>
      <c r="F1187"/>
      <c r="I1187" s="63"/>
    </row>
    <row r="1188" spans="1:9">
      <c r="A1188" s="134" t="s">
        <v>11</v>
      </c>
      <c r="B1188" t="s">
        <v>19</v>
      </c>
      <c r="C1188">
        <v>2021</v>
      </c>
      <c r="D1188" s="129">
        <v>3649154.28</v>
      </c>
      <c r="F1188"/>
    </row>
    <row r="1189" spans="1:9">
      <c r="A1189" s="134" t="s">
        <v>11</v>
      </c>
      <c r="B1189" t="s">
        <v>19</v>
      </c>
      <c r="C1189">
        <v>2022</v>
      </c>
      <c r="D1189" s="129">
        <v>4137978.9</v>
      </c>
      <c r="F1189"/>
    </row>
    <row r="1190" spans="1:9">
      <c r="A1190" s="134" t="s">
        <v>11</v>
      </c>
      <c r="B1190" t="s">
        <v>19</v>
      </c>
      <c r="C1190">
        <v>2023</v>
      </c>
      <c r="D1190" s="129">
        <v>8268104.0599999996</v>
      </c>
      <c r="F1190"/>
    </row>
    <row r="1191" spans="1:9">
      <c r="A1191" s="134" t="s">
        <v>11</v>
      </c>
      <c r="B1191" t="s">
        <v>19</v>
      </c>
      <c r="C1191">
        <v>2024</v>
      </c>
      <c r="D1191" s="129">
        <v>8285512.4800000004</v>
      </c>
      <c r="F1191"/>
    </row>
    <row r="1192" spans="1:9">
      <c r="A1192" s="134" t="s">
        <v>11</v>
      </c>
      <c r="B1192" t="s">
        <v>19</v>
      </c>
      <c r="C1192">
        <v>2025</v>
      </c>
      <c r="D1192" s="129">
        <v>8824662</v>
      </c>
    </row>
    <row r="1193" spans="1:9">
      <c r="A1193" s="134" t="s">
        <v>6</v>
      </c>
      <c r="B1193" t="s">
        <v>19</v>
      </c>
      <c r="C1193">
        <v>2014</v>
      </c>
      <c r="D1193" s="129">
        <v>0</v>
      </c>
      <c r="F1193"/>
    </row>
    <row r="1194" spans="1:9">
      <c r="A1194" s="134" t="s">
        <v>6</v>
      </c>
      <c r="B1194" t="s">
        <v>19</v>
      </c>
      <c r="C1194">
        <v>2015</v>
      </c>
      <c r="D1194" s="129">
        <v>0</v>
      </c>
      <c r="F1194"/>
    </row>
    <row r="1195" spans="1:9">
      <c r="A1195" s="134" t="s">
        <v>6</v>
      </c>
      <c r="B1195" t="s">
        <v>19</v>
      </c>
      <c r="C1195">
        <v>2016</v>
      </c>
      <c r="D1195" s="129">
        <v>0</v>
      </c>
      <c r="F1195"/>
    </row>
    <row r="1196" spans="1:9">
      <c r="A1196" s="134" t="s">
        <v>6</v>
      </c>
      <c r="B1196" t="s">
        <v>19</v>
      </c>
      <c r="C1196">
        <v>2017</v>
      </c>
      <c r="D1196" s="129">
        <v>0</v>
      </c>
      <c r="F1196"/>
    </row>
    <row r="1197" spans="1:9">
      <c r="A1197" s="134" t="s">
        <v>6</v>
      </c>
      <c r="B1197" t="s">
        <v>19</v>
      </c>
      <c r="C1197">
        <v>2018</v>
      </c>
      <c r="D1197" s="129">
        <v>0</v>
      </c>
      <c r="F1197"/>
    </row>
    <row r="1198" spans="1:9">
      <c r="A1198" s="134" t="s">
        <v>6</v>
      </c>
      <c r="B1198" t="s">
        <v>19</v>
      </c>
      <c r="C1198">
        <v>2019</v>
      </c>
      <c r="D1198" s="129">
        <v>0</v>
      </c>
      <c r="F1198"/>
    </row>
    <row r="1199" spans="1:9">
      <c r="A1199" s="134" t="s">
        <v>6</v>
      </c>
      <c r="B1199" t="s">
        <v>19</v>
      </c>
      <c r="C1199">
        <v>2020</v>
      </c>
      <c r="D1199" s="129">
        <v>0</v>
      </c>
      <c r="F1199"/>
    </row>
    <row r="1200" spans="1:9">
      <c r="A1200" s="134" t="s">
        <v>6</v>
      </c>
      <c r="B1200" t="s">
        <v>19</v>
      </c>
      <c r="C1200">
        <v>2021</v>
      </c>
      <c r="D1200" s="129">
        <v>0</v>
      </c>
      <c r="F1200"/>
    </row>
    <row r="1201" spans="1:6">
      <c r="A1201" s="134" t="s">
        <v>6</v>
      </c>
      <c r="B1201" t="s">
        <v>19</v>
      </c>
      <c r="C1201">
        <v>2022</v>
      </c>
      <c r="D1201" s="129">
        <v>0</v>
      </c>
      <c r="F1201"/>
    </row>
    <row r="1202" spans="1:6">
      <c r="A1202" s="134" t="s">
        <v>6</v>
      </c>
      <c r="B1202" t="s">
        <v>19</v>
      </c>
      <c r="C1202">
        <v>2023</v>
      </c>
      <c r="D1202" s="129">
        <v>0</v>
      </c>
      <c r="F1202"/>
    </row>
    <row r="1203" spans="1:6">
      <c r="A1203" s="134" t="s">
        <v>6</v>
      </c>
      <c r="B1203" t="s">
        <v>19</v>
      </c>
      <c r="C1203">
        <v>2024</v>
      </c>
      <c r="D1203" s="129">
        <v>0</v>
      </c>
      <c r="F1203"/>
    </row>
    <row r="1204" spans="1:6">
      <c r="A1204" s="134" t="s">
        <v>6</v>
      </c>
      <c r="B1204" t="s">
        <v>19</v>
      </c>
      <c r="C1204">
        <v>2025</v>
      </c>
      <c r="D1204" s="129">
        <v>0</v>
      </c>
    </row>
    <row r="1205" spans="1:6">
      <c r="A1205" s="134" t="s">
        <v>8</v>
      </c>
      <c r="B1205" t="s">
        <v>19</v>
      </c>
      <c r="C1205">
        <v>2014</v>
      </c>
      <c r="D1205" s="129">
        <v>1698986.72</v>
      </c>
      <c r="F1205"/>
    </row>
    <row r="1206" spans="1:6">
      <c r="A1206" s="134" t="s">
        <v>8</v>
      </c>
      <c r="B1206" t="s">
        <v>19</v>
      </c>
      <c r="C1206">
        <v>2015</v>
      </c>
      <c r="D1206" s="129">
        <v>344375.12</v>
      </c>
      <c r="F1206"/>
    </row>
    <row r="1207" spans="1:6">
      <c r="A1207" s="134" t="s">
        <v>8</v>
      </c>
      <c r="B1207" t="s">
        <v>19</v>
      </c>
      <c r="C1207">
        <v>2016</v>
      </c>
      <c r="D1207" s="129">
        <v>351943.72</v>
      </c>
      <c r="F1207"/>
    </row>
    <row r="1208" spans="1:6">
      <c r="A1208" s="134" t="s">
        <v>8</v>
      </c>
      <c r="B1208" t="s">
        <v>19</v>
      </c>
      <c r="C1208">
        <v>2017</v>
      </c>
      <c r="D1208" s="129">
        <v>357060.74</v>
      </c>
      <c r="F1208"/>
    </row>
    <row r="1209" spans="1:6">
      <c r="A1209" s="134" t="s">
        <v>8</v>
      </c>
      <c r="B1209" t="s">
        <v>19</v>
      </c>
      <c r="C1209">
        <v>2018</v>
      </c>
      <c r="D1209" s="129">
        <v>416606.2</v>
      </c>
      <c r="F1209"/>
    </row>
    <row r="1210" spans="1:6">
      <c r="A1210" s="134" t="s">
        <v>8</v>
      </c>
      <c r="B1210" t="s">
        <v>19</v>
      </c>
      <c r="C1210">
        <v>2019</v>
      </c>
      <c r="D1210" s="129">
        <v>312915.02</v>
      </c>
      <c r="F1210"/>
    </row>
    <row r="1211" spans="1:6">
      <c r="A1211" s="134" t="s">
        <v>8</v>
      </c>
      <c r="B1211" t="s">
        <v>19</v>
      </c>
      <c r="C1211">
        <v>2020</v>
      </c>
      <c r="D1211" s="129">
        <v>635522.73</v>
      </c>
      <c r="F1211"/>
    </row>
    <row r="1212" spans="1:6">
      <c r="A1212" s="134" t="s">
        <v>8</v>
      </c>
      <c r="B1212" t="s">
        <v>19</v>
      </c>
      <c r="C1212">
        <v>2021</v>
      </c>
      <c r="D1212" s="129">
        <v>747260.04</v>
      </c>
      <c r="F1212"/>
    </row>
    <row r="1213" spans="1:6">
      <c r="A1213" s="134" t="s">
        <v>8</v>
      </c>
      <c r="B1213" t="s">
        <v>19</v>
      </c>
      <c r="C1213">
        <v>2022</v>
      </c>
      <c r="D1213" s="129">
        <v>102571.99</v>
      </c>
      <c r="F1213"/>
    </row>
    <row r="1214" spans="1:6">
      <c r="A1214" s="134" t="s">
        <v>8</v>
      </c>
      <c r="B1214" t="s">
        <v>19</v>
      </c>
      <c r="C1214">
        <v>2023</v>
      </c>
      <c r="D1214" s="129">
        <v>110755.32</v>
      </c>
      <c r="F1214"/>
    </row>
    <row r="1215" spans="1:6">
      <c r="A1215" s="134" t="s">
        <v>8</v>
      </c>
      <c r="B1215" t="s">
        <v>19</v>
      </c>
      <c r="C1215">
        <v>2024</v>
      </c>
      <c r="D1215" s="129">
        <v>61430.73</v>
      </c>
      <c r="F1215"/>
    </row>
    <row r="1216" spans="1:6">
      <c r="A1216" s="134" t="s">
        <v>8</v>
      </c>
      <c r="B1216" t="s">
        <v>19</v>
      </c>
      <c r="C1216">
        <v>2025</v>
      </c>
      <c r="D1216" s="129">
        <v>71612</v>
      </c>
    </row>
    <row r="1217" spans="1:6">
      <c r="A1217" s="134" t="s">
        <v>9</v>
      </c>
      <c r="B1217" t="s">
        <v>19</v>
      </c>
      <c r="C1217">
        <v>2014</v>
      </c>
      <c r="D1217" s="129">
        <v>3366862.05</v>
      </c>
      <c r="F1217"/>
    </row>
    <row r="1218" spans="1:6">
      <c r="A1218" s="134" t="s">
        <v>9</v>
      </c>
      <c r="B1218" t="s">
        <v>19</v>
      </c>
      <c r="C1218">
        <v>2015</v>
      </c>
      <c r="D1218" s="129">
        <v>5739130</v>
      </c>
      <c r="F1218"/>
    </row>
    <row r="1219" spans="1:6">
      <c r="A1219" s="134" t="s">
        <v>9</v>
      </c>
      <c r="B1219" t="s">
        <v>19</v>
      </c>
      <c r="C1219">
        <v>2016</v>
      </c>
      <c r="D1219" s="129">
        <v>6293588.5700000003</v>
      </c>
      <c r="F1219"/>
    </row>
    <row r="1220" spans="1:6">
      <c r="A1220" s="134" t="s">
        <v>9</v>
      </c>
      <c r="B1220" t="s">
        <v>19</v>
      </c>
      <c r="C1220">
        <v>2017</v>
      </c>
      <c r="D1220" s="129">
        <v>5259435.1500000004</v>
      </c>
      <c r="F1220"/>
    </row>
    <row r="1221" spans="1:6">
      <c r="A1221" s="134" t="s">
        <v>9</v>
      </c>
      <c r="B1221" t="s">
        <v>19</v>
      </c>
      <c r="C1221">
        <v>2018</v>
      </c>
      <c r="D1221" s="129">
        <v>5656660.6900000004</v>
      </c>
      <c r="F1221"/>
    </row>
    <row r="1222" spans="1:6">
      <c r="A1222" s="134" t="s">
        <v>9</v>
      </c>
      <c r="B1222" t="s">
        <v>19</v>
      </c>
      <c r="C1222">
        <v>2019</v>
      </c>
      <c r="D1222" s="129">
        <v>4188945.4</v>
      </c>
      <c r="F1222"/>
    </row>
    <row r="1223" spans="1:6">
      <c r="A1223" s="134" t="s">
        <v>9</v>
      </c>
      <c r="B1223" t="s">
        <v>19</v>
      </c>
      <c r="C1223">
        <v>2020</v>
      </c>
      <c r="D1223" s="129">
        <v>3575515.57</v>
      </c>
      <c r="F1223"/>
    </row>
    <row r="1224" spans="1:6">
      <c r="A1224" s="134" t="s">
        <v>9</v>
      </c>
      <c r="B1224" t="s">
        <v>19</v>
      </c>
      <c r="C1224">
        <v>2021</v>
      </c>
      <c r="D1224" s="129">
        <v>3251763.96</v>
      </c>
      <c r="F1224"/>
    </row>
    <row r="1225" spans="1:6">
      <c r="A1225" s="134" t="s">
        <v>9</v>
      </c>
      <c r="B1225" t="s">
        <v>19</v>
      </c>
      <c r="C1225">
        <v>2022</v>
      </c>
      <c r="D1225" s="129">
        <v>3072364.8</v>
      </c>
      <c r="F1225"/>
    </row>
    <row r="1226" spans="1:6">
      <c r="A1226" s="134" t="s">
        <v>9</v>
      </c>
      <c r="B1226" t="s">
        <v>19</v>
      </c>
      <c r="C1226">
        <v>2023</v>
      </c>
      <c r="D1226" s="129">
        <v>2773982.75</v>
      </c>
      <c r="F1226"/>
    </row>
    <row r="1227" spans="1:6">
      <c r="A1227" s="134" t="s">
        <v>9</v>
      </c>
      <c r="B1227" t="s">
        <v>19</v>
      </c>
      <c r="C1227">
        <v>2024</v>
      </c>
      <c r="D1227" s="129">
        <v>2475089.7400000002</v>
      </c>
      <c r="F1227"/>
    </row>
    <row r="1228" spans="1:6">
      <c r="A1228" s="134" t="s">
        <v>9</v>
      </c>
      <c r="B1228" t="s">
        <v>19</v>
      </c>
      <c r="C1228">
        <v>2025</v>
      </c>
      <c r="D1228" s="129">
        <v>4635142</v>
      </c>
    </row>
    <row r="1229" spans="1:6">
      <c r="A1229" s="134" t="s">
        <v>7</v>
      </c>
      <c r="B1229" t="s">
        <v>19</v>
      </c>
      <c r="C1229">
        <v>2014</v>
      </c>
      <c r="D1229" s="129">
        <v>0</v>
      </c>
      <c r="F1229"/>
    </row>
    <row r="1230" spans="1:6">
      <c r="A1230" s="134" t="s">
        <v>7</v>
      </c>
      <c r="B1230" t="s">
        <v>19</v>
      </c>
      <c r="C1230">
        <v>2015</v>
      </c>
      <c r="D1230" s="129">
        <v>0</v>
      </c>
      <c r="F1230"/>
    </row>
    <row r="1231" spans="1:6">
      <c r="A1231" s="134" t="s">
        <v>7</v>
      </c>
      <c r="B1231" t="s">
        <v>19</v>
      </c>
      <c r="C1231">
        <v>2016</v>
      </c>
      <c r="D1231" s="129">
        <v>0</v>
      </c>
      <c r="F1231"/>
    </row>
    <row r="1232" spans="1:6">
      <c r="A1232" s="134" t="s">
        <v>7</v>
      </c>
      <c r="B1232" t="s">
        <v>19</v>
      </c>
      <c r="C1232">
        <v>2017</v>
      </c>
      <c r="D1232" s="129">
        <v>0</v>
      </c>
      <c r="F1232"/>
    </row>
    <row r="1233" spans="1:6">
      <c r="A1233" s="134" t="s">
        <v>7</v>
      </c>
      <c r="B1233" t="s">
        <v>19</v>
      </c>
      <c r="C1233">
        <v>2018</v>
      </c>
      <c r="D1233" s="129">
        <v>0</v>
      </c>
      <c r="F1233"/>
    </row>
    <row r="1234" spans="1:6">
      <c r="A1234" s="134" t="s">
        <v>7</v>
      </c>
      <c r="B1234" t="s">
        <v>19</v>
      </c>
      <c r="C1234">
        <v>2019</v>
      </c>
      <c r="D1234" s="129">
        <v>0</v>
      </c>
      <c r="F1234"/>
    </row>
    <row r="1235" spans="1:6">
      <c r="A1235" s="134" t="s">
        <v>7</v>
      </c>
      <c r="B1235" t="s">
        <v>19</v>
      </c>
      <c r="C1235">
        <v>2020</v>
      </c>
      <c r="D1235" s="129">
        <v>14363470</v>
      </c>
      <c r="F1235"/>
    </row>
    <row r="1236" spans="1:6">
      <c r="A1236" s="134" t="s">
        <v>7</v>
      </c>
      <c r="B1236" t="s">
        <v>19</v>
      </c>
      <c r="C1236">
        <v>2021</v>
      </c>
      <c r="D1236" s="129">
        <v>13397842</v>
      </c>
      <c r="F1236"/>
    </row>
    <row r="1237" spans="1:6">
      <c r="A1237" s="134" t="s">
        <v>7</v>
      </c>
      <c r="B1237" t="s">
        <v>19</v>
      </c>
      <c r="C1237">
        <v>2022</v>
      </c>
      <c r="D1237" s="129">
        <v>13621919</v>
      </c>
      <c r="F1237"/>
    </row>
    <row r="1238" spans="1:6">
      <c r="A1238" s="134" t="s">
        <v>7</v>
      </c>
      <c r="B1238" t="s">
        <v>19</v>
      </c>
      <c r="C1238">
        <v>2023</v>
      </c>
      <c r="D1238" s="129">
        <v>13153678.460000001</v>
      </c>
      <c r="F1238"/>
    </row>
    <row r="1239" spans="1:6">
      <c r="A1239" s="134" t="s">
        <v>7</v>
      </c>
      <c r="B1239" t="s">
        <v>19</v>
      </c>
      <c r="C1239">
        <v>2024</v>
      </c>
      <c r="D1239" s="129">
        <v>13349765.4</v>
      </c>
      <c r="F1239"/>
    </row>
    <row r="1240" spans="1:6">
      <c r="A1240" s="134" t="s">
        <v>7</v>
      </c>
      <c r="B1240" t="s">
        <v>19</v>
      </c>
      <c r="C1240">
        <v>2025</v>
      </c>
      <c r="D1240" s="129">
        <v>14824394.5</v>
      </c>
    </row>
    <row r="1241" spans="1:6">
      <c r="A1241" s="134" t="s">
        <v>107</v>
      </c>
      <c r="B1241" t="s">
        <v>19</v>
      </c>
      <c r="C1241">
        <v>2014</v>
      </c>
      <c r="D1241" s="129">
        <v>0</v>
      </c>
      <c r="F1241"/>
    </row>
    <row r="1242" spans="1:6">
      <c r="A1242" s="134" t="s">
        <v>107</v>
      </c>
      <c r="B1242" t="s">
        <v>19</v>
      </c>
      <c r="C1242">
        <v>2015</v>
      </c>
      <c r="D1242" s="129">
        <v>0</v>
      </c>
      <c r="F1242"/>
    </row>
    <row r="1243" spans="1:6">
      <c r="A1243" s="134" t="s">
        <v>107</v>
      </c>
      <c r="B1243" t="s">
        <v>19</v>
      </c>
      <c r="C1243">
        <v>2016</v>
      </c>
      <c r="D1243" s="129">
        <v>0</v>
      </c>
      <c r="F1243"/>
    </row>
    <row r="1244" spans="1:6">
      <c r="A1244" s="134" t="s">
        <v>107</v>
      </c>
      <c r="B1244" t="s">
        <v>19</v>
      </c>
      <c r="C1244">
        <v>2017</v>
      </c>
      <c r="D1244" s="129">
        <v>0</v>
      </c>
      <c r="F1244"/>
    </row>
    <row r="1245" spans="1:6">
      <c r="A1245" s="134" t="s">
        <v>107</v>
      </c>
      <c r="B1245" t="s">
        <v>19</v>
      </c>
      <c r="C1245">
        <v>2018</v>
      </c>
      <c r="D1245" s="129">
        <v>0</v>
      </c>
      <c r="F1245"/>
    </row>
    <row r="1246" spans="1:6">
      <c r="A1246" s="134" t="s">
        <v>107</v>
      </c>
      <c r="B1246" t="s">
        <v>19</v>
      </c>
      <c r="C1246">
        <v>2019</v>
      </c>
      <c r="D1246" s="129">
        <v>0</v>
      </c>
      <c r="F1246"/>
    </row>
    <row r="1247" spans="1:6">
      <c r="A1247" s="134" t="s">
        <v>107</v>
      </c>
      <c r="B1247" t="s">
        <v>19</v>
      </c>
      <c r="C1247">
        <v>2020</v>
      </c>
      <c r="D1247" s="129">
        <v>0</v>
      </c>
      <c r="F1247"/>
    </row>
    <row r="1248" spans="1:6">
      <c r="A1248" s="134" t="s">
        <v>107</v>
      </c>
      <c r="B1248" t="s">
        <v>19</v>
      </c>
      <c r="C1248">
        <v>2021</v>
      </c>
      <c r="D1248" s="129">
        <v>0</v>
      </c>
      <c r="F1248"/>
    </row>
    <row r="1249" spans="1:6">
      <c r="A1249" s="134" t="s">
        <v>107</v>
      </c>
      <c r="B1249" t="s">
        <v>19</v>
      </c>
      <c r="C1249">
        <v>2022</v>
      </c>
      <c r="D1249" s="129">
        <v>0</v>
      </c>
      <c r="F1249"/>
    </row>
    <row r="1250" spans="1:6">
      <c r="A1250" s="134" t="s">
        <v>107</v>
      </c>
      <c r="B1250" t="s">
        <v>19</v>
      </c>
      <c r="C1250">
        <v>2023</v>
      </c>
      <c r="D1250" s="129">
        <v>0</v>
      </c>
      <c r="F1250"/>
    </row>
    <row r="1251" spans="1:6">
      <c r="A1251" s="134" t="s">
        <v>107</v>
      </c>
      <c r="B1251" t="s">
        <v>19</v>
      </c>
      <c r="C1251">
        <v>2024</v>
      </c>
      <c r="D1251" s="129">
        <v>0</v>
      </c>
      <c r="F1251"/>
    </row>
    <row r="1252" spans="1:6">
      <c r="A1252" s="134" t="s">
        <v>107</v>
      </c>
      <c r="B1252" t="s">
        <v>19</v>
      </c>
      <c r="C1252">
        <v>2025</v>
      </c>
      <c r="D1252" s="129">
        <v>0</v>
      </c>
    </row>
    <row r="1253" spans="1:6">
      <c r="A1253" s="134" t="s">
        <v>104</v>
      </c>
      <c r="B1253" t="s">
        <v>19</v>
      </c>
      <c r="C1253">
        <v>2014</v>
      </c>
      <c r="D1253" s="129">
        <v>3397130.0148803508</v>
      </c>
      <c r="F1253"/>
    </row>
    <row r="1254" spans="1:6">
      <c r="A1254" s="134" t="s">
        <v>104</v>
      </c>
      <c r="B1254" t="s">
        <v>19</v>
      </c>
      <c r="C1254">
        <v>2015</v>
      </c>
      <c r="D1254" s="129">
        <v>4003073.46751465</v>
      </c>
      <c r="F1254"/>
    </row>
    <row r="1255" spans="1:6">
      <c r="A1255" s="134" t="s">
        <v>104</v>
      </c>
      <c r="B1255" t="s">
        <v>19</v>
      </c>
      <c r="C1255">
        <v>2016</v>
      </c>
      <c r="D1255" s="129">
        <v>3407071</v>
      </c>
      <c r="F1255"/>
    </row>
    <row r="1256" spans="1:6">
      <c r="A1256" s="134" t="s">
        <v>104</v>
      </c>
      <c r="B1256" t="s">
        <v>19</v>
      </c>
      <c r="C1256">
        <v>2017</v>
      </c>
      <c r="D1256" s="129">
        <v>3289115</v>
      </c>
      <c r="F1256"/>
    </row>
    <row r="1257" spans="1:6">
      <c r="A1257" s="134" t="s">
        <v>104</v>
      </c>
      <c r="B1257" t="s">
        <v>19</v>
      </c>
      <c r="C1257">
        <v>2018</v>
      </c>
      <c r="D1257" s="129">
        <v>4160731.3</v>
      </c>
      <c r="F1257"/>
    </row>
    <row r="1258" spans="1:6">
      <c r="A1258" s="134" t="s">
        <v>104</v>
      </c>
      <c r="B1258" t="s">
        <v>19</v>
      </c>
      <c r="C1258">
        <v>2019</v>
      </c>
      <c r="D1258" s="129">
        <v>4414649.49</v>
      </c>
      <c r="F1258"/>
    </row>
    <row r="1259" spans="1:6">
      <c r="A1259" s="134" t="s">
        <v>104</v>
      </c>
      <c r="B1259" t="s">
        <v>19</v>
      </c>
      <c r="C1259">
        <v>2020</v>
      </c>
      <c r="D1259" s="129">
        <v>5078403.1100000003</v>
      </c>
      <c r="F1259"/>
    </row>
    <row r="1260" spans="1:6">
      <c r="A1260" s="134" t="s">
        <v>104</v>
      </c>
      <c r="B1260" t="s">
        <v>19</v>
      </c>
      <c r="C1260">
        <v>2021</v>
      </c>
      <c r="D1260" s="129">
        <v>5098333.5199999996</v>
      </c>
      <c r="F1260"/>
    </row>
    <row r="1261" spans="1:6">
      <c r="A1261" s="134" t="s">
        <v>104</v>
      </c>
      <c r="B1261" t="s">
        <v>19</v>
      </c>
      <c r="C1261">
        <v>2022</v>
      </c>
      <c r="D1261" s="129">
        <v>5681884.2400000002</v>
      </c>
      <c r="F1261"/>
    </row>
    <row r="1262" spans="1:6">
      <c r="A1262" s="134" t="s">
        <v>104</v>
      </c>
      <c r="B1262" t="s">
        <v>19</v>
      </c>
      <c r="C1262">
        <v>2023</v>
      </c>
      <c r="D1262" s="129">
        <v>5681884.2400000002</v>
      </c>
      <c r="F1262"/>
    </row>
    <row r="1263" spans="1:6">
      <c r="A1263" s="134" t="s">
        <v>104</v>
      </c>
      <c r="B1263" t="s">
        <v>19</v>
      </c>
      <c r="C1263">
        <v>2024</v>
      </c>
      <c r="D1263" s="129">
        <v>6483771.5599999996</v>
      </c>
      <c r="F1263"/>
    </row>
    <row r="1264" spans="1:6">
      <c r="A1264" s="134" t="s">
        <v>104</v>
      </c>
      <c r="B1264" t="s">
        <v>19</v>
      </c>
      <c r="C1264">
        <v>2025</v>
      </c>
      <c r="D1264" s="129">
        <v>6742041.4399999995</v>
      </c>
    </row>
    <row r="1265" spans="1:6">
      <c r="A1265" s="134" t="s">
        <v>145</v>
      </c>
      <c r="B1265" t="s">
        <v>19</v>
      </c>
      <c r="C1265">
        <v>2020</v>
      </c>
      <c r="D1265" s="129">
        <v>0</v>
      </c>
      <c r="F1265"/>
    </row>
    <row r="1266" spans="1:6">
      <c r="A1266" s="134" t="s">
        <v>145</v>
      </c>
      <c r="B1266" t="s">
        <v>19</v>
      </c>
      <c r="C1266">
        <v>2021</v>
      </c>
      <c r="D1266" s="129">
        <v>0</v>
      </c>
      <c r="F1266"/>
    </row>
    <row r="1267" spans="1:6">
      <c r="A1267" s="134" t="s">
        <v>145</v>
      </c>
      <c r="B1267" t="s">
        <v>19</v>
      </c>
      <c r="C1267">
        <v>2022</v>
      </c>
      <c r="D1267" s="129">
        <v>0</v>
      </c>
      <c r="F1267"/>
    </row>
    <row r="1268" spans="1:6">
      <c r="A1268" s="134" t="s">
        <v>145</v>
      </c>
      <c r="B1268" t="s">
        <v>19</v>
      </c>
      <c r="C1268">
        <v>2023</v>
      </c>
      <c r="D1268" s="129">
        <v>0</v>
      </c>
      <c r="F1268"/>
    </row>
    <row r="1269" spans="1:6">
      <c r="A1269" s="134" t="s">
        <v>101</v>
      </c>
      <c r="B1269" t="s">
        <v>19</v>
      </c>
      <c r="C1269">
        <v>2014</v>
      </c>
      <c r="D1269" s="129">
        <v>5812204.0300000003</v>
      </c>
      <c r="F1269"/>
    </row>
    <row r="1270" spans="1:6">
      <c r="A1270" s="134" t="s">
        <v>101</v>
      </c>
      <c r="B1270" t="s">
        <v>19</v>
      </c>
      <c r="C1270">
        <v>2015</v>
      </c>
      <c r="D1270" s="129">
        <v>6386856.2000000002</v>
      </c>
      <c r="F1270"/>
    </row>
    <row r="1271" spans="1:6">
      <c r="A1271" s="134" t="s">
        <v>101</v>
      </c>
      <c r="B1271" t="s">
        <v>19</v>
      </c>
      <c r="C1271">
        <v>2016</v>
      </c>
      <c r="D1271" s="129">
        <v>5653431.7199999997</v>
      </c>
      <c r="F1271"/>
    </row>
    <row r="1272" spans="1:6">
      <c r="A1272" s="134" t="s">
        <v>101</v>
      </c>
      <c r="B1272" t="s">
        <v>19</v>
      </c>
      <c r="C1272">
        <v>2017</v>
      </c>
      <c r="D1272" s="129">
        <v>5479744</v>
      </c>
      <c r="F1272"/>
    </row>
    <row r="1273" spans="1:6">
      <c r="A1273" s="134" t="s">
        <v>101</v>
      </c>
      <c r="B1273" t="s">
        <v>19</v>
      </c>
      <c r="C1273">
        <v>2018</v>
      </c>
      <c r="D1273" s="129">
        <v>5836373</v>
      </c>
      <c r="F1273"/>
    </row>
    <row r="1274" spans="1:6">
      <c r="A1274" s="134" t="s">
        <v>101</v>
      </c>
      <c r="B1274" t="s">
        <v>19</v>
      </c>
      <c r="C1274">
        <v>2019</v>
      </c>
      <c r="D1274" s="129">
        <v>5927394.5499999998</v>
      </c>
      <c r="F1274"/>
    </row>
    <row r="1275" spans="1:6">
      <c r="A1275" s="134" t="s">
        <v>101</v>
      </c>
      <c r="B1275" t="s">
        <v>19</v>
      </c>
      <c r="C1275">
        <v>2020</v>
      </c>
      <c r="D1275" s="129">
        <v>6187038.2199999997</v>
      </c>
      <c r="F1275"/>
    </row>
    <row r="1276" spans="1:6">
      <c r="A1276" s="134" t="s">
        <v>101</v>
      </c>
      <c r="B1276" t="s">
        <v>19</v>
      </c>
      <c r="C1276">
        <v>2021</v>
      </c>
      <c r="D1276" s="129">
        <v>5940137.4800000004</v>
      </c>
      <c r="F1276"/>
    </row>
    <row r="1277" spans="1:6">
      <c r="A1277" s="134" t="s">
        <v>101</v>
      </c>
      <c r="B1277" t="s">
        <v>19</v>
      </c>
      <c r="C1277">
        <v>2022</v>
      </c>
      <c r="D1277" s="129">
        <v>7720559.21</v>
      </c>
      <c r="F1277"/>
    </row>
    <row r="1278" spans="1:6">
      <c r="A1278" s="134" t="s">
        <v>101</v>
      </c>
      <c r="B1278" t="s">
        <v>19</v>
      </c>
      <c r="C1278">
        <v>2023</v>
      </c>
      <c r="D1278" s="129">
        <v>7561320.0899999999</v>
      </c>
      <c r="F1278"/>
    </row>
    <row r="1279" spans="1:6">
      <c r="A1279" s="134" t="s">
        <v>101</v>
      </c>
      <c r="B1279" t="s">
        <v>19</v>
      </c>
      <c r="C1279">
        <v>2024</v>
      </c>
      <c r="D1279" s="129">
        <v>7658509.3399999999</v>
      </c>
      <c r="F1279"/>
    </row>
    <row r="1280" spans="1:6">
      <c r="A1280" s="134" t="s">
        <v>101</v>
      </c>
      <c r="B1280" t="s">
        <v>19</v>
      </c>
      <c r="C1280">
        <v>2025</v>
      </c>
      <c r="D1280" s="129">
        <v>8863350.6700000018</v>
      </c>
    </row>
    <row r="1281" spans="1:6">
      <c r="A1281" s="134" t="s">
        <v>10</v>
      </c>
      <c r="B1281" t="s">
        <v>19</v>
      </c>
      <c r="C1281">
        <v>2014</v>
      </c>
      <c r="D1281" s="129">
        <v>0</v>
      </c>
      <c r="F1281"/>
    </row>
    <row r="1282" spans="1:6">
      <c r="A1282" s="134" t="s">
        <v>10</v>
      </c>
      <c r="B1282" t="s">
        <v>19</v>
      </c>
      <c r="C1282">
        <v>2015</v>
      </c>
      <c r="D1282" s="129">
        <v>0</v>
      </c>
      <c r="F1282"/>
    </row>
    <row r="1283" spans="1:6">
      <c r="A1283" s="134" t="s">
        <v>10</v>
      </c>
      <c r="B1283" t="s">
        <v>19</v>
      </c>
      <c r="C1283">
        <v>2016</v>
      </c>
      <c r="D1283" s="129">
        <v>0</v>
      </c>
      <c r="F1283"/>
    </row>
    <row r="1284" spans="1:6">
      <c r="A1284" s="134" t="s">
        <v>10</v>
      </c>
      <c r="B1284" t="s">
        <v>19</v>
      </c>
      <c r="C1284">
        <v>2017</v>
      </c>
      <c r="D1284" s="129">
        <v>0</v>
      </c>
      <c r="F1284"/>
    </row>
    <row r="1285" spans="1:6">
      <c r="A1285" s="134" t="s">
        <v>10</v>
      </c>
      <c r="B1285" t="s">
        <v>19</v>
      </c>
      <c r="C1285">
        <v>2018</v>
      </c>
      <c r="D1285" s="129">
        <v>0</v>
      </c>
      <c r="F1285"/>
    </row>
    <row r="1286" spans="1:6">
      <c r="A1286" s="134" t="s">
        <v>10</v>
      </c>
      <c r="B1286" t="s">
        <v>19</v>
      </c>
      <c r="C1286">
        <v>2019</v>
      </c>
      <c r="D1286" s="129">
        <v>0</v>
      </c>
      <c r="F1286"/>
    </row>
    <row r="1287" spans="1:6">
      <c r="A1287" s="134" t="s">
        <v>10</v>
      </c>
      <c r="B1287" t="s">
        <v>19</v>
      </c>
      <c r="C1287">
        <v>2020</v>
      </c>
      <c r="D1287" s="129">
        <v>0</v>
      </c>
      <c r="F1287"/>
    </row>
    <row r="1288" spans="1:6">
      <c r="A1288" s="134" t="s">
        <v>10</v>
      </c>
      <c r="B1288" t="s">
        <v>19</v>
      </c>
      <c r="C1288">
        <v>2021</v>
      </c>
      <c r="D1288" s="129">
        <v>0</v>
      </c>
      <c r="F1288"/>
    </row>
    <row r="1289" spans="1:6">
      <c r="A1289" s="134" t="s">
        <v>10</v>
      </c>
      <c r="B1289" t="s">
        <v>19</v>
      </c>
      <c r="C1289">
        <v>2022</v>
      </c>
      <c r="D1289" s="129">
        <v>0</v>
      </c>
      <c r="F1289"/>
    </row>
    <row r="1290" spans="1:6">
      <c r="A1290" s="134" t="s">
        <v>10</v>
      </c>
      <c r="B1290" t="s">
        <v>19</v>
      </c>
      <c r="C1290">
        <v>2023</v>
      </c>
      <c r="D1290" s="129">
        <v>0</v>
      </c>
      <c r="F1290"/>
    </row>
    <row r="1291" spans="1:6">
      <c r="A1291" s="134" t="s">
        <v>10</v>
      </c>
      <c r="B1291" t="s">
        <v>19</v>
      </c>
      <c r="C1291">
        <v>2024</v>
      </c>
      <c r="D1291" s="129">
        <v>0</v>
      </c>
      <c r="F1291"/>
    </row>
    <row r="1292" spans="1:6">
      <c r="A1292" s="134" t="s">
        <v>10</v>
      </c>
      <c r="B1292" t="s">
        <v>19</v>
      </c>
      <c r="C1292">
        <v>2025</v>
      </c>
      <c r="D1292" s="129">
        <v>0</v>
      </c>
    </row>
    <row r="1293" spans="1:6">
      <c r="A1293" s="134" t="s">
        <v>105</v>
      </c>
      <c r="B1293" t="s">
        <v>19</v>
      </c>
      <c r="C1293">
        <v>2014</v>
      </c>
      <c r="D1293" s="129">
        <v>0</v>
      </c>
      <c r="F1293"/>
    </row>
    <row r="1294" spans="1:6">
      <c r="A1294" s="134" t="s">
        <v>105</v>
      </c>
      <c r="B1294" t="s">
        <v>19</v>
      </c>
      <c r="C1294">
        <v>2015</v>
      </c>
      <c r="D1294" s="129">
        <v>0</v>
      </c>
      <c r="F1294"/>
    </row>
    <row r="1295" spans="1:6">
      <c r="A1295" s="134" t="s">
        <v>105</v>
      </c>
      <c r="B1295" t="s">
        <v>19</v>
      </c>
      <c r="C1295">
        <v>2016</v>
      </c>
      <c r="D1295" s="129">
        <v>0</v>
      </c>
      <c r="F1295"/>
    </row>
    <row r="1296" spans="1:6">
      <c r="A1296" s="134" t="s">
        <v>105</v>
      </c>
      <c r="B1296" t="s">
        <v>19</v>
      </c>
      <c r="C1296">
        <v>2017</v>
      </c>
      <c r="D1296" s="129">
        <v>0</v>
      </c>
      <c r="F1296"/>
    </row>
    <row r="1297" spans="1:6">
      <c r="A1297" s="134" t="s">
        <v>105</v>
      </c>
      <c r="B1297" t="s">
        <v>19</v>
      </c>
      <c r="C1297">
        <v>2018</v>
      </c>
      <c r="D1297" s="129">
        <v>0</v>
      </c>
      <c r="F1297"/>
    </row>
    <row r="1298" spans="1:6">
      <c r="A1298" s="134" t="s">
        <v>105</v>
      </c>
      <c r="B1298" t="s">
        <v>19</v>
      </c>
      <c r="C1298">
        <v>2019</v>
      </c>
      <c r="D1298" s="129">
        <v>0</v>
      </c>
      <c r="F1298"/>
    </row>
    <row r="1299" spans="1:6">
      <c r="A1299" s="134" t="s">
        <v>105</v>
      </c>
      <c r="B1299" t="s">
        <v>19</v>
      </c>
      <c r="C1299">
        <v>2020</v>
      </c>
      <c r="D1299" s="129">
        <v>0</v>
      </c>
      <c r="F1299"/>
    </row>
    <row r="1300" spans="1:6">
      <c r="A1300" s="134" t="s">
        <v>105</v>
      </c>
      <c r="B1300" t="s">
        <v>19</v>
      </c>
      <c r="C1300">
        <v>2021</v>
      </c>
      <c r="D1300" s="129">
        <v>0</v>
      </c>
      <c r="F1300"/>
    </row>
    <row r="1301" spans="1:6">
      <c r="A1301" s="134" t="s">
        <v>105</v>
      </c>
      <c r="B1301" t="s">
        <v>19</v>
      </c>
      <c r="C1301">
        <v>2022</v>
      </c>
      <c r="D1301" s="129">
        <v>0</v>
      </c>
      <c r="F1301"/>
    </row>
    <row r="1302" spans="1:6">
      <c r="A1302" s="134" t="s">
        <v>105</v>
      </c>
      <c r="B1302" t="s">
        <v>19</v>
      </c>
      <c r="C1302">
        <v>2023</v>
      </c>
      <c r="D1302" s="129">
        <v>0</v>
      </c>
      <c r="F1302"/>
    </row>
    <row r="1303" spans="1:6">
      <c r="A1303" s="134" t="s">
        <v>105</v>
      </c>
      <c r="B1303" t="s">
        <v>19</v>
      </c>
      <c r="C1303">
        <v>2024</v>
      </c>
      <c r="D1303" s="129">
        <v>0</v>
      </c>
      <c r="F1303"/>
    </row>
    <row r="1304" spans="1:6">
      <c r="A1304" s="134" t="s">
        <v>105</v>
      </c>
      <c r="B1304" t="s">
        <v>19</v>
      </c>
      <c r="C1304">
        <v>2025</v>
      </c>
      <c r="D1304" s="129">
        <v>0</v>
      </c>
    </row>
    <row r="1305" spans="1:6">
      <c r="A1305" s="134" t="s">
        <v>12</v>
      </c>
      <c r="B1305" t="s">
        <v>19</v>
      </c>
      <c r="C1305">
        <v>2014</v>
      </c>
      <c r="D1305" s="129">
        <v>0</v>
      </c>
      <c r="F1305"/>
    </row>
    <row r="1306" spans="1:6">
      <c r="A1306" s="134" t="s">
        <v>12</v>
      </c>
      <c r="B1306" t="s">
        <v>19</v>
      </c>
      <c r="C1306">
        <v>2015</v>
      </c>
      <c r="D1306" s="129">
        <v>0</v>
      </c>
      <c r="F1306"/>
    </row>
    <row r="1307" spans="1:6">
      <c r="A1307" s="134" t="s">
        <v>12</v>
      </c>
      <c r="B1307" t="s">
        <v>19</v>
      </c>
      <c r="C1307">
        <v>2016</v>
      </c>
      <c r="D1307" s="129">
        <v>0</v>
      </c>
      <c r="F1307"/>
    </row>
    <row r="1308" spans="1:6">
      <c r="A1308" s="134" t="s">
        <v>12</v>
      </c>
      <c r="B1308" t="s">
        <v>19</v>
      </c>
      <c r="C1308">
        <v>2017</v>
      </c>
      <c r="D1308" s="129">
        <v>0</v>
      </c>
      <c r="F1308"/>
    </row>
    <row r="1309" spans="1:6">
      <c r="A1309" s="134" t="s">
        <v>12</v>
      </c>
      <c r="B1309" t="s">
        <v>19</v>
      </c>
      <c r="C1309">
        <v>2018</v>
      </c>
      <c r="D1309" s="129">
        <v>1765529.54</v>
      </c>
      <c r="F1309"/>
    </row>
    <row r="1310" spans="1:6">
      <c r="A1310" s="134" t="s">
        <v>12</v>
      </c>
      <c r="B1310" t="s">
        <v>19</v>
      </c>
      <c r="C1310">
        <v>2019</v>
      </c>
      <c r="D1310" s="129">
        <v>1672099.34</v>
      </c>
      <c r="F1310"/>
    </row>
    <row r="1311" spans="1:6">
      <c r="A1311" s="134" t="s">
        <v>12</v>
      </c>
      <c r="B1311" t="s">
        <v>19</v>
      </c>
      <c r="C1311">
        <v>2020</v>
      </c>
      <c r="D1311" s="129">
        <v>1699559</v>
      </c>
      <c r="F1311"/>
    </row>
    <row r="1312" spans="1:6">
      <c r="A1312" s="134" t="s">
        <v>12</v>
      </c>
      <c r="B1312" t="s">
        <v>19</v>
      </c>
      <c r="C1312">
        <v>2021</v>
      </c>
      <c r="D1312" s="129">
        <v>1947756.96</v>
      </c>
      <c r="F1312"/>
    </row>
    <row r="1313" spans="1:6">
      <c r="A1313" s="134" t="s">
        <v>12</v>
      </c>
      <c r="B1313" t="s">
        <v>19</v>
      </c>
      <c r="C1313">
        <v>2022</v>
      </c>
      <c r="D1313" s="129">
        <v>-1121473</v>
      </c>
      <c r="F1313"/>
    </row>
    <row r="1314" spans="1:6">
      <c r="A1314" s="134" t="s">
        <v>12</v>
      </c>
      <c r="B1314" t="s">
        <v>19</v>
      </c>
      <c r="C1314">
        <v>2023</v>
      </c>
      <c r="D1314" s="129">
        <v>-916110.06</v>
      </c>
      <c r="F1314"/>
    </row>
    <row r="1315" spans="1:6">
      <c r="A1315" s="134" t="s">
        <v>12</v>
      </c>
      <c r="B1315" t="s">
        <v>19</v>
      </c>
      <c r="C1315">
        <v>2024</v>
      </c>
      <c r="D1315" s="129">
        <v>-6465200.9800000004</v>
      </c>
      <c r="F1315"/>
    </row>
    <row r="1316" spans="1:6">
      <c r="A1316" s="134" t="s">
        <v>12</v>
      </c>
      <c r="B1316" t="s">
        <v>19</v>
      </c>
      <c r="C1316">
        <v>2025</v>
      </c>
      <c r="D1316" s="129">
        <v>7591339.46</v>
      </c>
    </row>
    <row r="1317" spans="1:6">
      <c r="A1317" s="134" t="s">
        <v>5</v>
      </c>
      <c r="B1317" t="s">
        <v>14</v>
      </c>
      <c r="C1317">
        <v>2014</v>
      </c>
      <c r="D1317" s="129">
        <v>0</v>
      </c>
      <c r="F1317"/>
    </row>
    <row r="1318" spans="1:6">
      <c r="A1318" s="134" t="s">
        <v>5</v>
      </c>
      <c r="B1318" t="s">
        <v>14</v>
      </c>
      <c r="C1318">
        <v>2015</v>
      </c>
      <c r="D1318" s="129">
        <v>0</v>
      </c>
      <c r="F1318"/>
    </row>
    <row r="1319" spans="1:6">
      <c r="A1319" s="134" t="s">
        <v>5</v>
      </c>
      <c r="B1319" t="s">
        <v>14</v>
      </c>
      <c r="C1319">
        <v>2016</v>
      </c>
      <c r="D1319" s="129">
        <v>0</v>
      </c>
      <c r="F1319"/>
    </row>
    <row r="1320" spans="1:6">
      <c r="A1320" s="134" t="s">
        <v>5</v>
      </c>
      <c r="B1320" t="s">
        <v>14</v>
      </c>
      <c r="C1320">
        <v>2017</v>
      </c>
      <c r="D1320" s="129">
        <v>0</v>
      </c>
      <c r="F1320"/>
    </row>
    <row r="1321" spans="1:6">
      <c r="A1321" s="134" t="s">
        <v>5</v>
      </c>
      <c r="B1321" t="s">
        <v>14</v>
      </c>
      <c r="C1321">
        <v>2018</v>
      </c>
      <c r="D1321" s="129">
        <v>0</v>
      </c>
      <c r="F1321"/>
    </row>
    <row r="1322" spans="1:6">
      <c r="A1322" s="134" t="s">
        <v>5</v>
      </c>
      <c r="B1322" t="s">
        <v>14</v>
      </c>
      <c r="C1322">
        <v>2019</v>
      </c>
      <c r="D1322" s="129">
        <v>0</v>
      </c>
      <c r="F1322"/>
    </row>
    <row r="1323" spans="1:6">
      <c r="A1323" s="134" t="s">
        <v>5</v>
      </c>
      <c r="B1323" t="s">
        <v>14</v>
      </c>
      <c r="C1323">
        <v>2020</v>
      </c>
      <c r="D1323" s="129">
        <v>0</v>
      </c>
      <c r="F1323"/>
    </row>
    <row r="1324" spans="1:6">
      <c r="A1324" s="134" t="s">
        <v>5</v>
      </c>
      <c r="B1324" t="s">
        <v>14</v>
      </c>
      <c r="C1324">
        <v>2021</v>
      </c>
      <c r="D1324" s="129">
        <v>0</v>
      </c>
      <c r="F1324"/>
    </row>
    <row r="1325" spans="1:6">
      <c r="A1325" s="134" t="s">
        <v>5</v>
      </c>
      <c r="B1325" t="s">
        <v>14</v>
      </c>
      <c r="C1325">
        <v>2022</v>
      </c>
      <c r="D1325" s="129">
        <v>0</v>
      </c>
      <c r="F1325"/>
    </row>
    <row r="1326" spans="1:6">
      <c r="A1326" s="134" t="s">
        <v>5</v>
      </c>
      <c r="B1326" t="s">
        <v>14</v>
      </c>
      <c r="C1326">
        <v>2023</v>
      </c>
      <c r="D1326" s="129">
        <v>0</v>
      </c>
      <c r="E1326" s="135"/>
      <c r="F1326"/>
    </row>
    <row r="1327" spans="1:6">
      <c r="A1327" s="134" t="s">
        <v>5</v>
      </c>
      <c r="B1327" t="s">
        <v>14</v>
      </c>
      <c r="C1327">
        <v>2024</v>
      </c>
      <c r="D1327" s="129">
        <v>0</v>
      </c>
      <c r="E1327" s="135"/>
      <c r="F1327"/>
    </row>
    <row r="1328" spans="1:6">
      <c r="A1328" s="134" t="s">
        <v>5</v>
      </c>
      <c r="B1328" t="s">
        <v>14</v>
      </c>
      <c r="C1328">
        <v>2025</v>
      </c>
      <c r="D1328" s="129">
        <v>0</v>
      </c>
    </row>
    <row r="1329" spans="1:6">
      <c r="A1329" s="134" t="s">
        <v>102</v>
      </c>
      <c r="B1329" t="s">
        <v>14</v>
      </c>
      <c r="C1329">
        <v>2014</v>
      </c>
      <c r="D1329" s="129">
        <v>3981724.38</v>
      </c>
      <c r="F1329"/>
    </row>
    <row r="1330" spans="1:6">
      <c r="A1330" s="134" t="s">
        <v>102</v>
      </c>
      <c r="B1330" t="s">
        <v>14</v>
      </c>
      <c r="C1330">
        <v>2015</v>
      </c>
      <c r="D1330" s="129">
        <v>5003654.74</v>
      </c>
      <c r="F1330"/>
    </row>
    <row r="1331" spans="1:6">
      <c r="A1331" s="134" t="s">
        <v>102</v>
      </c>
      <c r="B1331" t="s">
        <v>14</v>
      </c>
      <c r="C1331">
        <v>2016</v>
      </c>
      <c r="D1331" s="129">
        <v>4554374.67</v>
      </c>
      <c r="F1331"/>
    </row>
    <row r="1332" spans="1:6">
      <c r="A1332" s="134" t="s">
        <v>102</v>
      </c>
      <c r="B1332" t="s">
        <v>14</v>
      </c>
      <c r="C1332">
        <v>2017</v>
      </c>
      <c r="D1332" s="129">
        <v>7663260</v>
      </c>
      <c r="F1332"/>
    </row>
    <row r="1333" spans="1:6">
      <c r="A1333" s="134" t="s">
        <v>102</v>
      </c>
      <c r="B1333" t="s">
        <v>14</v>
      </c>
      <c r="C1333">
        <v>2018</v>
      </c>
      <c r="D1333" s="129">
        <v>5492512.3300000001</v>
      </c>
      <c r="F1333"/>
    </row>
    <row r="1334" spans="1:6">
      <c r="A1334" s="134" t="s">
        <v>102</v>
      </c>
      <c r="B1334" t="s">
        <v>14</v>
      </c>
      <c r="C1334">
        <v>2019</v>
      </c>
      <c r="D1334" s="129">
        <v>6763961.21</v>
      </c>
      <c r="F1334"/>
    </row>
    <row r="1335" spans="1:6">
      <c r="A1335" s="134" t="s">
        <v>102</v>
      </c>
      <c r="B1335" t="s">
        <v>14</v>
      </c>
      <c r="C1335">
        <v>2020</v>
      </c>
      <c r="D1335" s="129">
        <v>6729743.2599999998</v>
      </c>
      <c r="F1335"/>
    </row>
    <row r="1336" spans="1:6">
      <c r="A1336" s="134" t="s">
        <v>102</v>
      </c>
      <c r="B1336" t="s">
        <v>14</v>
      </c>
      <c r="C1336">
        <v>2021</v>
      </c>
      <c r="D1336" s="129">
        <v>4760290.8</v>
      </c>
      <c r="F1336"/>
    </row>
    <row r="1337" spans="1:6">
      <c r="A1337" s="134" t="s">
        <v>102</v>
      </c>
      <c r="B1337" t="s">
        <v>14</v>
      </c>
      <c r="C1337">
        <v>2022</v>
      </c>
      <c r="D1337" s="129">
        <v>8678457.3800000008</v>
      </c>
      <c r="F1337"/>
    </row>
    <row r="1338" spans="1:6">
      <c r="A1338" s="134" t="s">
        <v>102</v>
      </c>
      <c r="B1338" t="s">
        <v>14</v>
      </c>
      <c r="C1338">
        <v>2023</v>
      </c>
      <c r="D1338" s="129">
        <v>8566081.9900000002</v>
      </c>
      <c r="F1338"/>
    </row>
    <row r="1339" spans="1:6">
      <c r="A1339" s="134" t="s">
        <v>102</v>
      </c>
      <c r="B1339" t="s">
        <v>14</v>
      </c>
      <c r="C1339">
        <v>2024</v>
      </c>
      <c r="D1339" s="129">
        <v>9030725.9499999993</v>
      </c>
      <c r="F1339"/>
    </row>
    <row r="1340" spans="1:6">
      <c r="A1340" s="134" t="s">
        <v>102</v>
      </c>
      <c r="B1340" t="s">
        <v>14</v>
      </c>
      <c r="C1340">
        <v>2025</v>
      </c>
      <c r="D1340" s="129">
        <v>10752211.289999999</v>
      </c>
    </row>
    <row r="1341" spans="1:6">
      <c r="A1341" s="134" t="s">
        <v>11</v>
      </c>
      <c r="B1341" t="s">
        <v>14</v>
      </c>
      <c r="C1341">
        <v>2014</v>
      </c>
      <c r="D1341" s="129">
        <v>3618498</v>
      </c>
      <c r="F1341"/>
    </row>
    <row r="1342" spans="1:6">
      <c r="A1342" s="134" t="s">
        <v>11</v>
      </c>
      <c r="B1342" t="s">
        <v>14</v>
      </c>
      <c r="C1342">
        <v>2015</v>
      </c>
      <c r="D1342" s="129">
        <v>3810895</v>
      </c>
      <c r="F1342"/>
    </row>
    <row r="1343" spans="1:6">
      <c r="A1343" s="134" t="s">
        <v>11</v>
      </c>
      <c r="B1343" t="s">
        <v>14</v>
      </c>
      <c r="C1343">
        <v>2016</v>
      </c>
      <c r="D1343" s="129">
        <v>4468244.9400000004</v>
      </c>
      <c r="F1343"/>
    </row>
    <row r="1344" spans="1:6">
      <c r="A1344" s="134" t="s">
        <v>11</v>
      </c>
      <c r="B1344" t="s">
        <v>14</v>
      </c>
      <c r="C1344">
        <v>2017</v>
      </c>
      <c r="D1344" s="129">
        <v>3681762</v>
      </c>
      <c r="F1344"/>
    </row>
    <row r="1345" spans="1:6">
      <c r="A1345" s="134" t="s">
        <v>11</v>
      </c>
      <c r="B1345" t="s">
        <v>14</v>
      </c>
      <c r="C1345">
        <v>2018</v>
      </c>
      <c r="D1345" s="129">
        <v>3949275.92</v>
      </c>
      <c r="F1345"/>
    </row>
    <row r="1346" spans="1:6">
      <c r="A1346" s="134" t="s">
        <v>11</v>
      </c>
      <c r="B1346" t="s">
        <v>14</v>
      </c>
      <c r="C1346">
        <v>2019</v>
      </c>
      <c r="D1346" s="129">
        <v>0</v>
      </c>
      <c r="F1346"/>
    </row>
    <row r="1347" spans="1:6">
      <c r="A1347" s="134" t="s">
        <v>11</v>
      </c>
      <c r="B1347" t="s">
        <v>14</v>
      </c>
      <c r="C1347">
        <v>2020</v>
      </c>
      <c r="D1347" s="129">
        <v>0</v>
      </c>
      <c r="F1347"/>
    </row>
    <row r="1348" spans="1:6">
      <c r="A1348" s="134" t="s">
        <v>11</v>
      </c>
      <c r="B1348" t="s">
        <v>14</v>
      </c>
      <c r="C1348">
        <v>2021</v>
      </c>
      <c r="D1348" s="129">
        <v>150014.70000000001</v>
      </c>
      <c r="F1348"/>
    </row>
    <row r="1349" spans="1:6">
      <c r="A1349" s="134" t="s">
        <v>11</v>
      </c>
      <c r="B1349" t="s">
        <v>14</v>
      </c>
      <c r="C1349">
        <v>2022</v>
      </c>
      <c r="D1349" s="129">
        <v>154109.70000000001</v>
      </c>
      <c r="F1349"/>
    </row>
    <row r="1350" spans="1:6">
      <c r="A1350" s="134" t="s">
        <v>11</v>
      </c>
      <c r="B1350" t="s">
        <v>14</v>
      </c>
      <c r="C1350">
        <v>2023</v>
      </c>
      <c r="D1350" s="129">
        <v>4163578.04</v>
      </c>
      <c r="F1350"/>
    </row>
    <row r="1351" spans="1:6">
      <c r="A1351" s="134" t="s">
        <v>11</v>
      </c>
      <c r="B1351" t="s">
        <v>14</v>
      </c>
      <c r="C1351">
        <v>2024</v>
      </c>
      <c r="D1351" s="129">
        <v>3828922</v>
      </c>
      <c r="F1351"/>
    </row>
    <row r="1352" spans="1:6">
      <c r="A1352" s="134" t="s">
        <v>11</v>
      </c>
      <c r="B1352" t="s">
        <v>14</v>
      </c>
      <c r="C1352">
        <v>2025</v>
      </c>
      <c r="D1352" s="129">
        <v>4861277</v>
      </c>
    </row>
    <row r="1353" spans="1:6">
      <c r="A1353" s="134" t="s">
        <v>6</v>
      </c>
      <c r="B1353" t="s">
        <v>14</v>
      </c>
      <c r="C1353">
        <v>2014</v>
      </c>
      <c r="D1353" s="129">
        <v>0</v>
      </c>
      <c r="F1353"/>
    </row>
    <row r="1354" spans="1:6">
      <c r="A1354" s="134" t="s">
        <v>6</v>
      </c>
      <c r="B1354" t="s">
        <v>14</v>
      </c>
      <c r="C1354">
        <v>2015</v>
      </c>
      <c r="D1354" s="129">
        <v>0</v>
      </c>
      <c r="F1354"/>
    </row>
    <row r="1355" spans="1:6">
      <c r="A1355" s="134" t="s">
        <v>6</v>
      </c>
      <c r="B1355" t="s">
        <v>14</v>
      </c>
      <c r="C1355">
        <v>2016</v>
      </c>
      <c r="D1355" s="129">
        <v>0</v>
      </c>
      <c r="F1355"/>
    </row>
    <row r="1356" spans="1:6">
      <c r="A1356" s="134" t="s">
        <v>6</v>
      </c>
      <c r="B1356" t="s">
        <v>14</v>
      </c>
      <c r="C1356">
        <v>2017</v>
      </c>
      <c r="D1356" s="129">
        <v>0</v>
      </c>
      <c r="F1356"/>
    </row>
    <row r="1357" spans="1:6">
      <c r="A1357" s="134" t="s">
        <v>6</v>
      </c>
      <c r="B1357" t="s">
        <v>14</v>
      </c>
      <c r="C1357">
        <v>2018</v>
      </c>
      <c r="D1357" s="129">
        <v>0</v>
      </c>
      <c r="F1357"/>
    </row>
    <row r="1358" spans="1:6">
      <c r="A1358" s="134" t="s">
        <v>6</v>
      </c>
      <c r="B1358" t="s">
        <v>14</v>
      </c>
      <c r="C1358">
        <v>2019</v>
      </c>
      <c r="D1358" s="129">
        <v>0</v>
      </c>
      <c r="F1358"/>
    </row>
    <row r="1359" spans="1:6">
      <c r="A1359" s="134" t="s">
        <v>6</v>
      </c>
      <c r="B1359" t="s">
        <v>14</v>
      </c>
      <c r="C1359">
        <v>2020</v>
      </c>
      <c r="D1359" s="129">
        <v>0</v>
      </c>
      <c r="F1359"/>
    </row>
    <row r="1360" spans="1:6">
      <c r="A1360" s="134" t="s">
        <v>6</v>
      </c>
      <c r="B1360" t="s">
        <v>14</v>
      </c>
      <c r="C1360">
        <v>2021</v>
      </c>
      <c r="D1360" s="129">
        <v>0</v>
      </c>
      <c r="F1360"/>
    </row>
    <row r="1361" spans="1:6">
      <c r="A1361" s="134" t="s">
        <v>6</v>
      </c>
      <c r="B1361" t="s">
        <v>14</v>
      </c>
      <c r="C1361">
        <v>2022</v>
      </c>
      <c r="D1361" s="129">
        <v>0</v>
      </c>
      <c r="F1361"/>
    </row>
    <row r="1362" spans="1:6">
      <c r="A1362" s="134" t="s">
        <v>6</v>
      </c>
      <c r="B1362" t="s">
        <v>14</v>
      </c>
      <c r="C1362">
        <v>2023</v>
      </c>
      <c r="D1362" s="129">
        <v>0</v>
      </c>
      <c r="F1362"/>
    </row>
    <row r="1363" spans="1:6">
      <c r="A1363" s="134" t="s">
        <v>6</v>
      </c>
      <c r="B1363" t="s">
        <v>14</v>
      </c>
      <c r="C1363">
        <v>2024</v>
      </c>
      <c r="D1363" s="129">
        <v>0</v>
      </c>
      <c r="F1363"/>
    </row>
    <row r="1364" spans="1:6">
      <c r="A1364" s="134" t="s">
        <v>6</v>
      </c>
      <c r="B1364" t="s">
        <v>14</v>
      </c>
      <c r="C1364">
        <v>2025</v>
      </c>
      <c r="D1364" s="129">
        <v>0</v>
      </c>
    </row>
    <row r="1365" spans="1:6">
      <c r="A1365" s="134" t="s">
        <v>8</v>
      </c>
      <c r="B1365" t="s">
        <v>14</v>
      </c>
      <c r="C1365">
        <v>2014</v>
      </c>
      <c r="D1365" s="129">
        <v>0</v>
      </c>
      <c r="F1365"/>
    </row>
    <row r="1366" spans="1:6">
      <c r="A1366" s="134" t="s">
        <v>8</v>
      </c>
      <c r="B1366" t="s">
        <v>14</v>
      </c>
      <c r="C1366">
        <v>2015</v>
      </c>
      <c r="D1366" s="129">
        <v>0</v>
      </c>
      <c r="F1366"/>
    </row>
    <row r="1367" spans="1:6">
      <c r="A1367" s="134" t="s">
        <v>8</v>
      </c>
      <c r="B1367" t="s">
        <v>14</v>
      </c>
      <c r="C1367">
        <v>2016</v>
      </c>
      <c r="D1367" s="129">
        <v>0</v>
      </c>
      <c r="F1367"/>
    </row>
    <row r="1368" spans="1:6">
      <c r="A1368" s="134" t="s">
        <v>8</v>
      </c>
      <c r="B1368" t="s">
        <v>14</v>
      </c>
      <c r="C1368">
        <v>2017</v>
      </c>
      <c r="D1368" s="129">
        <v>0</v>
      </c>
      <c r="F1368"/>
    </row>
    <row r="1369" spans="1:6">
      <c r="A1369" s="134" t="s">
        <v>8</v>
      </c>
      <c r="B1369" t="s">
        <v>14</v>
      </c>
      <c r="C1369">
        <v>2018</v>
      </c>
      <c r="D1369" s="129">
        <v>0</v>
      </c>
      <c r="F1369"/>
    </row>
    <row r="1370" spans="1:6">
      <c r="A1370" s="134" t="s">
        <v>8</v>
      </c>
      <c r="B1370" t="s">
        <v>14</v>
      </c>
      <c r="C1370">
        <v>2019</v>
      </c>
      <c r="D1370" s="129">
        <v>0</v>
      </c>
      <c r="F1370"/>
    </row>
    <row r="1371" spans="1:6">
      <c r="A1371" s="134" t="s">
        <v>8</v>
      </c>
      <c r="B1371" t="s">
        <v>14</v>
      </c>
      <c r="C1371">
        <v>2020</v>
      </c>
      <c r="D1371" s="129">
        <v>0</v>
      </c>
      <c r="F1371"/>
    </row>
    <row r="1372" spans="1:6">
      <c r="A1372" s="134" t="s">
        <v>8</v>
      </c>
      <c r="B1372" t="s">
        <v>14</v>
      </c>
      <c r="C1372">
        <v>2021</v>
      </c>
      <c r="D1372" s="129">
        <v>0</v>
      </c>
      <c r="F1372"/>
    </row>
    <row r="1373" spans="1:6">
      <c r="A1373" s="134" t="s">
        <v>8</v>
      </c>
      <c r="B1373" t="s">
        <v>14</v>
      </c>
      <c r="C1373">
        <v>2022</v>
      </c>
      <c r="D1373" s="129">
        <v>0</v>
      </c>
      <c r="F1373"/>
    </row>
    <row r="1374" spans="1:6">
      <c r="A1374" s="134" t="s">
        <v>8</v>
      </c>
      <c r="B1374" t="s">
        <v>14</v>
      </c>
      <c r="C1374">
        <v>2023</v>
      </c>
      <c r="D1374" s="129">
        <v>0</v>
      </c>
      <c r="F1374"/>
    </row>
    <row r="1375" spans="1:6">
      <c r="A1375" s="134" t="s">
        <v>8</v>
      </c>
      <c r="B1375" t="s">
        <v>14</v>
      </c>
      <c r="C1375">
        <v>2024</v>
      </c>
      <c r="D1375" s="129">
        <v>0</v>
      </c>
      <c r="F1375"/>
    </row>
    <row r="1376" spans="1:6">
      <c r="A1376" s="134" t="s">
        <v>8</v>
      </c>
      <c r="B1376" t="s">
        <v>14</v>
      </c>
      <c r="C1376">
        <v>2025</v>
      </c>
      <c r="D1376" s="129">
        <v>0</v>
      </c>
    </row>
    <row r="1377" spans="1:6">
      <c r="A1377" s="134" t="s">
        <v>9</v>
      </c>
      <c r="B1377" t="s">
        <v>14</v>
      </c>
      <c r="C1377">
        <v>2014</v>
      </c>
      <c r="D1377" s="129">
        <v>5694000</v>
      </c>
      <c r="F1377"/>
    </row>
    <row r="1378" spans="1:6">
      <c r="A1378" s="134" t="s">
        <v>9</v>
      </c>
      <c r="B1378" t="s">
        <v>14</v>
      </c>
      <c r="C1378">
        <v>2015</v>
      </c>
      <c r="D1378" s="129">
        <v>5563371.6727272701</v>
      </c>
      <c r="F1378"/>
    </row>
    <row r="1379" spans="1:6">
      <c r="A1379" s="134" t="s">
        <v>9</v>
      </c>
      <c r="B1379" t="s">
        <v>14</v>
      </c>
      <c r="C1379">
        <v>2016</v>
      </c>
      <c r="D1379" s="129">
        <v>4218966.6018181797</v>
      </c>
      <c r="F1379"/>
    </row>
    <row r="1380" spans="1:6">
      <c r="A1380" s="134" t="s">
        <v>9</v>
      </c>
      <c r="B1380" t="s">
        <v>14</v>
      </c>
      <c r="C1380">
        <v>2017</v>
      </c>
      <c r="D1380" s="129">
        <v>5425915.5099999998</v>
      </c>
      <c r="F1380"/>
    </row>
    <row r="1381" spans="1:6">
      <c r="A1381" s="134" t="s">
        <v>9</v>
      </c>
      <c r="B1381" t="s">
        <v>14</v>
      </c>
      <c r="C1381">
        <v>2018</v>
      </c>
      <c r="D1381" s="129">
        <v>4893157.4800000004</v>
      </c>
      <c r="F1381"/>
    </row>
    <row r="1382" spans="1:6">
      <c r="A1382" s="134" t="s">
        <v>9</v>
      </c>
      <c r="B1382" t="s">
        <v>14</v>
      </c>
      <c r="C1382">
        <v>2019</v>
      </c>
      <c r="D1382" s="129">
        <v>4477168.7300000004</v>
      </c>
      <c r="F1382"/>
    </row>
    <row r="1383" spans="1:6">
      <c r="A1383" s="134" t="s">
        <v>9</v>
      </c>
      <c r="B1383" t="s">
        <v>14</v>
      </c>
      <c r="C1383">
        <v>2020</v>
      </c>
      <c r="D1383" s="129">
        <v>4184040.73</v>
      </c>
      <c r="F1383"/>
    </row>
    <row r="1384" spans="1:6">
      <c r="A1384" s="134" t="s">
        <v>9</v>
      </c>
      <c r="B1384" t="s">
        <v>14</v>
      </c>
      <c r="C1384">
        <v>2021</v>
      </c>
      <c r="D1384" s="129">
        <v>3800928.22</v>
      </c>
      <c r="F1384"/>
    </row>
    <row r="1385" spans="1:6">
      <c r="A1385" s="134" t="s">
        <v>9</v>
      </c>
      <c r="B1385" t="s">
        <v>14</v>
      </c>
      <c r="C1385">
        <v>2022</v>
      </c>
      <c r="D1385" s="129">
        <v>4066297.74</v>
      </c>
      <c r="F1385"/>
    </row>
    <row r="1386" spans="1:6">
      <c r="A1386" s="134" t="s">
        <v>9</v>
      </c>
      <c r="B1386" t="s">
        <v>14</v>
      </c>
      <c r="C1386">
        <v>2023</v>
      </c>
      <c r="D1386" s="129">
        <v>4093300.15</v>
      </c>
      <c r="F1386"/>
    </row>
    <row r="1387" spans="1:6">
      <c r="A1387" s="134" t="s">
        <v>9</v>
      </c>
      <c r="B1387" t="s">
        <v>14</v>
      </c>
      <c r="C1387">
        <v>2024</v>
      </c>
      <c r="D1387" s="129">
        <v>0</v>
      </c>
      <c r="F1387"/>
    </row>
    <row r="1388" spans="1:6">
      <c r="A1388" s="134" t="s">
        <v>9</v>
      </c>
      <c r="B1388" t="s">
        <v>14</v>
      </c>
      <c r="C1388">
        <v>2025</v>
      </c>
      <c r="D1388" s="129">
        <v>0</v>
      </c>
    </row>
    <row r="1389" spans="1:6">
      <c r="A1389" s="134" t="s">
        <v>7</v>
      </c>
      <c r="B1389" t="s">
        <v>14</v>
      </c>
      <c r="C1389">
        <v>2014</v>
      </c>
      <c r="D1389" s="129">
        <v>0</v>
      </c>
      <c r="F1389"/>
    </row>
    <row r="1390" spans="1:6">
      <c r="A1390" s="134" t="s">
        <v>7</v>
      </c>
      <c r="B1390" t="s">
        <v>14</v>
      </c>
      <c r="C1390">
        <v>2015</v>
      </c>
      <c r="D1390" s="129">
        <v>0</v>
      </c>
      <c r="F1390"/>
    </row>
    <row r="1391" spans="1:6">
      <c r="A1391" s="134" t="s">
        <v>7</v>
      </c>
      <c r="B1391" t="s">
        <v>14</v>
      </c>
      <c r="C1391">
        <v>2016</v>
      </c>
      <c r="D1391" s="129">
        <v>0</v>
      </c>
      <c r="F1391"/>
    </row>
    <row r="1392" spans="1:6">
      <c r="A1392" s="134" t="s">
        <v>7</v>
      </c>
      <c r="B1392" t="s">
        <v>14</v>
      </c>
      <c r="C1392">
        <v>2017</v>
      </c>
      <c r="D1392" s="129">
        <v>0</v>
      </c>
      <c r="F1392"/>
    </row>
    <row r="1393" spans="1:6">
      <c r="A1393" s="134" t="s">
        <v>7</v>
      </c>
      <c r="B1393" t="s">
        <v>14</v>
      </c>
      <c r="C1393">
        <v>2018</v>
      </c>
      <c r="D1393" s="129">
        <v>0</v>
      </c>
      <c r="F1393"/>
    </row>
    <row r="1394" spans="1:6">
      <c r="A1394" s="134" t="s">
        <v>7</v>
      </c>
      <c r="B1394" t="s">
        <v>14</v>
      </c>
      <c r="C1394">
        <v>2019</v>
      </c>
      <c r="D1394" s="129">
        <v>0</v>
      </c>
      <c r="F1394"/>
    </row>
    <row r="1395" spans="1:6">
      <c r="A1395" s="134" t="s">
        <v>7</v>
      </c>
      <c r="B1395" t="s">
        <v>14</v>
      </c>
      <c r="C1395">
        <v>2020</v>
      </c>
      <c r="D1395" s="129">
        <v>0</v>
      </c>
      <c r="F1395"/>
    </row>
    <row r="1396" spans="1:6">
      <c r="A1396" s="134" t="s">
        <v>7</v>
      </c>
      <c r="B1396" t="s">
        <v>14</v>
      </c>
      <c r="C1396">
        <v>2021</v>
      </c>
      <c r="D1396" s="129">
        <v>0</v>
      </c>
      <c r="F1396"/>
    </row>
    <row r="1397" spans="1:6">
      <c r="A1397" s="134" t="s">
        <v>7</v>
      </c>
      <c r="B1397" t="s">
        <v>14</v>
      </c>
      <c r="C1397">
        <v>2022</v>
      </c>
      <c r="D1397" s="129">
        <v>0</v>
      </c>
      <c r="F1397"/>
    </row>
    <row r="1398" spans="1:6">
      <c r="A1398" s="134" t="s">
        <v>7</v>
      </c>
      <c r="B1398" t="s">
        <v>14</v>
      </c>
      <c r="C1398">
        <v>2023</v>
      </c>
      <c r="D1398" s="129">
        <v>0</v>
      </c>
      <c r="F1398"/>
    </row>
    <row r="1399" spans="1:6">
      <c r="A1399" s="134" t="s">
        <v>7</v>
      </c>
      <c r="B1399" t="s">
        <v>14</v>
      </c>
      <c r="C1399">
        <v>2024</v>
      </c>
      <c r="D1399" s="129">
        <v>0</v>
      </c>
      <c r="F1399"/>
    </row>
    <row r="1400" spans="1:6">
      <c r="A1400" s="134" t="s">
        <v>7</v>
      </c>
      <c r="B1400" t="s">
        <v>14</v>
      </c>
      <c r="C1400">
        <v>2025</v>
      </c>
      <c r="D1400" s="129">
        <v>0</v>
      </c>
    </row>
    <row r="1401" spans="1:6">
      <c r="A1401" s="134" t="s">
        <v>107</v>
      </c>
      <c r="B1401" t="s">
        <v>14</v>
      </c>
      <c r="C1401">
        <v>2014</v>
      </c>
      <c r="D1401" s="129">
        <v>0</v>
      </c>
      <c r="F1401"/>
    </row>
    <row r="1402" spans="1:6">
      <c r="A1402" s="134" t="s">
        <v>107</v>
      </c>
      <c r="B1402" t="s">
        <v>14</v>
      </c>
      <c r="C1402">
        <v>2015</v>
      </c>
      <c r="D1402" s="129">
        <v>0</v>
      </c>
      <c r="F1402"/>
    </row>
    <row r="1403" spans="1:6">
      <c r="A1403" s="134" t="s">
        <v>107</v>
      </c>
      <c r="B1403" t="s">
        <v>14</v>
      </c>
      <c r="C1403">
        <v>2016</v>
      </c>
      <c r="D1403" s="129">
        <v>0</v>
      </c>
      <c r="F1403"/>
    </row>
    <row r="1404" spans="1:6">
      <c r="A1404" s="134" t="s">
        <v>107</v>
      </c>
      <c r="B1404" t="s">
        <v>14</v>
      </c>
      <c r="C1404">
        <v>2017</v>
      </c>
      <c r="D1404" s="129">
        <v>0</v>
      </c>
      <c r="F1404"/>
    </row>
    <row r="1405" spans="1:6">
      <c r="A1405" s="134" t="s">
        <v>107</v>
      </c>
      <c r="B1405" t="s">
        <v>14</v>
      </c>
      <c r="C1405">
        <v>2018</v>
      </c>
      <c r="D1405" s="129">
        <v>0</v>
      </c>
      <c r="F1405"/>
    </row>
    <row r="1406" spans="1:6">
      <c r="A1406" s="134" t="s">
        <v>107</v>
      </c>
      <c r="B1406" t="s">
        <v>14</v>
      </c>
      <c r="C1406">
        <v>2019</v>
      </c>
      <c r="D1406" s="129">
        <v>0</v>
      </c>
      <c r="F1406"/>
    </row>
    <row r="1407" spans="1:6">
      <c r="A1407" s="134" t="s">
        <v>107</v>
      </c>
      <c r="B1407" t="s">
        <v>14</v>
      </c>
      <c r="C1407">
        <v>2020</v>
      </c>
      <c r="D1407" s="129">
        <v>0</v>
      </c>
      <c r="F1407"/>
    </row>
    <row r="1408" spans="1:6">
      <c r="A1408" s="134" t="s">
        <v>107</v>
      </c>
      <c r="B1408" t="s">
        <v>14</v>
      </c>
      <c r="C1408">
        <v>2021</v>
      </c>
      <c r="D1408" s="129">
        <v>0</v>
      </c>
      <c r="F1408"/>
    </row>
    <row r="1409" spans="1:6">
      <c r="A1409" s="134" t="s">
        <v>107</v>
      </c>
      <c r="B1409" t="s">
        <v>14</v>
      </c>
      <c r="C1409">
        <v>2022</v>
      </c>
      <c r="D1409" s="129">
        <v>0</v>
      </c>
      <c r="F1409"/>
    </row>
    <row r="1410" spans="1:6">
      <c r="A1410" s="134" t="s">
        <v>107</v>
      </c>
      <c r="B1410" t="s">
        <v>14</v>
      </c>
      <c r="C1410">
        <v>2023</v>
      </c>
      <c r="D1410" s="129">
        <v>0</v>
      </c>
      <c r="F1410"/>
    </row>
    <row r="1411" spans="1:6">
      <c r="A1411" s="134" t="s">
        <v>107</v>
      </c>
      <c r="B1411" t="s">
        <v>14</v>
      </c>
      <c r="C1411">
        <v>2024</v>
      </c>
      <c r="D1411" s="129">
        <v>0</v>
      </c>
      <c r="F1411"/>
    </row>
    <row r="1412" spans="1:6">
      <c r="A1412" s="134" t="s">
        <v>107</v>
      </c>
      <c r="B1412" t="s">
        <v>14</v>
      </c>
      <c r="C1412">
        <v>2025</v>
      </c>
      <c r="D1412" s="129">
        <v>0</v>
      </c>
    </row>
    <row r="1413" spans="1:6">
      <c r="A1413" s="134" t="s">
        <v>104</v>
      </c>
      <c r="B1413" t="s">
        <v>14</v>
      </c>
      <c r="C1413">
        <v>2014</v>
      </c>
      <c r="D1413" s="129">
        <v>8348064.9845486656</v>
      </c>
      <c r="F1413"/>
    </row>
    <row r="1414" spans="1:6">
      <c r="A1414" s="134" t="s">
        <v>104</v>
      </c>
      <c r="B1414" t="s">
        <v>14</v>
      </c>
      <c r="C1414">
        <v>2015</v>
      </c>
      <c r="D1414" s="129">
        <v>9200571.9900000002</v>
      </c>
      <c r="F1414"/>
    </row>
    <row r="1415" spans="1:6">
      <c r="A1415" s="134" t="s">
        <v>104</v>
      </c>
      <c r="B1415" t="s">
        <v>14</v>
      </c>
      <c r="C1415">
        <v>2016</v>
      </c>
      <c r="D1415" s="129">
        <v>9156671.4601984993</v>
      </c>
      <c r="F1415"/>
    </row>
    <row r="1416" spans="1:6">
      <c r="A1416" s="134" t="s">
        <v>104</v>
      </c>
      <c r="B1416" t="s">
        <v>14</v>
      </c>
      <c r="C1416">
        <v>2017</v>
      </c>
      <c r="D1416" s="129">
        <v>8968942.4600000009</v>
      </c>
      <c r="F1416"/>
    </row>
    <row r="1417" spans="1:6">
      <c r="A1417" s="134" t="s">
        <v>104</v>
      </c>
      <c r="B1417" t="s">
        <v>14</v>
      </c>
      <c r="C1417">
        <v>2018</v>
      </c>
      <c r="D1417" s="129">
        <v>8663278.4499999993</v>
      </c>
      <c r="F1417"/>
    </row>
    <row r="1418" spans="1:6">
      <c r="A1418" s="134" t="s">
        <v>104</v>
      </c>
      <c r="B1418" t="s">
        <v>14</v>
      </c>
      <c r="C1418">
        <v>2019</v>
      </c>
      <c r="D1418" s="129">
        <v>8678511.4000000004</v>
      </c>
      <c r="F1418"/>
    </row>
    <row r="1419" spans="1:6">
      <c r="A1419" s="134" t="s">
        <v>104</v>
      </c>
      <c r="B1419" t="s">
        <v>14</v>
      </c>
      <c r="C1419">
        <v>2020</v>
      </c>
      <c r="D1419" s="129">
        <v>9313090.5800000001</v>
      </c>
      <c r="F1419"/>
    </row>
    <row r="1420" spans="1:6">
      <c r="A1420" s="134" t="s">
        <v>104</v>
      </c>
      <c r="B1420" t="s">
        <v>14</v>
      </c>
      <c r="C1420">
        <v>2021</v>
      </c>
      <c r="D1420" s="129">
        <v>9236108.7599999998</v>
      </c>
      <c r="F1420"/>
    </row>
    <row r="1421" spans="1:6">
      <c r="A1421" s="134" t="s">
        <v>104</v>
      </c>
      <c r="B1421" t="s">
        <v>14</v>
      </c>
      <c r="C1421">
        <v>2022</v>
      </c>
      <c r="D1421" s="129">
        <v>10381099.48</v>
      </c>
      <c r="F1421"/>
    </row>
    <row r="1422" spans="1:6">
      <c r="A1422" s="134" t="s">
        <v>104</v>
      </c>
      <c r="B1422" t="s">
        <v>14</v>
      </c>
      <c r="C1422">
        <v>2023</v>
      </c>
      <c r="D1422" s="129">
        <v>10381099.48</v>
      </c>
      <c r="F1422"/>
    </row>
    <row r="1423" spans="1:6">
      <c r="A1423" s="134" t="s">
        <v>104</v>
      </c>
      <c r="B1423" t="s">
        <v>14</v>
      </c>
      <c r="C1423">
        <v>2024</v>
      </c>
      <c r="D1423" s="129">
        <v>10246783.246175</v>
      </c>
      <c r="F1423"/>
    </row>
    <row r="1424" spans="1:6">
      <c r="A1424" s="134" t="s">
        <v>104</v>
      </c>
      <c r="B1424" t="s">
        <v>14</v>
      </c>
      <c r="C1424">
        <v>2025</v>
      </c>
      <c r="D1424" s="129">
        <v>11838752.119999999</v>
      </c>
    </row>
    <row r="1425" spans="1:6">
      <c r="A1425" s="134" t="s">
        <v>145</v>
      </c>
      <c r="B1425" t="s">
        <v>14</v>
      </c>
      <c r="C1425">
        <v>2020</v>
      </c>
      <c r="D1425" s="129">
        <v>0</v>
      </c>
      <c r="F1425"/>
    </row>
    <row r="1426" spans="1:6">
      <c r="A1426" s="134" t="s">
        <v>145</v>
      </c>
      <c r="B1426" t="s">
        <v>14</v>
      </c>
      <c r="C1426">
        <v>2021</v>
      </c>
      <c r="D1426" s="129">
        <v>0</v>
      </c>
      <c r="F1426"/>
    </row>
    <row r="1427" spans="1:6">
      <c r="A1427" s="134" t="s">
        <v>145</v>
      </c>
      <c r="B1427" t="s">
        <v>14</v>
      </c>
      <c r="C1427">
        <v>2022</v>
      </c>
      <c r="D1427" s="129">
        <v>0</v>
      </c>
      <c r="F1427"/>
    </row>
    <row r="1428" spans="1:6">
      <c r="A1428" s="134" t="s">
        <v>145</v>
      </c>
      <c r="B1428" t="s">
        <v>14</v>
      </c>
      <c r="C1428">
        <v>2023</v>
      </c>
      <c r="D1428" s="129">
        <v>0</v>
      </c>
      <c r="F1428"/>
    </row>
    <row r="1429" spans="1:6">
      <c r="A1429" s="134" t="s">
        <v>145</v>
      </c>
      <c r="B1429" t="s">
        <v>14</v>
      </c>
      <c r="C1429">
        <v>2024</v>
      </c>
      <c r="D1429" s="129">
        <v>0</v>
      </c>
      <c r="F1429"/>
    </row>
    <row r="1430" spans="1:6">
      <c r="A1430" s="134" t="s">
        <v>145</v>
      </c>
      <c r="B1430" t="s">
        <v>14</v>
      </c>
      <c r="C1430">
        <v>2025</v>
      </c>
      <c r="D1430" s="129">
        <v>0</v>
      </c>
    </row>
    <row r="1431" spans="1:6">
      <c r="A1431" s="134" t="s">
        <v>101</v>
      </c>
      <c r="B1431" t="s">
        <v>14</v>
      </c>
      <c r="C1431">
        <v>2014</v>
      </c>
      <c r="D1431" s="129">
        <v>5812204.0300000003</v>
      </c>
      <c r="F1431"/>
    </row>
    <row r="1432" spans="1:6">
      <c r="A1432" s="134" t="s">
        <v>101</v>
      </c>
      <c r="B1432" t="s">
        <v>14</v>
      </c>
      <c r="C1432">
        <v>2015</v>
      </c>
      <c r="D1432" s="129">
        <v>6386856.2000000002</v>
      </c>
      <c r="F1432"/>
    </row>
    <row r="1433" spans="1:6">
      <c r="A1433" s="134" t="s">
        <v>101</v>
      </c>
      <c r="B1433" t="s">
        <v>14</v>
      </c>
      <c r="C1433">
        <v>2016</v>
      </c>
      <c r="D1433" s="129">
        <v>5653431.7199999997</v>
      </c>
      <c r="F1433"/>
    </row>
    <row r="1434" spans="1:6">
      <c r="A1434" s="134" t="s">
        <v>101</v>
      </c>
      <c r="B1434" t="s">
        <v>14</v>
      </c>
      <c r="C1434">
        <v>2017</v>
      </c>
      <c r="D1434" s="129">
        <v>5479744</v>
      </c>
      <c r="F1434"/>
    </row>
    <row r="1435" spans="1:6">
      <c r="A1435" s="134" t="s">
        <v>101</v>
      </c>
      <c r="B1435" t="s">
        <v>14</v>
      </c>
      <c r="C1435">
        <v>2018</v>
      </c>
      <c r="D1435" s="129">
        <v>5740809.1200000001</v>
      </c>
      <c r="F1435"/>
    </row>
    <row r="1436" spans="1:6">
      <c r="A1436" s="134" t="s">
        <v>101</v>
      </c>
      <c r="B1436" t="s">
        <v>14</v>
      </c>
      <c r="C1436">
        <v>2019</v>
      </c>
      <c r="D1436" s="129">
        <v>0</v>
      </c>
      <c r="F1436"/>
    </row>
    <row r="1437" spans="1:6">
      <c r="A1437" s="134" t="s">
        <v>101</v>
      </c>
      <c r="B1437" t="s">
        <v>14</v>
      </c>
      <c r="C1437">
        <v>2020</v>
      </c>
      <c r="D1437" s="129">
        <v>0</v>
      </c>
      <c r="F1437"/>
    </row>
    <row r="1438" spans="1:6">
      <c r="A1438" s="134" t="s">
        <v>101</v>
      </c>
      <c r="B1438" t="s">
        <v>14</v>
      </c>
      <c r="C1438">
        <v>2021</v>
      </c>
      <c r="D1438" s="129">
        <v>326026.18</v>
      </c>
      <c r="F1438"/>
    </row>
    <row r="1439" spans="1:6">
      <c r="A1439" s="134" t="s">
        <v>101</v>
      </c>
      <c r="B1439" t="s">
        <v>14</v>
      </c>
      <c r="C1439">
        <v>2022</v>
      </c>
      <c r="D1439" s="129">
        <v>318460.96000000002</v>
      </c>
      <c r="F1439"/>
    </row>
    <row r="1440" spans="1:6">
      <c r="A1440" s="134" t="s">
        <v>101</v>
      </c>
      <c r="B1440" t="s">
        <v>14</v>
      </c>
      <c r="C1440">
        <v>2023</v>
      </c>
      <c r="D1440" s="129">
        <v>312530.64</v>
      </c>
      <c r="F1440"/>
    </row>
    <row r="1441" spans="1:6">
      <c r="A1441" s="134" t="s">
        <v>101</v>
      </c>
      <c r="B1441" t="s">
        <v>14</v>
      </c>
      <c r="C1441">
        <v>2024</v>
      </c>
      <c r="D1441" s="129">
        <v>319533.90999999997</v>
      </c>
      <c r="F1441"/>
    </row>
    <row r="1442" spans="1:6">
      <c r="A1442" s="134" t="s">
        <v>101</v>
      </c>
      <c r="B1442" t="s">
        <v>14</v>
      </c>
      <c r="C1442">
        <v>2025</v>
      </c>
      <c r="D1442" s="129">
        <v>282628</v>
      </c>
    </row>
    <row r="1443" spans="1:6">
      <c r="A1443" s="134" t="s">
        <v>10</v>
      </c>
      <c r="B1443" t="s">
        <v>14</v>
      </c>
      <c r="C1443">
        <v>2014</v>
      </c>
      <c r="D1443" s="129">
        <v>0</v>
      </c>
      <c r="F1443"/>
    </row>
    <row r="1444" spans="1:6">
      <c r="A1444" s="134" t="s">
        <v>10</v>
      </c>
      <c r="B1444" t="s">
        <v>14</v>
      </c>
      <c r="C1444">
        <v>2015</v>
      </c>
      <c r="D1444" s="129">
        <v>0</v>
      </c>
      <c r="F1444"/>
    </row>
    <row r="1445" spans="1:6">
      <c r="A1445" s="134" t="s">
        <v>10</v>
      </c>
      <c r="B1445" t="s">
        <v>14</v>
      </c>
      <c r="C1445">
        <v>2016</v>
      </c>
      <c r="D1445" s="129">
        <v>0</v>
      </c>
      <c r="F1445"/>
    </row>
    <row r="1446" spans="1:6">
      <c r="A1446" s="134" t="s">
        <v>10</v>
      </c>
      <c r="B1446" t="s">
        <v>14</v>
      </c>
      <c r="C1446">
        <v>2017</v>
      </c>
      <c r="D1446" s="129">
        <v>0</v>
      </c>
      <c r="F1446"/>
    </row>
    <row r="1447" spans="1:6">
      <c r="A1447" s="134" t="s">
        <v>10</v>
      </c>
      <c r="B1447" t="s">
        <v>14</v>
      </c>
      <c r="C1447">
        <v>2018</v>
      </c>
      <c r="D1447" s="129">
        <v>0</v>
      </c>
      <c r="F1447"/>
    </row>
    <row r="1448" spans="1:6">
      <c r="A1448" s="134" t="s">
        <v>10</v>
      </c>
      <c r="B1448" t="s">
        <v>14</v>
      </c>
      <c r="C1448">
        <v>2019</v>
      </c>
      <c r="D1448" s="129">
        <v>0</v>
      </c>
      <c r="F1448"/>
    </row>
    <row r="1449" spans="1:6">
      <c r="A1449" s="134" t="s">
        <v>10</v>
      </c>
      <c r="B1449" t="s">
        <v>14</v>
      </c>
      <c r="C1449">
        <v>2020</v>
      </c>
      <c r="D1449" s="129">
        <v>0</v>
      </c>
      <c r="F1449"/>
    </row>
    <row r="1450" spans="1:6">
      <c r="A1450" s="134" t="s">
        <v>10</v>
      </c>
      <c r="B1450" t="s">
        <v>14</v>
      </c>
      <c r="C1450">
        <v>2021</v>
      </c>
      <c r="D1450" s="129">
        <v>0</v>
      </c>
      <c r="F1450"/>
    </row>
    <row r="1451" spans="1:6">
      <c r="A1451" s="134" t="s">
        <v>10</v>
      </c>
      <c r="B1451" t="s">
        <v>14</v>
      </c>
      <c r="C1451">
        <v>2022</v>
      </c>
      <c r="D1451" s="129">
        <v>0</v>
      </c>
      <c r="F1451"/>
    </row>
    <row r="1452" spans="1:6">
      <c r="A1452" s="134" t="s">
        <v>10</v>
      </c>
      <c r="B1452" t="s">
        <v>14</v>
      </c>
      <c r="C1452">
        <v>2023</v>
      </c>
      <c r="D1452" s="129">
        <v>0</v>
      </c>
      <c r="F1452"/>
    </row>
    <row r="1453" spans="1:6">
      <c r="A1453" s="134" t="s">
        <v>10</v>
      </c>
      <c r="B1453" t="s">
        <v>14</v>
      </c>
      <c r="C1453">
        <v>2024</v>
      </c>
      <c r="D1453" s="129">
        <v>0</v>
      </c>
      <c r="F1453"/>
    </row>
    <row r="1454" spans="1:6">
      <c r="A1454" s="134" t="s">
        <v>10</v>
      </c>
      <c r="B1454" t="s">
        <v>14</v>
      </c>
      <c r="C1454">
        <v>2025</v>
      </c>
      <c r="D1454" s="129">
        <v>0</v>
      </c>
    </row>
    <row r="1455" spans="1:6">
      <c r="A1455" s="134" t="s">
        <v>105</v>
      </c>
      <c r="B1455" t="s">
        <v>14</v>
      </c>
      <c r="C1455">
        <v>2014</v>
      </c>
      <c r="D1455" s="129">
        <v>0</v>
      </c>
      <c r="F1455"/>
    </row>
    <row r="1456" spans="1:6">
      <c r="A1456" s="134" t="s">
        <v>105</v>
      </c>
      <c r="B1456" t="s">
        <v>14</v>
      </c>
      <c r="C1456">
        <v>2015</v>
      </c>
      <c r="D1456" s="129">
        <v>0</v>
      </c>
      <c r="F1456"/>
    </row>
    <row r="1457" spans="1:6">
      <c r="A1457" s="134" t="s">
        <v>105</v>
      </c>
      <c r="B1457" t="s">
        <v>14</v>
      </c>
      <c r="C1457">
        <v>2016</v>
      </c>
      <c r="D1457" s="129">
        <v>0</v>
      </c>
      <c r="F1457"/>
    </row>
    <row r="1458" spans="1:6">
      <c r="A1458" s="134" t="s">
        <v>105</v>
      </c>
      <c r="B1458" t="s">
        <v>14</v>
      </c>
      <c r="C1458">
        <v>2017</v>
      </c>
      <c r="D1458" s="129">
        <v>0</v>
      </c>
      <c r="F1458"/>
    </row>
    <row r="1459" spans="1:6">
      <c r="A1459" s="134" t="s">
        <v>105</v>
      </c>
      <c r="B1459" t="s">
        <v>14</v>
      </c>
      <c r="C1459">
        <v>2018</v>
      </c>
      <c r="D1459" s="129">
        <v>0</v>
      </c>
      <c r="F1459"/>
    </row>
    <row r="1460" spans="1:6">
      <c r="A1460" s="134" t="s">
        <v>105</v>
      </c>
      <c r="B1460" t="s">
        <v>14</v>
      </c>
      <c r="C1460">
        <v>2019</v>
      </c>
      <c r="D1460" s="129">
        <v>0</v>
      </c>
      <c r="F1460"/>
    </row>
    <row r="1461" spans="1:6">
      <c r="A1461" s="134" t="s">
        <v>105</v>
      </c>
      <c r="B1461" t="s">
        <v>14</v>
      </c>
      <c r="C1461">
        <v>2020</v>
      </c>
      <c r="D1461" s="129">
        <v>0</v>
      </c>
      <c r="F1461"/>
    </row>
    <row r="1462" spans="1:6">
      <c r="A1462" s="134" t="s">
        <v>105</v>
      </c>
      <c r="B1462" t="s">
        <v>14</v>
      </c>
      <c r="C1462">
        <v>2021</v>
      </c>
      <c r="D1462" s="129">
        <v>0</v>
      </c>
      <c r="F1462"/>
    </row>
    <row r="1463" spans="1:6">
      <c r="A1463" s="134" t="s">
        <v>105</v>
      </c>
      <c r="B1463" t="s">
        <v>14</v>
      </c>
      <c r="C1463">
        <v>2022</v>
      </c>
      <c r="D1463" s="129">
        <v>0</v>
      </c>
      <c r="F1463"/>
    </row>
    <row r="1464" spans="1:6">
      <c r="A1464" s="134" t="s">
        <v>105</v>
      </c>
      <c r="B1464" t="s">
        <v>14</v>
      </c>
      <c r="C1464">
        <v>2023</v>
      </c>
      <c r="D1464" s="129">
        <v>0</v>
      </c>
      <c r="F1464"/>
    </row>
    <row r="1465" spans="1:6">
      <c r="A1465" s="134" t="s">
        <v>105</v>
      </c>
      <c r="B1465" t="s">
        <v>14</v>
      </c>
      <c r="C1465">
        <v>2024</v>
      </c>
      <c r="D1465" s="129">
        <v>0</v>
      </c>
      <c r="F1465"/>
    </row>
    <row r="1466" spans="1:6">
      <c r="A1466" s="134" t="s">
        <v>105</v>
      </c>
      <c r="B1466" t="s">
        <v>14</v>
      </c>
      <c r="C1466">
        <v>2025</v>
      </c>
      <c r="D1466" s="129">
        <v>0</v>
      </c>
    </row>
    <row r="1467" spans="1:6">
      <c r="A1467" s="134" t="s">
        <v>12</v>
      </c>
      <c r="B1467" t="s">
        <v>14</v>
      </c>
      <c r="C1467">
        <v>2014</v>
      </c>
      <c r="D1467" s="129">
        <v>0</v>
      </c>
      <c r="F1467"/>
    </row>
    <row r="1468" spans="1:6">
      <c r="A1468" s="134" t="s">
        <v>12</v>
      </c>
      <c r="B1468" t="s">
        <v>14</v>
      </c>
      <c r="C1468">
        <v>2015</v>
      </c>
      <c r="D1468" s="129">
        <v>0</v>
      </c>
      <c r="F1468"/>
    </row>
    <row r="1469" spans="1:6">
      <c r="A1469" s="134" t="s">
        <v>12</v>
      </c>
      <c r="B1469" t="s">
        <v>14</v>
      </c>
      <c r="C1469">
        <v>2016</v>
      </c>
      <c r="D1469" s="129">
        <v>0</v>
      </c>
      <c r="F1469"/>
    </row>
    <row r="1470" spans="1:6">
      <c r="A1470" s="134" t="s">
        <v>12</v>
      </c>
      <c r="B1470" t="s">
        <v>14</v>
      </c>
      <c r="C1470">
        <v>2017</v>
      </c>
      <c r="D1470" s="129">
        <v>0</v>
      </c>
      <c r="F1470"/>
    </row>
    <row r="1471" spans="1:6">
      <c r="A1471" s="134" t="s">
        <v>12</v>
      </c>
      <c r="B1471" t="s">
        <v>14</v>
      </c>
      <c r="C1471">
        <v>2018</v>
      </c>
      <c r="D1471" s="129">
        <v>90555</v>
      </c>
      <c r="F1471"/>
    </row>
    <row r="1472" spans="1:6">
      <c r="A1472" s="134" t="s">
        <v>12</v>
      </c>
      <c r="B1472" t="s">
        <v>14</v>
      </c>
      <c r="C1472">
        <v>2019</v>
      </c>
      <c r="D1472" s="129">
        <v>96605</v>
      </c>
      <c r="F1472"/>
    </row>
    <row r="1473" spans="1:6">
      <c r="A1473" s="134" t="s">
        <v>12</v>
      </c>
      <c r="B1473" t="s">
        <v>14</v>
      </c>
      <c r="C1473">
        <v>2020</v>
      </c>
      <c r="D1473" s="129">
        <v>125467</v>
      </c>
      <c r="F1473"/>
    </row>
    <row r="1474" spans="1:6">
      <c r="A1474" s="134" t="s">
        <v>12</v>
      </c>
      <c r="B1474" t="s">
        <v>14</v>
      </c>
      <c r="C1474">
        <v>2021</v>
      </c>
      <c r="D1474" s="129">
        <v>75142.100000000006</v>
      </c>
      <c r="F1474"/>
    </row>
    <row r="1475" spans="1:6">
      <c r="A1475" s="134" t="s">
        <v>12</v>
      </c>
      <c r="B1475" t="s">
        <v>14</v>
      </c>
      <c r="C1475">
        <v>2022</v>
      </c>
      <c r="D1475" s="129">
        <v>0</v>
      </c>
      <c r="F1475"/>
    </row>
    <row r="1476" spans="1:6">
      <c r="A1476" s="134" t="s">
        <v>12</v>
      </c>
      <c r="B1476" t="s">
        <v>14</v>
      </c>
      <c r="C1476">
        <v>2023</v>
      </c>
      <c r="D1476" s="129">
        <v>4564366.13</v>
      </c>
      <c r="F1476"/>
    </row>
    <row r="1477" spans="1:6">
      <c r="A1477" s="134" t="s">
        <v>12</v>
      </c>
      <c r="B1477" t="s">
        <v>14</v>
      </c>
      <c r="C1477">
        <v>2024</v>
      </c>
      <c r="D1477" s="129">
        <v>4664233.25</v>
      </c>
      <c r="F1477"/>
    </row>
    <row r="1478" spans="1:6">
      <c r="A1478" s="134" t="s">
        <v>12</v>
      </c>
      <c r="B1478" t="s">
        <v>14</v>
      </c>
      <c r="C1478">
        <v>2025</v>
      </c>
      <c r="D1478" s="129">
        <v>170728861.98000002</v>
      </c>
    </row>
    <row r="1479" spans="1:6">
      <c r="A1479" s="134" t="s">
        <v>5</v>
      </c>
      <c r="B1479" t="s">
        <v>25</v>
      </c>
      <c r="C1479">
        <v>2014</v>
      </c>
      <c r="D1479" s="129">
        <v>1647370</v>
      </c>
      <c r="F1479"/>
    </row>
    <row r="1480" spans="1:6">
      <c r="A1480" s="134" t="s">
        <v>5</v>
      </c>
      <c r="B1480" t="s">
        <v>25</v>
      </c>
      <c r="C1480">
        <v>2015</v>
      </c>
      <c r="D1480" s="129">
        <v>1678147</v>
      </c>
      <c r="F1480"/>
    </row>
    <row r="1481" spans="1:6">
      <c r="A1481" s="134" t="s">
        <v>5</v>
      </c>
      <c r="B1481" t="s">
        <v>25</v>
      </c>
      <c r="C1481">
        <v>2016</v>
      </c>
      <c r="D1481" s="129">
        <v>1697536</v>
      </c>
      <c r="F1481"/>
    </row>
    <row r="1482" spans="1:6">
      <c r="A1482" s="134" t="s">
        <v>5</v>
      </c>
      <c r="B1482" t="s">
        <v>25</v>
      </c>
      <c r="C1482">
        <v>2017</v>
      </c>
      <c r="D1482" s="129">
        <v>1714321</v>
      </c>
      <c r="F1482"/>
    </row>
    <row r="1483" spans="1:6">
      <c r="A1483" s="134" t="s">
        <v>5</v>
      </c>
      <c r="B1483" t="s">
        <v>25</v>
      </c>
      <c r="C1483">
        <v>2018</v>
      </c>
      <c r="D1483" s="129">
        <v>1736529</v>
      </c>
      <c r="F1483"/>
    </row>
    <row r="1484" spans="1:6">
      <c r="A1484" s="134" t="s">
        <v>5</v>
      </c>
      <c r="B1484" t="s">
        <v>25</v>
      </c>
      <c r="C1484">
        <v>2019</v>
      </c>
      <c r="D1484" s="129">
        <v>1754076</v>
      </c>
      <c r="F1484"/>
    </row>
    <row r="1485" spans="1:6">
      <c r="A1485" s="134" t="s">
        <v>5</v>
      </c>
      <c r="B1485" t="s">
        <v>28</v>
      </c>
      <c r="C1485">
        <v>2020</v>
      </c>
      <c r="D1485" s="129">
        <v>1768874</v>
      </c>
      <c r="F1485"/>
    </row>
    <row r="1486" spans="1:6">
      <c r="A1486" s="134" t="s">
        <v>5</v>
      </c>
      <c r="B1486" t="s">
        <v>28</v>
      </c>
      <c r="C1486">
        <v>2021</v>
      </c>
      <c r="D1486" s="129">
        <v>1779577</v>
      </c>
      <c r="F1486"/>
    </row>
    <row r="1487" spans="1:6">
      <c r="A1487" s="134" t="s">
        <v>5</v>
      </c>
      <c r="B1487" t="s">
        <v>28</v>
      </c>
      <c r="C1487">
        <v>2022</v>
      </c>
      <c r="D1487" s="129">
        <v>1787877</v>
      </c>
      <c r="F1487"/>
    </row>
    <row r="1488" spans="1:6">
      <c r="A1488" s="134" t="s">
        <v>5</v>
      </c>
      <c r="B1488" t="s">
        <v>25</v>
      </c>
      <c r="C1488">
        <v>2023</v>
      </c>
      <c r="D1488" s="129">
        <v>1794874</v>
      </c>
      <c r="F1488"/>
    </row>
    <row r="1489" spans="1:6">
      <c r="A1489" s="134" t="s">
        <v>5</v>
      </c>
      <c r="B1489" t="s">
        <v>28</v>
      </c>
      <c r="C1489">
        <v>2024</v>
      </c>
      <c r="D1489" s="129">
        <v>1803455</v>
      </c>
      <c r="E1489" s="135"/>
      <c r="F1489"/>
    </row>
    <row r="1490" spans="1:6">
      <c r="A1490" s="134" t="s">
        <v>5</v>
      </c>
      <c r="B1490" t="s">
        <v>28</v>
      </c>
      <c r="C1490">
        <v>2025</v>
      </c>
      <c r="D1490" s="129">
        <v>1803644</v>
      </c>
    </row>
    <row r="1491" spans="1:6">
      <c r="A1491" s="134" t="s">
        <v>102</v>
      </c>
      <c r="B1491" t="s">
        <v>25</v>
      </c>
      <c r="C1491">
        <v>2014</v>
      </c>
      <c r="D1491" s="129">
        <v>676079</v>
      </c>
      <c r="F1491"/>
    </row>
    <row r="1492" spans="1:6">
      <c r="A1492" s="134" t="s">
        <v>102</v>
      </c>
      <c r="B1492" t="s">
        <v>25</v>
      </c>
      <c r="C1492">
        <v>2015</v>
      </c>
      <c r="D1492" s="129">
        <v>688292</v>
      </c>
      <c r="F1492"/>
    </row>
    <row r="1493" spans="1:6">
      <c r="A1493" s="134" t="s">
        <v>102</v>
      </c>
      <c r="B1493" t="s">
        <v>25</v>
      </c>
      <c r="C1493">
        <v>2016</v>
      </c>
      <c r="D1493" s="129">
        <v>701926</v>
      </c>
      <c r="F1493"/>
    </row>
    <row r="1494" spans="1:6">
      <c r="A1494" s="134" t="s">
        <v>102</v>
      </c>
      <c r="B1494" t="s">
        <v>25</v>
      </c>
      <c r="C1494">
        <v>2017</v>
      </c>
      <c r="D1494" s="129">
        <v>715311</v>
      </c>
      <c r="F1494"/>
    </row>
    <row r="1495" spans="1:6">
      <c r="A1495" s="134" t="s">
        <v>102</v>
      </c>
      <c r="B1495" t="s">
        <v>25</v>
      </c>
      <c r="C1495">
        <v>2018</v>
      </c>
      <c r="D1495" s="129">
        <v>730833</v>
      </c>
      <c r="F1495"/>
    </row>
    <row r="1496" spans="1:6">
      <c r="A1496" s="134" t="s">
        <v>102</v>
      </c>
      <c r="B1496" t="s">
        <v>25</v>
      </c>
      <c r="C1496">
        <v>2019</v>
      </c>
      <c r="D1496" s="129">
        <v>745365</v>
      </c>
      <c r="F1496"/>
    </row>
    <row r="1497" spans="1:6">
      <c r="A1497" s="134" t="s">
        <v>102</v>
      </c>
      <c r="B1497" t="s">
        <v>28</v>
      </c>
      <c r="C1497">
        <v>2020</v>
      </c>
      <c r="D1497" s="129">
        <v>760035</v>
      </c>
      <c r="F1497"/>
    </row>
    <row r="1498" spans="1:6">
      <c r="A1498" s="134" t="s">
        <v>102</v>
      </c>
      <c r="B1498" t="s">
        <v>28</v>
      </c>
      <c r="C1498">
        <v>2021</v>
      </c>
      <c r="D1498" s="129">
        <v>767497</v>
      </c>
      <c r="F1498"/>
    </row>
    <row r="1499" spans="1:6">
      <c r="A1499" s="134" t="s">
        <v>102</v>
      </c>
      <c r="B1499" t="s">
        <v>28</v>
      </c>
      <c r="C1499">
        <v>2022</v>
      </c>
      <c r="D1499" s="129">
        <v>789326</v>
      </c>
      <c r="F1499"/>
    </row>
    <row r="1500" spans="1:6">
      <c r="A1500" s="134" t="s">
        <v>102</v>
      </c>
      <c r="B1500" t="s">
        <v>25</v>
      </c>
      <c r="C1500">
        <v>2023</v>
      </c>
      <c r="D1500" s="129">
        <v>802482</v>
      </c>
      <c r="F1500"/>
    </row>
    <row r="1501" spans="1:6">
      <c r="A1501" s="134" t="s">
        <v>102</v>
      </c>
      <c r="B1501" t="s">
        <v>28</v>
      </c>
      <c r="C1501">
        <v>2024</v>
      </c>
      <c r="D1501" s="129">
        <v>816097</v>
      </c>
      <c r="F1501"/>
    </row>
    <row r="1502" spans="1:6">
      <c r="A1502" s="134" t="s">
        <v>102</v>
      </c>
      <c r="B1502" t="s">
        <v>28</v>
      </c>
      <c r="C1502">
        <v>2025</v>
      </c>
      <c r="D1502" s="129">
        <v>829203</v>
      </c>
    </row>
    <row r="1503" spans="1:6">
      <c r="A1503" s="134" t="s">
        <v>103</v>
      </c>
      <c r="B1503" t="s">
        <v>25</v>
      </c>
      <c r="C1503">
        <v>2014</v>
      </c>
      <c r="D1503" s="129">
        <v>2737901</v>
      </c>
      <c r="F1503"/>
    </row>
    <row r="1504" spans="1:6">
      <c r="A1504" s="134" t="s">
        <v>103</v>
      </c>
      <c r="B1504" t="s">
        <v>25</v>
      </c>
      <c r="C1504">
        <v>2015</v>
      </c>
      <c r="D1504" s="129">
        <v>2775845</v>
      </c>
      <c r="F1504"/>
    </row>
    <row r="1505" spans="1:8">
      <c r="A1505" s="134" t="s">
        <v>103</v>
      </c>
      <c r="B1505" t="s">
        <v>25</v>
      </c>
      <c r="C1505">
        <v>2016</v>
      </c>
      <c r="D1505" s="129">
        <v>2815766</v>
      </c>
      <c r="F1505"/>
    </row>
    <row r="1506" spans="1:8">
      <c r="A1506" s="134" t="s">
        <v>103</v>
      </c>
      <c r="B1506" t="s">
        <v>25</v>
      </c>
      <c r="C1506">
        <v>2017</v>
      </c>
      <c r="D1506" s="129">
        <v>2864041</v>
      </c>
      <c r="F1506"/>
    </row>
    <row r="1507" spans="1:8">
      <c r="A1507" s="134" t="s">
        <v>103</v>
      </c>
      <c r="B1507" t="s">
        <v>25</v>
      </c>
      <c r="C1507">
        <v>2018</v>
      </c>
      <c r="D1507" s="129">
        <v>2916094</v>
      </c>
      <c r="F1507"/>
    </row>
    <row r="1508" spans="1:8">
      <c r="A1508" s="134" t="s">
        <v>103</v>
      </c>
      <c r="B1508" t="s">
        <v>25</v>
      </c>
      <c r="C1508">
        <v>2019</v>
      </c>
      <c r="D1508" s="129">
        <v>2972562</v>
      </c>
      <c r="F1508"/>
    </row>
    <row r="1509" spans="1:8">
      <c r="A1509" s="134" t="s">
        <v>103</v>
      </c>
      <c r="B1509" t="s">
        <v>25</v>
      </c>
      <c r="C1509">
        <v>2020</v>
      </c>
      <c r="D1509" s="129">
        <v>2972604</v>
      </c>
      <c r="F1509"/>
      <c r="H1509" s="137"/>
    </row>
    <row r="1510" spans="1:8">
      <c r="A1510" s="134" t="s">
        <v>103</v>
      </c>
      <c r="B1510" t="s">
        <v>25</v>
      </c>
      <c r="C1510">
        <v>2021</v>
      </c>
      <c r="D1510" s="129">
        <v>3040945</v>
      </c>
      <c r="F1510"/>
      <c r="H1510" s="137"/>
    </row>
    <row r="1511" spans="1:8">
      <c r="A1511" s="134" t="s">
        <v>103</v>
      </c>
      <c r="B1511" t="s">
        <v>25</v>
      </c>
      <c r="C1511">
        <v>2022</v>
      </c>
      <c r="D1511" s="129">
        <v>3090924</v>
      </c>
      <c r="F1511"/>
      <c r="G1511" s="138"/>
    </row>
    <row r="1512" spans="1:8">
      <c r="A1512" s="134" t="s">
        <v>103</v>
      </c>
      <c r="B1512" t="s">
        <v>25</v>
      </c>
      <c r="C1512">
        <v>2023</v>
      </c>
      <c r="D1512" s="129">
        <v>3134012</v>
      </c>
      <c r="F1512"/>
    </row>
    <row r="1513" spans="1:8">
      <c r="A1513" s="134" t="s">
        <v>103</v>
      </c>
      <c r="B1513" t="s">
        <v>25</v>
      </c>
      <c r="C1513">
        <v>2024</v>
      </c>
      <c r="D1513" s="129">
        <v>3177587</v>
      </c>
      <c r="F1513"/>
      <c r="G1513" s="138"/>
    </row>
    <row r="1514" spans="1:8">
      <c r="A1514" s="134" t="s">
        <v>103</v>
      </c>
      <c r="B1514" t="s">
        <v>25</v>
      </c>
      <c r="C1514">
        <v>2025</v>
      </c>
      <c r="D1514" s="129">
        <v>3216214</v>
      </c>
    </row>
    <row r="1515" spans="1:8">
      <c r="A1515" s="134" t="s">
        <v>11</v>
      </c>
      <c r="B1515" t="s">
        <v>25</v>
      </c>
      <c r="C1515">
        <v>2014</v>
      </c>
      <c r="D1515" s="129">
        <v>323535</v>
      </c>
      <c r="F1515"/>
    </row>
    <row r="1516" spans="1:8">
      <c r="A1516" s="134" t="s">
        <v>11</v>
      </c>
      <c r="B1516" t="s">
        <v>25</v>
      </c>
      <c r="C1516">
        <v>2015</v>
      </c>
      <c r="D1516" s="129">
        <v>326387</v>
      </c>
      <c r="F1516"/>
    </row>
    <row r="1517" spans="1:8">
      <c r="A1517" s="134" t="s">
        <v>11</v>
      </c>
      <c r="B1517" t="s">
        <v>25</v>
      </c>
      <c r="C1517">
        <v>2016</v>
      </c>
      <c r="D1517" s="129">
        <v>328376</v>
      </c>
      <c r="F1517"/>
    </row>
    <row r="1518" spans="1:8">
      <c r="A1518" s="134" t="s">
        <v>11</v>
      </c>
      <c r="B1518" t="s">
        <v>25</v>
      </c>
      <c r="C1518">
        <v>2017</v>
      </c>
      <c r="D1518" s="129">
        <v>329999</v>
      </c>
      <c r="F1518"/>
    </row>
    <row r="1519" spans="1:8">
      <c r="A1519" s="134" t="s">
        <v>11</v>
      </c>
      <c r="B1519" t="s">
        <v>25</v>
      </c>
      <c r="C1519">
        <v>2018</v>
      </c>
      <c r="D1519" s="129">
        <v>331645</v>
      </c>
      <c r="F1519"/>
    </row>
    <row r="1520" spans="1:8">
      <c r="A1520" s="134" t="s">
        <v>11</v>
      </c>
      <c r="B1520" t="s">
        <v>25</v>
      </c>
      <c r="C1520">
        <v>2019</v>
      </c>
      <c r="D1520" s="129">
        <v>333918</v>
      </c>
      <c r="F1520"/>
    </row>
    <row r="1521" spans="1:6">
      <c r="A1521" s="134" t="s">
        <v>11</v>
      </c>
      <c r="B1521" t="s">
        <v>28</v>
      </c>
      <c r="C1521">
        <v>2020</v>
      </c>
      <c r="D1521" s="129">
        <v>328694</v>
      </c>
      <c r="F1521"/>
    </row>
    <row r="1522" spans="1:6">
      <c r="A1522" s="134" t="s">
        <v>11</v>
      </c>
      <c r="B1522" t="s">
        <v>28</v>
      </c>
      <c r="C1522">
        <v>2021</v>
      </c>
      <c r="D1522" s="129">
        <v>331054</v>
      </c>
      <c r="F1522"/>
    </row>
    <row r="1523" spans="1:6">
      <c r="A1523" s="134" t="s">
        <v>11</v>
      </c>
      <c r="B1523" t="s">
        <v>28</v>
      </c>
      <c r="C1523">
        <v>2022</v>
      </c>
      <c r="D1523" s="129">
        <v>334492</v>
      </c>
      <c r="F1523"/>
    </row>
    <row r="1524" spans="1:6">
      <c r="A1524" s="134" t="s">
        <v>11</v>
      </c>
      <c r="B1524" t="s">
        <v>25</v>
      </c>
      <c r="C1524">
        <v>2023</v>
      </c>
      <c r="D1524" s="129">
        <v>337774</v>
      </c>
      <c r="F1524"/>
    </row>
    <row r="1525" spans="1:6">
      <c r="A1525" s="134" t="s">
        <v>11</v>
      </c>
      <c r="B1525" t="s">
        <v>28</v>
      </c>
      <c r="C1525">
        <v>2024</v>
      </c>
      <c r="D1525" s="129">
        <v>339339</v>
      </c>
      <c r="F1525"/>
    </row>
    <row r="1526" spans="1:6">
      <c r="A1526" s="134" t="s">
        <v>11</v>
      </c>
      <c r="B1526" t="s">
        <v>28</v>
      </c>
      <c r="C1526">
        <v>2025</v>
      </c>
      <c r="D1526" s="129">
        <v>340321</v>
      </c>
    </row>
    <row r="1527" spans="1:6">
      <c r="A1527" s="134" t="s">
        <v>72</v>
      </c>
      <c r="B1527" t="s">
        <v>25</v>
      </c>
      <c r="C1527">
        <v>2014</v>
      </c>
      <c r="D1527" s="129">
        <v>852771</v>
      </c>
      <c r="F1527"/>
    </row>
    <row r="1528" spans="1:6">
      <c r="A1528" s="134" t="s">
        <v>72</v>
      </c>
      <c r="B1528" t="s">
        <v>25</v>
      </c>
      <c r="C1528">
        <v>2015</v>
      </c>
      <c r="D1528" s="129">
        <v>855107</v>
      </c>
      <c r="F1528"/>
    </row>
    <row r="1529" spans="1:6">
      <c r="A1529" s="134" t="s">
        <v>72</v>
      </c>
      <c r="B1529" t="s">
        <v>25</v>
      </c>
      <c r="C1529">
        <v>2016</v>
      </c>
      <c r="D1529" s="129">
        <v>862185</v>
      </c>
      <c r="F1529"/>
    </row>
    <row r="1530" spans="1:6">
      <c r="A1530" s="134" t="s">
        <v>72</v>
      </c>
      <c r="B1530" t="s">
        <v>25</v>
      </c>
      <c r="C1530">
        <v>2017</v>
      </c>
      <c r="D1530" s="129">
        <v>891771</v>
      </c>
      <c r="F1530"/>
    </row>
    <row r="1531" spans="1:6">
      <c r="A1531" s="134" t="s">
        <v>72</v>
      </c>
      <c r="B1531" t="s">
        <v>25</v>
      </c>
      <c r="C1531">
        <v>2018</v>
      </c>
      <c r="D1531" s="129">
        <v>897007</v>
      </c>
      <c r="F1531"/>
    </row>
    <row r="1532" spans="1:6">
      <c r="A1532" s="134" t="s">
        <v>72</v>
      </c>
      <c r="B1532" t="s">
        <v>25</v>
      </c>
      <c r="C1532">
        <v>2019</v>
      </c>
      <c r="D1532" s="129">
        <v>906795</v>
      </c>
      <c r="F1532"/>
    </row>
    <row r="1533" spans="1:6">
      <c r="A1533" s="134" t="s">
        <v>72</v>
      </c>
      <c r="B1533" t="s">
        <v>25</v>
      </c>
      <c r="C1533">
        <v>2020</v>
      </c>
      <c r="D1533" s="129">
        <v>912220</v>
      </c>
      <c r="F1533"/>
    </row>
    <row r="1534" spans="1:6">
      <c r="A1534" s="134" t="s">
        <v>72</v>
      </c>
      <c r="B1534" t="s">
        <v>25</v>
      </c>
      <c r="C1534">
        <v>2021</v>
      </c>
      <c r="D1534" s="129">
        <v>916347</v>
      </c>
      <c r="F1534"/>
    </row>
    <row r="1535" spans="1:6">
      <c r="A1535" s="134" t="s">
        <v>72</v>
      </c>
      <c r="B1535" t="s">
        <v>25</v>
      </c>
      <c r="C1535">
        <v>2022</v>
      </c>
      <c r="D1535" s="129">
        <v>922438</v>
      </c>
      <c r="F1535"/>
    </row>
    <row r="1536" spans="1:6">
      <c r="A1536" s="134" t="s">
        <v>72</v>
      </c>
      <c r="B1536" t="s">
        <v>25</v>
      </c>
      <c r="C1536">
        <v>2023</v>
      </c>
      <c r="D1536" s="129">
        <v>931333</v>
      </c>
      <c r="F1536"/>
    </row>
    <row r="1537" spans="1:6">
      <c r="A1537" s="134" t="s">
        <v>72</v>
      </c>
      <c r="B1537" t="s">
        <v>25</v>
      </c>
      <c r="C1537">
        <v>2024</v>
      </c>
      <c r="D1537" s="129">
        <v>941412</v>
      </c>
      <c r="F1537"/>
    </row>
    <row r="1538" spans="1:6">
      <c r="A1538" s="134" t="s">
        <v>72</v>
      </c>
      <c r="B1538" t="s">
        <v>25</v>
      </c>
      <c r="C1538">
        <v>2025</v>
      </c>
      <c r="D1538" s="129">
        <v>950104</v>
      </c>
    </row>
    <row r="1539" spans="1:6">
      <c r="A1539" s="134" t="s">
        <v>6</v>
      </c>
      <c r="B1539" t="s">
        <v>25</v>
      </c>
      <c r="C1539">
        <v>2014</v>
      </c>
      <c r="D1539" s="129">
        <v>949707</v>
      </c>
      <c r="F1539"/>
    </row>
    <row r="1540" spans="1:6">
      <c r="A1540" s="134" t="s">
        <v>6</v>
      </c>
      <c r="B1540" t="s">
        <v>25</v>
      </c>
      <c r="C1540">
        <v>2015</v>
      </c>
      <c r="D1540" s="129">
        <v>975462</v>
      </c>
      <c r="F1540"/>
    </row>
    <row r="1541" spans="1:6">
      <c r="A1541" s="134" t="s">
        <v>6</v>
      </c>
      <c r="B1541" t="s">
        <v>25</v>
      </c>
      <c r="C1541">
        <v>2016</v>
      </c>
      <c r="D1541" s="129">
        <v>987983</v>
      </c>
      <c r="F1541"/>
    </row>
    <row r="1542" spans="1:6">
      <c r="A1542" s="134" t="s">
        <v>6</v>
      </c>
      <c r="B1542" t="s">
        <v>25</v>
      </c>
      <c r="C1542">
        <v>2017</v>
      </c>
      <c r="D1542" s="129">
        <v>1006352</v>
      </c>
      <c r="F1542"/>
    </row>
    <row r="1543" spans="1:6">
      <c r="A1543" s="134" t="s">
        <v>6</v>
      </c>
      <c r="B1543" t="s">
        <v>25</v>
      </c>
      <c r="C1543">
        <v>2018</v>
      </c>
      <c r="D1543" s="129">
        <v>1024166</v>
      </c>
      <c r="F1543"/>
    </row>
    <row r="1544" spans="1:6">
      <c r="A1544" s="134" t="s">
        <v>6</v>
      </c>
      <c r="B1544" t="s">
        <v>25</v>
      </c>
      <c r="C1544">
        <v>2019</v>
      </c>
      <c r="D1544" s="129">
        <v>1043642</v>
      </c>
      <c r="F1544"/>
    </row>
    <row r="1545" spans="1:6">
      <c r="A1545" s="134" t="s">
        <v>6</v>
      </c>
      <c r="B1545" t="s">
        <v>28</v>
      </c>
      <c r="C1545">
        <v>2020</v>
      </c>
      <c r="D1545" s="129">
        <v>1062449</v>
      </c>
      <c r="F1545"/>
    </row>
    <row r="1546" spans="1:6">
      <c r="A1546" s="134" t="s">
        <v>6</v>
      </c>
      <c r="B1546" t="s">
        <v>28</v>
      </c>
      <c r="C1546">
        <v>2021</v>
      </c>
      <c r="D1546" s="129">
        <v>1065720</v>
      </c>
      <c r="F1546"/>
    </row>
    <row r="1547" spans="1:6">
      <c r="A1547" s="134" t="s">
        <v>6</v>
      </c>
      <c r="B1547" t="s">
        <v>28</v>
      </c>
      <c r="C1547">
        <v>2022</v>
      </c>
      <c r="D1547" s="129">
        <v>1114399</v>
      </c>
      <c r="F1547"/>
    </row>
    <row r="1548" spans="1:6">
      <c r="A1548" s="134" t="s">
        <v>6</v>
      </c>
      <c r="B1548" t="s">
        <v>25</v>
      </c>
      <c r="C1548">
        <v>2023</v>
      </c>
      <c r="D1548" s="129">
        <v>1122077</v>
      </c>
      <c r="F1548"/>
    </row>
    <row r="1549" spans="1:6">
      <c r="A1549" s="134" t="s">
        <v>6</v>
      </c>
      <c r="B1549" t="s">
        <v>28</v>
      </c>
      <c r="C1549">
        <v>2024</v>
      </c>
      <c r="D1549" s="129">
        <v>1115884</v>
      </c>
      <c r="F1549"/>
    </row>
    <row r="1550" spans="1:6">
      <c r="A1550" s="134" t="s">
        <v>6</v>
      </c>
      <c r="B1550" t="s">
        <v>28</v>
      </c>
      <c r="C1550">
        <v>2025</v>
      </c>
      <c r="D1550" s="129">
        <v>1122890</v>
      </c>
    </row>
    <row r="1551" spans="1:6">
      <c r="A1551" s="134" t="s">
        <v>8</v>
      </c>
      <c r="B1551" t="s">
        <v>25</v>
      </c>
      <c r="C1551">
        <v>2014</v>
      </c>
      <c r="D1551" s="129">
        <v>1363485</v>
      </c>
      <c r="F1551"/>
    </row>
    <row r="1552" spans="1:6">
      <c r="A1552" s="134" t="s">
        <v>8</v>
      </c>
      <c r="B1552" t="s">
        <v>25</v>
      </c>
      <c r="C1552">
        <v>2015</v>
      </c>
      <c r="D1552" s="129">
        <v>1403863.6</v>
      </c>
      <c r="F1552"/>
    </row>
    <row r="1553" spans="1:6">
      <c r="A1553" s="134" t="s">
        <v>8</v>
      </c>
      <c r="B1553" t="s">
        <v>25</v>
      </c>
      <c r="C1553">
        <v>2016</v>
      </c>
      <c r="D1553" s="129">
        <v>1413330</v>
      </c>
      <c r="F1553"/>
    </row>
    <row r="1554" spans="1:6">
      <c r="A1554" s="134" t="s">
        <v>8</v>
      </c>
      <c r="B1554" t="s">
        <v>25</v>
      </c>
      <c r="C1554">
        <v>2017</v>
      </c>
      <c r="D1554" s="129">
        <v>1436210</v>
      </c>
      <c r="F1554"/>
    </row>
    <row r="1555" spans="1:6">
      <c r="A1555" s="134" t="s">
        <v>8</v>
      </c>
      <c r="B1555" t="s">
        <v>25</v>
      </c>
      <c r="C1555">
        <v>2018</v>
      </c>
      <c r="D1555" s="129">
        <v>1467655</v>
      </c>
      <c r="F1555"/>
    </row>
    <row r="1556" spans="1:6">
      <c r="A1556" s="134" t="s">
        <v>8</v>
      </c>
      <c r="B1556" t="s">
        <v>25</v>
      </c>
      <c r="C1556">
        <v>2019</v>
      </c>
      <c r="D1556" s="129">
        <v>1496520</v>
      </c>
      <c r="F1556"/>
    </row>
    <row r="1557" spans="1:6">
      <c r="A1557" s="134" t="s">
        <v>8</v>
      </c>
      <c r="B1557" t="s">
        <v>28</v>
      </c>
      <c r="C1557">
        <v>2020</v>
      </c>
      <c r="D1557" s="129">
        <v>1520338</v>
      </c>
      <c r="F1557"/>
    </row>
    <row r="1558" spans="1:6">
      <c r="A1558" s="134" t="s">
        <v>8</v>
      </c>
      <c r="B1558" t="s">
        <v>28</v>
      </c>
      <c r="C1558">
        <v>2021</v>
      </c>
      <c r="D1558" s="129">
        <v>1540386</v>
      </c>
      <c r="F1558"/>
    </row>
    <row r="1559" spans="1:6">
      <c r="A1559" s="134" t="s">
        <v>8</v>
      </c>
      <c r="B1559" t="s">
        <v>28</v>
      </c>
      <c r="C1559">
        <v>2022</v>
      </c>
      <c r="D1559" s="129">
        <v>1557236</v>
      </c>
      <c r="F1559"/>
    </row>
    <row r="1560" spans="1:6">
      <c r="A1560" s="134" t="s">
        <v>8</v>
      </c>
      <c r="B1560" t="s">
        <v>25</v>
      </c>
      <c r="C1560">
        <v>2023</v>
      </c>
      <c r="D1560" s="129">
        <v>1574875</v>
      </c>
      <c r="F1560"/>
    </row>
    <row r="1561" spans="1:6">
      <c r="A1561" s="134" t="s">
        <v>8</v>
      </c>
      <c r="B1561" t="s">
        <v>28</v>
      </c>
      <c r="C1561">
        <v>2024</v>
      </c>
      <c r="D1561" s="129">
        <v>1591266</v>
      </c>
      <c r="F1561"/>
    </row>
    <row r="1562" spans="1:6">
      <c r="A1562" s="134" t="s">
        <v>8</v>
      </c>
      <c r="B1562" t="s">
        <v>28</v>
      </c>
      <c r="C1562">
        <v>2025</v>
      </c>
      <c r="D1562" s="129">
        <v>1608081</v>
      </c>
    </row>
    <row r="1563" spans="1:6">
      <c r="A1563" s="134" t="s">
        <v>9</v>
      </c>
      <c r="B1563" t="s">
        <v>25</v>
      </c>
      <c r="C1563">
        <v>2014</v>
      </c>
      <c r="D1563" s="129">
        <v>685969</v>
      </c>
      <c r="F1563"/>
    </row>
    <row r="1564" spans="1:6">
      <c r="A1564" s="134" t="s">
        <v>9</v>
      </c>
      <c r="B1564" t="s">
        <v>25</v>
      </c>
      <c r="C1564">
        <v>2015</v>
      </c>
      <c r="D1564" s="129">
        <v>690938</v>
      </c>
      <c r="F1564"/>
    </row>
    <row r="1565" spans="1:6">
      <c r="A1565" s="134" t="s">
        <v>9</v>
      </c>
      <c r="B1565" t="s">
        <v>25</v>
      </c>
      <c r="C1565">
        <v>2016</v>
      </c>
      <c r="D1565" s="129">
        <v>696971</v>
      </c>
      <c r="F1565"/>
    </row>
    <row r="1566" spans="1:6">
      <c r="A1566" s="134" t="s">
        <v>9</v>
      </c>
      <c r="B1566" t="s">
        <v>25</v>
      </c>
      <c r="C1566">
        <v>2017</v>
      </c>
      <c r="D1566" s="129">
        <v>699028</v>
      </c>
      <c r="F1566"/>
    </row>
    <row r="1567" spans="1:6">
      <c r="A1567" s="134" t="s">
        <v>9</v>
      </c>
      <c r="B1567" t="s">
        <v>25</v>
      </c>
      <c r="C1567">
        <v>2018</v>
      </c>
      <c r="D1567" s="129">
        <v>714487</v>
      </c>
      <c r="F1567"/>
    </row>
    <row r="1568" spans="1:6">
      <c r="A1568" s="134" t="s">
        <v>9</v>
      </c>
      <c r="B1568" t="s">
        <v>25</v>
      </c>
      <c r="C1568">
        <v>2019</v>
      </c>
      <c r="D1568" s="129">
        <v>712566</v>
      </c>
      <c r="F1568"/>
    </row>
    <row r="1569" spans="1:6">
      <c r="A1569" s="134" t="s">
        <v>9</v>
      </c>
      <c r="B1569" t="s">
        <v>28</v>
      </c>
      <c r="C1569">
        <v>2020</v>
      </c>
      <c r="D1569" s="129">
        <v>732414</v>
      </c>
      <c r="F1569"/>
    </row>
    <row r="1570" spans="1:6">
      <c r="A1570" s="134" t="s">
        <v>9</v>
      </c>
      <c r="B1570" t="s">
        <v>28</v>
      </c>
      <c r="C1570">
        <v>2021</v>
      </c>
      <c r="D1570" s="129">
        <v>731456</v>
      </c>
      <c r="F1570"/>
    </row>
    <row r="1571" spans="1:6">
      <c r="A1571" s="134" t="s">
        <v>9</v>
      </c>
      <c r="B1571" t="s">
        <v>28</v>
      </c>
      <c r="C1571">
        <v>2022</v>
      </c>
      <c r="D1571" s="129">
        <v>737588</v>
      </c>
      <c r="F1571"/>
    </row>
    <row r="1572" spans="1:6">
      <c r="A1572" s="134" t="s">
        <v>9</v>
      </c>
      <c r="B1572" t="s">
        <v>25</v>
      </c>
      <c r="C1572">
        <v>2023</v>
      </c>
      <c r="D1572" s="129">
        <v>742256</v>
      </c>
      <c r="F1572"/>
    </row>
    <row r="1573" spans="1:6">
      <c r="A1573" s="134" t="s">
        <v>9</v>
      </c>
      <c r="B1573" t="s">
        <v>28</v>
      </c>
      <c r="C1573">
        <v>2024</v>
      </c>
      <c r="D1573" s="129">
        <v>743009</v>
      </c>
      <c r="F1573"/>
    </row>
    <row r="1574" spans="1:6">
      <c r="A1574" s="134" t="s">
        <v>9</v>
      </c>
      <c r="B1574" t="s">
        <v>28</v>
      </c>
      <c r="C1574">
        <v>2025</v>
      </c>
      <c r="D1574" s="129">
        <v>748448</v>
      </c>
    </row>
    <row r="1575" spans="1:6">
      <c r="A1575" s="134" t="s">
        <v>7</v>
      </c>
      <c r="B1575" t="s">
        <v>25</v>
      </c>
      <c r="C1575">
        <v>2014</v>
      </c>
      <c r="D1575" s="129">
        <v>856197</v>
      </c>
      <c r="F1575"/>
    </row>
    <row r="1576" spans="1:6">
      <c r="A1576" s="134" t="s">
        <v>7</v>
      </c>
      <c r="B1576" t="s">
        <v>25</v>
      </c>
      <c r="C1576">
        <v>2015</v>
      </c>
      <c r="D1576" s="129">
        <v>867292</v>
      </c>
      <c r="F1576"/>
    </row>
    <row r="1577" spans="1:6">
      <c r="A1577" s="134" t="s">
        <v>7</v>
      </c>
      <c r="B1577" t="s">
        <v>25</v>
      </c>
      <c r="C1577">
        <v>2016</v>
      </c>
      <c r="D1577" s="129">
        <v>880237</v>
      </c>
      <c r="F1577"/>
    </row>
    <row r="1578" spans="1:6">
      <c r="A1578" s="134" t="s">
        <v>7</v>
      </c>
      <c r="B1578" t="s">
        <v>25</v>
      </c>
      <c r="C1578">
        <v>2017</v>
      </c>
      <c r="D1578" s="129">
        <v>891469</v>
      </c>
      <c r="F1578"/>
    </row>
    <row r="1579" spans="1:6">
      <c r="A1579" s="134" t="s">
        <v>7</v>
      </c>
      <c r="B1579" t="s">
        <v>25</v>
      </c>
      <c r="C1579">
        <v>2018</v>
      </c>
      <c r="D1579" s="129">
        <v>902152</v>
      </c>
      <c r="F1579"/>
    </row>
    <row r="1580" spans="1:6">
      <c r="A1580" s="134" t="s">
        <v>7</v>
      </c>
      <c r="B1580" t="s">
        <v>25</v>
      </c>
      <c r="C1580">
        <v>2019</v>
      </c>
      <c r="D1580" s="129">
        <v>911404</v>
      </c>
      <c r="F1580"/>
    </row>
    <row r="1581" spans="1:6">
      <c r="A1581" s="134" t="s">
        <v>7</v>
      </c>
      <c r="B1581" t="s">
        <v>28</v>
      </c>
      <c r="C1581">
        <v>2020</v>
      </c>
      <c r="D1581" s="129">
        <v>920311</v>
      </c>
      <c r="F1581"/>
    </row>
    <row r="1582" spans="1:6">
      <c r="A1582" s="134" t="s">
        <v>7</v>
      </c>
      <c r="B1582" t="s">
        <v>28</v>
      </c>
      <c r="C1582">
        <v>2021</v>
      </c>
      <c r="D1582" s="129">
        <v>930809</v>
      </c>
      <c r="F1582"/>
    </row>
    <row r="1583" spans="1:6">
      <c r="A1583" s="134" t="s">
        <v>7</v>
      </c>
      <c r="B1583" t="s">
        <v>28</v>
      </c>
      <c r="C1583">
        <v>2022</v>
      </c>
      <c r="D1583" s="129">
        <v>943915</v>
      </c>
      <c r="F1583"/>
    </row>
    <row r="1584" spans="1:6">
      <c r="A1584" s="134" t="s">
        <v>7</v>
      </c>
      <c r="B1584" t="s">
        <v>25</v>
      </c>
      <c r="C1584">
        <v>2023</v>
      </c>
      <c r="D1584" s="129">
        <v>952534</v>
      </c>
      <c r="F1584"/>
    </row>
    <row r="1585" spans="1:6">
      <c r="A1585" s="134" t="s">
        <v>7</v>
      </c>
      <c r="B1585" t="s">
        <v>28</v>
      </c>
      <c r="C1585">
        <v>2024</v>
      </c>
      <c r="D1585" s="129">
        <v>961018</v>
      </c>
      <c r="F1585"/>
    </row>
    <row r="1586" spans="1:6">
      <c r="A1586" s="134" t="s">
        <v>7</v>
      </c>
      <c r="B1586" t="s">
        <v>28</v>
      </c>
      <c r="C1586">
        <v>2025</v>
      </c>
      <c r="D1586" s="129">
        <v>969215</v>
      </c>
    </row>
    <row r="1587" spans="1:6">
      <c r="A1587" s="134" t="s">
        <v>107</v>
      </c>
      <c r="B1587" t="s">
        <v>25</v>
      </c>
      <c r="C1587">
        <v>2014</v>
      </c>
      <c r="D1587" s="129">
        <v>180202</v>
      </c>
      <c r="F1587"/>
    </row>
    <row r="1588" spans="1:6">
      <c r="A1588" s="134" t="s">
        <v>107</v>
      </c>
      <c r="B1588" t="s">
        <v>25</v>
      </c>
      <c r="C1588">
        <v>2015</v>
      </c>
      <c r="D1588" s="129">
        <v>183250</v>
      </c>
      <c r="F1588"/>
    </row>
    <row r="1589" spans="1:6">
      <c r="A1589" s="134" t="s">
        <v>107</v>
      </c>
      <c r="B1589" t="s">
        <v>25</v>
      </c>
      <c r="C1589">
        <v>2016</v>
      </c>
      <c r="D1589" s="129">
        <v>186376</v>
      </c>
      <c r="F1589"/>
    </row>
    <row r="1590" spans="1:6">
      <c r="A1590" s="134" t="s">
        <v>107</v>
      </c>
      <c r="B1590" t="s">
        <v>25</v>
      </c>
      <c r="C1590">
        <v>2017</v>
      </c>
      <c r="D1590" s="129">
        <v>194424</v>
      </c>
      <c r="F1590"/>
    </row>
    <row r="1591" spans="1:6">
      <c r="A1591" s="134" t="s">
        <v>107</v>
      </c>
      <c r="B1591" t="s">
        <v>25</v>
      </c>
      <c r="C1591">
        <v>2018</v>
      </c>
      <c r="D1591" s="129">
        <v>200465</v>
      </c>
      <c r="F1591"/>
    </row>
    <row r="1592" spans="1:6">
      <c r="A1592" s="134" t="s">
        <v>107</v>
      </c>
      <c r="B1592" t="s">
        <v>25</v>
      </c>
      <c r="C1592">
        <v>2019</v>
      </c>
      <c r="D1592" s="129">
        <v>200321</v>
      </c>
      <c r="F1592"/>
    </row>
    <row r="1593" spans="1:6">
      <c r="A1593" s="134" t="s">
        <v>107</v>
      </c>
      <c r="B1593" t="s">
        <v>28</v>
      </c>
      <c r="C1593">
        <v>2020</v>
      </c>
      <c r="D1593" s="129">
        <v>209436</v>
      </c>
      <c r="F1593"/>
    </row>
    <row r="1594" spans="1:6">
      <c r="A1594" s="134" t="s">
        <v>107</v>
      </c>
      <c r="B1594" t="s">
        <v>28</v>
      </c>
      <c r="C1594">
        <v>2021</v>
      </c>
      <c r="D1594" s="129">
        <v>215033</v>
      </c>
      <c r="F1594"/>
    </row>
    <row r="1595" spans="1:6">
      <c r="A1595" s="134" t="s">
        <v>107</v>
      </c>
      <c r="B1595" t="s">
        <v>28</v>
      </c>
      <c r="C1595">
        <v>2022</v>
      </c>
      <c r="D1595" s="129">
        <v>218518</v>
      </c>
      <c r="F1595"/>
    </row>
    <row r="1596" spans="1:6">
      <c r="A1596" s="134" t="s">
        <v>107</v>
      </c>
      <c r="B1596" t="s">
        <v>25</v>
      </c>
      <c r="C1596">
        <v>2023</v>
      </c>
      <c r="D1596" s="129">
        <v>223681</v>
      </c>
      <c r="F1596"/>
    </row>
    <row r="1597" spans="1:6">
      <c r="A1597" s="134" t="s">
        <v>107</v>
      </c>
      <c r="B1597" t="s">
        <v>28</v>
      </c>
      <c r="C1597">
        <v>2024</v>
      </c>
      <c r="D1597" s="129">
        <v>226934</v>
      </c>
      <c r="F1597"/>
    </row>
    <row r="1598" spans="1:6">
      <c r="A1598" s="134" t="s">
        <v>107</v>
      </c>
      <c r="B1598" t="s">
        <v>28</v>
      </c>
      <c r="C1598">
        <v>2025</v>
      </c>
      <c r="D1598" s="129">
        <v>220364</v>
      </c>
    </row>
    <row r="1599" spans="1:6">
      <c r="A1599" s="134" t="s">
        <v>104</v>
      </c>
      <c r="B1599" t="s">
        <v>25</v>
      </c>
      <c r="C1599">
        <v>2014</v>
      </c>
      <c r="D1599" s="129">
        <v>318564</v>
      </c>
      <c r="F1599"/>
    </row>
    <row r="1600" spans="1:6">
      <c r="A1600" s="134" t="s">
        <v>104</v>
      </c>
      <c r="B1600" t="s">
        <v>25</v>
      </c>
      <c r="C1600">
        <v>2015</v>
      </c>
      <c r="D1600" s="129">
        <v>324270</v>
      </c>
      <c r="F1600"/>
    </row>
    <row r="1601" spans="1:6">
      <c r="A1601" s="134" t="s">
        <v>104</v>
      </c>
      <c r="B1601" t="s">
        <v>25</v>
      </c>
      <c r="C1601">
        <v>2016</v>
      </c>
      <c r="D1601" s="129">
        <v>330501</v>
      </c>
      <c r="F1601"/>
    </row>
    <row r="1602" spans="1:6">
      <c r="A1602" s="134" t="s">
        <v>104</v>
      </c>
      <c r="B1602" t="s">
        <v>25</v>
      </c>
      <c r="C1602">
        <v>2017</v>
      </c>
      <c r="D1602" s="129">
        <v>339178</v>
      </c>
      <c r="F1602"/>
    </row>
    <row r="1603" spans="1:6">
      <c r="A1603" s="134" t="s">
        <v>104</v>
      </c>
      <c r="B1603" t="s">
        <v>25</v>
      </c>
      <c r="C1603">
        <v>2018</v>
      </c>
      <c r="D1603" s="129">
        <v>348132</v>
      </c>
      <c r="F1603"/>
    </row>
    <row r="1604" spans="1:6">
      <c r="A1604" s="134" t="s">
        <v>104</v>
      </c>
      <c r="B1604" t="s">
        <v>25</v>
      </c>
      <c r="C1604">
        <v>2019</v>
      </c>
      <c r="D1604" s="129">
        <v>356152</v>
      </c>
      <c r="F1604"/>
    </row>
    <row r="1605" spans="1:6">
      <c r="A1605" s="134" t="s">
        <v>104</v>
      </c>
      <c r="B1605" t="s">
        <v>28</v>
      </c>
      <c r="C1605">
        <v>2020</v>
      </c>
      <c r="D1605" s="129">
        <v>362495</v>
      </c>
      <c r="F1605"/>
    </row>
    <row r="1606" spans="1:6">
      <c r="A1606" s="134" t="s">
        <v>104</v>
      </c>
      <c r="B1606" t="s">
        <v>28</v>
      </c>
      <c r="C1606">
        <v>2021</v>
      </c>
      <c r="D1606" s="129">
        <v>365139</v>
      </c>
      <c r="F1606"/>
    </row>
    <row r="1607" spans="1:6">
      <c r="A1607" s="134" t="s">
        <v>104</v>
      </c>
      <c r="B1607" t="s">
        <v>28</v>
      </c>
      <c r="C1607">
        <v>2022</v>
      </c>
      <c r="D1607" s="129">
        <v>370348</v>
      </c>
      <c r="F1607"/>
    </row>
    <row r="1608" spans="1:6">
      <c r="A1608" s="134" t="s">
        <v>104</v>
      </c>
      <c r="B1608" t="s">
        <v>25</v>
      </c>
      <c r="C1608">
        <v>2023</v>
      </c>
      <c r="D1608" s="129">
        <v>375194</v>
      </c>
      <c r="F1608"/>
    </row>
    <row r="1609" spans="1:6">
      <c r="A1609" s="134" t="s">
        <v>104</v>
      </c>
      <c r="B1609" t="s">
        <v>28</v>
      </c>
      <c r="C1609">
        <v>2024</v>
      </c>
      <c r="D1609" s="129">
        <v>380532</v>
      </c>
      <c r="F1609"/>
    </row>
    <row r="1610" spans="1:6">
      <c r="A1610" s="134" t="s">
        <v>104</v>
      </c>
      <c r="B1610" t="s">
        <v>28</v>
      </c>
      <c r="C1610">
        <v>2025</v>
      </c>
      <c r="D1610" s="129">
        <v>385778</v>
      </c>
    </row>
    <row r="1611" spans="1:6">
      <c r="A1611" s="134" t="s">
        <v>145</v>
      </c>
      <c r="B1611" t="s">
        <v>28</v>
      </c>
      <c r="C1611">
        <v>2020</v>
      </c>
      <c r="D1611" s="129">
        <v>86263</v>
      </c>
      <c r="F1611"/>
    </row>
    <row r="1612" spans="1:6">
      <c r="A1612" s="134" t="s">
        <v>145</v>
      </c>
      <c r="B1612" t="s">
        <v>28</v>
      </c>
      <c r="C1612">
        <v>2021</v>
      </c>
      <c r="D1612" s="129">
        <v>83236</v>
      </c>
      <c r="F1612"/>
    </row>
    <row r="1613" spans="1:6">
      <c r="A1613" s="134" t="s">
        <v>145</v>
      </c>
      <c r="B1613" t="s">
        <v>28</v>
      </c>
      <c r="C1613">
        <v>2022</v>
      </c>
      <c r="D1613" s="129">
        <v>84065</v>
      </c>
      <c r="F1613"/>
    </row>
    <row r="1614" spans="1:6">
      <c r="A1614" s="134" t="s">
        <v>145</v>
      </c>
      <c r="B1614" t="s">
        <v>25</v>
      </c>
      <c r="C1614">
        <v>2023</v>
      </c>
      <c r="D1614" s="129">
        <v>85906</v>
      </c>
      <c r="F1614"/>
    </row>
    <row r="1615" spans="1:6">
      <c r="A1615" s="134" t="s">
        <v>145</v>
      </c>
      <c r="B1615" t="s">
        <v>28</v>
      </c>
      <c r="C1615">
        <v>2024</v>
      </c>
      <c r="D1615" s="129">
        <v>85793</v>
      </c>
      <c r="F1615"/>
    </row>
    <row r="1616" spans="1:6">
      <c r="A1616" s="134" t="s">
        <v>145</v>
      </c>
      <c r="B1616" t="s">
        <v>28</v>
      </c>
      <c r="C1616">
        <v>2025</v>
      </c>
      <c r="D1616" s="129">
        <v>87648</v>
      </c>
    </row>
    <row r="1617" spans="1:6">
      <c r="A1617" s="134" t="s">
        <v>101</v>
      </c>
      <c r="B1617" t="s">
        <v>25</v>
      </c>
      <c r="C1617">
        <v>2014</v>
      </c>
      <c r="D1617" s="129">
        <v>761270</v>
      </c>
      <c r="F1617"/>
    </row>
    <row r="1618" spans="1:6">
      <c r="A1618" s="134" t="s">
        <v>101</v>
      </c>
      <c r="B1618" t="s">
        <v>25</v>
      </c>
      <c r="C1618">
        <v>2015</v>
      </c>
      <c r="D1618" s="129">
        <v>772347</v>
      </c>
      <c r="F1618"/>
    </row>
    <row r="1619" spans="1:6">
      <c r="A1619" s="134" t="s">
        <v>101</v>
      </c>
      <c r="B1619" t="s">
        <v>25</v>
      </c>
      <c r="C1619">
        <v>2016</v>
      </c>
      <c r="D1619" s="129">
        <v>785137</v>
      </c>
      <c r="F1619"/>
    </row>
    <row r="1620" spans="1:6">
      <c r="A1620" s="134" t="s">
        <v>101</v>
      </c>
      <c r="B1620" t="s">
        <v>25</v>
      </c>
      <c r="C1620">
        <v>2017</v>
      </c>
      <c r="D1620" s="129">
        <v>802746</v>
      </c>
      <c r="F1620"/>
    </row>
    <row r="1621" spans="1:6">
      <c r="A1621" s="134" t="s">
        <v>101</v>
      </c>
      <c r="B1621" t="s">
        <v>25</v>
      </c>
      <c r="C1621">
        <v>2018</v>
      </c>
      <c r="D1621" s="129">
        <v>820459</v>
      </c>
      <c r="F1621"/>
    </row>
    <row r="1622" spans="1:6">
      <c r="A1622" s="134" t="s">
        <v>101</v>
      </c>
      <c r="B1622" t="s">
        <v>25</v>
      </c>
      <c r="C1622">
        <v>2019</v>
      </c>
      <c r="D1622" s="129">
        <v>837983</v>
      </c>
      <c r="F1622"/>
    </row>
    <row r="1623" spans="1:6">
      <c r="A1623" s="134" t="s">
        <v>101</v>
      </c>
      <c r="B1623" t="s">
        <v>28</v>
      </c>
      <c r="C1623">
        <v>2020</v>
      </c>
      <c r="D1623" s="129">
        <v>858702</v>
      </c>
      <c r="F1623"/>
    </row>
    <row r="1624" spans="1:6">
      <c r="A1624" s="134" t="s">
        <v>101</v>
      </c>
      <c r="B1624" t="s">
        <v>28</v>
      </c>
      <c r="C1624">
        <v>2021</v>
      </c>
      <c r="D1624" s="129">
        <v>870334</v>
      </c>
      <c r="F1624"/>
    </row>
    <row r="1625" spans="1:6">
      <c r="A1625" s="134" t="s">
        <v>101</v>
      </c>
      <c r="B1625" t="s">
        <v>28</v>
      </c>
      <c r="C1625">
        <v>2022</v>
      </c>
      <c r="D1625" s="129">
        <v>889801</v>
      </c>
      <c r="F1625"/>
    </row>
    <row r="1626" spans="1:6">
      <c r="A1626" s="134" t="s">
        <v>101</v>
      </c>
      <c r="B1626" t="s">
        <v>25</v>
      </c>
      <c r="C1626">
        <v>2023</v>
      </c>
      <c r="D1626" s="129">
        <v>907276</v>
      </c>
      <c r="F1626"/>
    </row>
    <row r="1627" spans="1:6">
      <c r="A1627" s="134" t="s">
        <v>101</v>
      </c>
      <c r="B1627" t="s">
        <v>28</v>
      </c>
      <c r="C1627">
        <v>2024</v>
      </c>
      <c r="D1627" s="129">
        <v>925409</v>
      </c>
      <c r="F1627"/>
    </row>
    <row r="1628" spans="1:6">
      <c r="A1628" s="134" t="s">
        <v>101</v>
      </c>
      <c r="B1628" t="s">
        <v>28</v>
      </c>
      <c r="C1628">
        <v>2025</v>
      </c>
      <c r="D1628" s="129">
        <v>940759</v>
      </c>
    </row>
    <row r="1629" spans="1:6">
      <c r="A1629" s="134" t="s">
        <v>71</v>
      </c>
      <c r="B1629" t="s">
        <v>25</v>
      </c>
      <c r="C1629">
        <v>2014</v>
      </c>
      <c r="D1629" s="129">
        <v>2049454</v>
      </c>
      <c r="F1629"/>
    </row>
    <row r="1630" spans="1:6">
      <c r="A1630" s="134" t="s">
        <v>71</v>
      </c>
      <c r="B1630" t="s">
        <v>25</v>
      </c>
      <c r="C1630">
        <v>2015</v>
      </c>
      <c r="D1630" s="129">
        <v>2094801.6</v>
      </c>
      <c r="F1630"/>
    </row>
    <row r="1631" spans="1:6">
      <c r="A1631" s="134" t="s">
        <v>71</v>
      </c>
      <c r="B1631" t="s">
        <v>25</v>
      </c>
      <c r="C1631">
        <v>2016</v>
      </c>
      <c r="D1631" s="129">
        <v>2110301</v>
      </c>
      <c r="F1631"/>
    </row>
    <row r="1632" spans="1:6">
      <c r="A1632" s="134" t="s">
        <v>71</v>
      </c>
      <c r="B1632" t="s">
        <v>25</v>
      </c>
      <c r="C1632">
        <v>2017</v>
      </c>
      <c r="D1632" s="129">
        <v>2135238</v>
      </c>
      <c r="F1632"/>
    </row>
    <row r="1633" spans="1:6">
      <c r="A1633" s="134" t="s">
        <v>71</v>
      </c>
      <c r="B1633" t="s">
        <v>25</v>
      </c>
      <c r="C1633">
        <v>2018</v>
      </c>
      <c r="D1633" s="129">
        <v>2182142</v>
      </c>
      <c r="F1633"/>
    </row>
    <row r="1634" spans="1:6">
      <c r="A1634" s="134" t="s">
        <v>71</v>
      </c>
      <c r="B1634" t="s">
        <v>25</v>
      </c>
      <c r="C1634">
        <v>2019</v>
      </c>
      <c r="D1634" s="129">
        <v>2209086</v>
      </c>
      <c r="F1634"/>
    </row>
    <row r="1635" spans="1:6">
      <c r="A1635" s="134" t="s">
        <v>71</v>
      </c>
      <c r="B1635" t="s">
        <v>25</v>
      </c>
      <c r="C1635">
        <v>2020</v>
      </c>
      <c r="D1635" s="129">
        <v>2252752</v>
      </c>
      <c r="F1635"/>
    </row>
    <row r="1636" spans="1:6">
      <c r="A1636" s="134" t="s">
        <v>71</v>
      </c>
      <c r="B1636" t="s">
        <v>25</v>
      </c>
      <c r="C1636">
        <v>2021</v>
      </c>
      <c r="D1636" s="129">
        <v>2271842</v>
      </c>
      <c r="F1636"/>
    </row>
    <row r="1637" spans="1:6">
      <c r="A1637" s="134" t="s">
        <v>71</v>
      </c>
      <c r="B1637" t="s">
        <v>25</v>
      </c>
      <c r="C1637">
        <v>2022</v>
      </c>
      <c r="D1637" s="129">
        <v>2294824</v>
      </c>
      <c r="F1637"/>
    </row>
    <row r="1638" spans="1:6">
      <c r="A1638" s="134" t="s">
        <v>71</v>
      </c>
      <c r="B1638" t="s">
        <v>25</v>
      </c>
      <c r="C1638">
        <v>2023</v>
      </c>
      <c r="D1638" s="129">
        <v>2317131</v>
      </c>
      <c r="F1638"/>
    </row>
    <row r="1639" spans="1:6">
      <c r="A1639" s="134" t="s">
        <v>71</v>
      </c>
      <c r="B1639" t="s">
        <v>25</v>
      </c>
      <c r="C1639">
        <v>2024</v>
      </c>
      <c r="D1639" s="129">
        <v>2334275</v>
      </c>
      <c r="F1639"/>
    </row>
    <row r="1640" spans="1:6">
      <c r="A1640" s="134" t="s">
        <v>71</v>
      </c>
      <c r="B1640" t="s">
        <v>25</v>
      </c>
      <c r="C1640">
        <v>2025</v>
      </c>
      <c r="D1640" s="129">
        <v>2356529</v>
      </c>
    </row>
    <row r="1641" spans="1:6">
      <c r="A1641" s="134" t="s">
        <v>10</v>
      </c>
      <c r="B1641" t="s">
        <v>25</v>
      </c>
      <c r="C1641">
        <v>2014</v>
      </c>
      <c r="D1641" s="129">
        <v>852771</v>
      </c>
      <c r="F1641"/>
    </row>
    <row r="1642" spans="1:6">
      <c r="A1642" s="134" t="s">
        <v>10</v>
      </c>
      <c r="B1642" t="s">
        <v>25</v>
      </c>
      <c r="C1642">
        <v>2015</v>
      </c>
      <c r="D1642" s="129">
        <v>855107</v>
      </c>
      <c r="F1642"/>
    </row>
    <row r="1643" spans="1:6">
      <c r="A1643" s="134" t="s">
        <v>10</v>
      </c>
      <c r="B1643" t="s">
        <v>25</v>
      </c>
      <c r="C1643">
        <v>2016</v>
      </c>
      <c r="D1643" s="129">
        <v>862185</v>
      </c>
      <c r="F1643"/>
    </row>
    <row r="1644" spans="1:6">
      <c r="A1644" s="134" t="s">
        <v>10</v>
      </c>
      <c r="B1644" t="s">
        <v>25</v>
      </c>
      <c r="C1644">
        <v>2017</v>
      </c>
      <c r="D1644" s="129">
        <v>891771</v>
      </c>
      <c r="F1644"/>
    </row>
    <row r="1645" spans="1:6">
      <c r="A1645" s="134" t="s">
        <v>10</v>
      </c>
      <c r="B1645" t="s">
        <v>25</v>
      </c>
      <c r="C1645">
        <v>2018</v>
      </c>
      <c r="D1645" s="129">
        <v>897007</v>
      </c>
      <c r="F1645"/>
    </row>
    <row r="1646" spans="1:6">
      <c r="A1646" s="134" t="s">
        <v>10</v>
      </c>
      <c r="B1646" t="s">
        <v>25</v>
      </c>
      <c r="C1646">
        <v>2019</v>
      </c>
      <c r="D1646" s="129">
        <v>906795</v>
      </c>
      <c r="F1646"/>
    </row>
    <row r="1647" spans="1:6">
      <c r="A1647" s="134" t="s">
        <v>10</v>
      </c>
      <c r="B1647" t="s">
        <v>28</v>
      </c>
      <c r="C1647">
        <v>2020</v>
      </c>
      <c r="D1647" s="129">
        <v>912220</v>
      </c>
      <c r="F1647"/>
    </row>
    <row r="1648" spans="1:6">
      <c r="A1648" s="134" t="s">
        <v>10</v>
      </c>
      <c r="B1648" t="s">
        <v>28</v>
      </c>
      <c r="C1648">
        <v>2021</v>
      </c>
      <c r="D1648" s="129">
        <v>916347</v>
      </c>
      <c r="F1648"/>
    </row>
    <row r="1649" spans="1:6">
      <c r="A1649" s="134" t="s">
        <v>10</v>
      </c>
      <c r="B1649" t="s">
        <v>28</v>
      </c>
      <c r="C1649">
        <v>2022</v>
      </c>
      <c r="D1649" s="129">
        <v>922438</v>
      </c>
      <c r="F1649"/>
    </row>
    <row r="1650" spans="1:6">
      <c r="A1650" s="134" t="s">
        <v>10</v>
      </c>
      <c r="B1650" t="s">
        <v>25</v>
      </c>
      <c r="C1650">
        <v>2023</v>
      </c>
      <c r="D1650" s="129">
        <v>931333</v>
      </c>
      <c r="F1650"/>
    </row>
    <row r="1651" spans="1:6">
      <c r="A1651" s="134" t="s">
        <v>10</v>
      </c>
      <c r="B1651" t="s">
        <v>28</v>
      </c>
      <c r="C1651">
        <v>2024</v>
      </c>
      <c r="D1651" s="129">
        <v>941412</v>
      </c>
      <c r="F1651"/>
    </row>
    <row r="1652" spans="1:6">
      <c r="A1652" s="134" t="s">
        <v>10</v>
      </c>
      <c r="B1652" t="s">
        <v>28</v>
      </c>
      <c r="C1652">
        <v>2025</v>
      </c>
      <c r="D1652" s="129">
        <v>950104</v>
      </c>
    </row>
    <row r="1653" spans="1:6">
      <c r="A1653" s="134" t="s">
        <v>105</v>
      </c>
      <c r="B1653" t="s">
        <v>25</v>
      </c>
      <c r="C1653">
        <v>2014</v>
      </c>
      <c r="D1653" s="129">
        <v>281886</v>
      </c>
      <c r="F1653"/>
    </row>
    <row r="1654" spans="1:6">
      <c r="A1654" s="134" t="s">
        <v>105</v>
      </c>
      <c r="B1654" t="s">
        <v>25</v>
      </c>
      <c r="C1654">
        <v>2015</v>
      </c>
      <c r="D1654" s="129">
        <v>284263</v>
      </c>
      <c r="F1654"/>
    </row>
    <row r="1655" spans="1:6">
      <c r="A1655" s="134" t="s">
        <v>105</v>
      </c>
      <c r="B1655" t="s">
        <v>25</v>
      </c>
      <c r="C1655">
        <v>2016</v>
      </c>
      <c r="D1655" s="129">
        <v>286386</v>
      </c>
      <c r="F1655"/>
    </row>
    <row r="1656" spans="1:6">
      <c r="A1656" s="134" t="s">
        <v>105</v>
      </c>
      <c r="B1656" t="s">
        <v>25</v>
      </c>
      <c r="C1656">
        <v>2017</v>
      </c>
      <c r="D1656" s="129">
        <v>288918</v>
      </c>
      <c r="F1656"/>
    </row>
    <row r="1657" spans="1:6">
      <c r="A1657" s="134" t="s">
        <v>105</v>
      </c>
      <c r="B1657" t="s">
        <v>25</v>
      </c>
      <c r="C1657">
        <v>2018</v>
      </c>
      <c r="D1657" s="129">
        <v>287094</v>
      </c>
      <c r="F1657"/>
    </row>
    <row r="1658" spans="1:6">
      <c r="A1658" s="134" t="s">
        <v>105</v>
      </c>
      <c r="B1658" t="s">
        <v>25</v>
      </c>
      <c r="C1658">
        <v>2019</v>
      </c>
      <c r="D1658" s="129">
        <v>289922</v>
      </c>
      <c r="F1658"/>
    </row>
    <row r="1659" spans="1:6">
      <c r="A1659" s="134" t="s">
        <v>105</v>
      </c>
      <c r="B1659" t="s">
        <v>28</v>
      </c>
      <c r="C1659">
        <v>2020</v>
      </c>
      <c r="D1659" s="129">
        <v>293198</v>
      </c>
      <c r="F1659"/>
    </row>
    <row r="1660" spans="1:6">
      <c r="A1660" s="134" t="s">
        <v>105</v>
      </c>
      <c r="B1660" t="s">
        <v>28</v>
      </c>
      <c r="C1660">
        <v>2021</v>
      </c>
      <c r="D1660" s="129">
        <v>296476</v>
      </c>
      <c r="F1660"/>
    </row>
    <row r="1661" spans="1:6">
      <c r="A1661" s="134" t="s">
        <v>105</v>
      </c>
      <c r="B1661" t="s">
        <v>28</v>
      </c>
      <c r="C1661">
        <v>2022</v>
      </c>
      <c r="D1661" s="129">
        <v>300026</v>
      </c>
      <c r="F1661"/>
    </row>
    <row r="1662" spans="1:6">
      <c r="A1662" s="134" t="s">
        <v>105</v>
      </c>
      <c r="B1662" t="s">
        <v>25</v>
      </c>
      <c r="C1662">
        <v>2023</v>
      </c>
      <c r="D1662" s="129">
        <v>303080</v>
      </c>
      <c r="F1662"/>
    </row>
    <row r="1663" spans="1:6">
      <c r="A1663" s="134" t="s">
        <v>105</v>
      </c>
      <c r="B1663" t="s">
        <v>28</v>
      </c>
      <c r="C1663">
        <v>2024</v>
      </c>
      <c r="D1663" s="129">
        <v>305572</v>
      </c>
      <c r="F1663"/>
    </row>
    <row r="1664" spans="1:6">
      <c r="A1664" s="134" t="s">
        <v>105</v>
      </c>
      <c r="B1664" t="s">
        <v>28</v>
      </c>
      <c r="C1664">
        <v>2025</v>
      </c>
      <c r="D1664" s="129">
        <v>307961</v>
      </c>
    </row>
    <row r="1665" spans="1:6">
      <c r="A1665" s="134" t="s">
        <v>106</v>
      </c>
      <c r="B1665" t="s">
        <v>25</v>
      </c>
      <c r="C1665">
        <v>2014</v>
      </c>
      <c r="D1665" s="129">
        <v>281886</v>
      </c>
      <c r="F1665"/>
    </row>
    <row r="1666" spans="1:6">
      <c r="A1666" s="134" t="s">
        <v>106</v>
      </c>
      <c r="B1666" t="s">
        <v>25</v>
      </c>
      <c r="C1666">
        <v>2015</v>
      </c>
      <c r="D1666" s="129">
        <v>284263</v>
      </c>
      <c r="F1666"/>
    </row>
    <row r="1667" spans="1:6">
      <c r="A1667" s="134" t="s">
        <v>106</v>
      </c>
      <c r="B1667" t="s">
        <v>25</v>
      </c>
      <c r="C1667">
        <v>2016</v>
      </c>
      <c r="D1667" s="129">
        <v>286386</v>
      </c>
      <c r="F1667"/>
    </row>
    <row r="1668" spans="1:6">
      <c r="A1668" s="134" t="s">
        <v>106</v>
      </c>
      <c r="B1668" t="s">
        <v>25</v>
      </c>
      <c r="C1668">
        <v>2017</v>
      </c>
      <c r="D1668" s="129">
        <v>288918</v>
      </c>
      <c r="F1668"/>
    </row>
    <row r="1669" spans="1:6">
      <c r="A1669" s="134" t="s">
        <v>106</v>
      </c>
      <c r="B1669" t="s">
        <v>25</v>
      </c>
      <c r="C1669">
        <v>2018</v>
      </c>
      <c r="D1669" s="129">
        <v>287094</v>
      </c>
      <c r="F1669"/>
    </row>
    <row r="1670" spans="1:6">
      <c r="A1670" s="134" t="s">
        <v>106</v>
      </c>
      <c r="B1670" t="s">
        <v>25</v>
      </c>
      <c r="C1670">
        <v>2019</v>
      </c>
      <c r="D1670" s="129">
        <v>289922</v>
      </c>
      <c r="F1670"/>
    </row>
    <row r="1671" spans="1:6">
      <c r="A1671" s="134" t="s">
        <v>106</v>
      </c>
      <c r="B1671" t="s">
        <v>25</v>
      </c>
      <c r="C1671">
        <v>2020</v>
      </c>
      <c r="D1671" s="129">
        <v>293198</v>
      </c>
      <c r="F1671"/>
    </row>
    <row r="1672" spans="1:6">
      <c r="A1672" s="134" t="s">
        <v>106</v>
      </c>
      <c r="B1672" t="s">
        <v>25</v>
      </c>
      <c r="C1672">
        <v>2021</v>
      </c>
      <c r="D1672" s="129">
        <v>296476</v>
      </c>
      <c r="F1672"/>
    </row>
    <row r="1673" spans="1:6">
      <c r="A1673" s="134" t="s">
        <v>106</v>
      </c>
      <c r="B1673" t="s">
        <v>25</v>
      </c>
      <c r="C1673">
        <v>2022</v>
      </c>
      <c r="D1673" s="129">
        <v>300026</v>
      </c>
      <c r="F1673"/>
    </row>
    <row r="1674" spans="1:6">
      <c r="A1674" s="134" t="s">
        <v>106</v>
      </c>
      <c r="B1674" t="s">
        <v>25</v>
      </c>
      <c r="C1674">
        <v>2023</v>
      </c>
      <c r="D1674" s="129">
        <v>303080</v>
      </c>
      <c r="F1674"/>
    </row>
    <row r="1675" spans="1:6">
      <c r="A1675" s="134" t="s">
        <v>106</v>
      </c>
      <c r="B1675" t="s">
        <v>25</v>
      </c>
      <c r="C1675">
        <v>2024</v>
      </c>
      <c r="D1675" s="129">
        <v>305572</v>
      </c>
      <c r="F1675"/>
    </row>
    <row r="1676" spans="1:6">
      <c r="A1676" s="134" t="s">
        <v>106</v>
      </c>
      <c r="B1676" t="s">
        <v>25</v>
      </c>
      <c r="C1676">
        <v>2025</v>
      </c>
      <c r="D1676" s="129">
        <v>307961</v>
      </c>
    </row>
    <row r="1677" spans="1:6">
      <c r="A1677" s="134" t="s">
        <v>70</v>
      </c>
      <c r="B1677" t="s">
        <v>25</v>
      </c>
      <c r="C1677">
        <v>2014</v>
      </c>
      <c r="D1677" s="129">
        <v>3633476</v>
      </c>
      <c r="F1677"/>
    </row>
    <row r="1678" spans="1:6">
      <c r="A1678" s="134" t="s">
        <v>70</v>
      </c>
      <c r="B1678" t="s">
        <v>25</v>
      </c>
      <c r="C1678">
        <v>2015</v>
      </c>
      <c r="D1678" s="129">
        <v>3704151</v>
      </c>
      <c r="F1678"/>
    </row>
    <row r="1679" spans="1:6">
      <c r="A1679" s="134" t="s">
        <v>70</v>
      </c>
      <c r="B1679" t="s">
        <v>25</v>
      </c>
      <c r="C1679">
        <v>2016</v>
      </c>
      <c r="D1679" s="129">
        <v>3752132</v>
      </c>
      <c r="F1679"/>
    </row>
    <row r="1680" spans="1:6">
      <c r="A1680" s="134" t="s">
        <v>70</v>
      </c>
      <c r="B1680" t="s">
        <v>25</v>
      </c>
      <c r="C1680">
        <v>2017</v>
      </c>
      <c r="D1680" s="129">
        <v>3806566</v>
      </c>
      <c r="F1680"/>
    </row>
    <row r="1681" spans="1:6">
      <c r="A1681" s="134" t="s">
        <v>70</v>
      </c>
      <c r="B1681" t="s">
        <v>25</v>
      </c>
      <c r="C1681">
        <v>2018</v>
      </c>
      <c r="D1681" s="129">
        <v>3863312</v>
      </c>
      <c r="F1681"/>
    </row>
    <row r="1682" spans="1:6">
      <c r="A1682" s="134" t="s">
        <v>70</v>
      </c>
      <c r="B1682" t="s">
        <v>25</v>
      </c>
      <c r="C1682">
        <v>2019</v>
      </c>
      <c r="D1682" s="129">
        <v>3909443</v>
      </c>
      <c r="F1682"/>
    </row>
    <row r="1683" spans="1:6">
      <c r="A1683" s="134" t="s">
        <v>70</v>
      </c>
      <c r="B1683" t="s">
        <v>25</v>
      </c>
      <c r="C1683">
        <v>2020</v>
      </c>
      <c r="D1683" s="129">
        <v>3961070</v>
      </c>
      <c r="F1683"/>
    </row>
    <row r="1684" spans="1:6">
      <c r="A1684" s="134" t="s">
        <v>70</v>
      </c>
      <c r="B1684" t="s">
        <v>25</v>
      </c>
      <c r="C1684">
        <v>2021</v>
      </c>
      <c r="D1684" s="129">
        <v>3991139</v>
      </c>
      <c r="F1684"/>
    </row>
    <row r="1685" spans="1:6">
      <c r="A1685" s="134" t="s">
        <v>70</v>
      </c>
      <c r="B1685" t="s">
        <v>25</v>
      </c>
      <c r="C1685">
        <v>2022</v>
      </c>
      <c r="D1685" s="129">
        <v>4064709</v>
      </c>
      <c r="F1685"/>
    </row>
    <row r="1686" spans="1:6">
      <c r="A1686" s="134" t="s">
        <v>70</v>
      </c>
      <c r="B1686" t="s">
        <v>25</v>
      </c>
      <c r="C1686">
        <v>2023</v>
      </c>
      <c r="D1686" s="129">
        <v>4093166</v>
      </c>
      <c r="F1686"/>
    </row>
    <row r="1687" spans="1:6">
      <c r="A1687" s="134" t="s">
        <v>70</v>
      </c>
      <c r="B1687" t="s">
        <v>25</v>
      </c>
      <c r="C1687">
        <v>2024</v>
      </c>
      <c r="D1687" s="129">
        <v>4107291</v>
      </c>
      <c r="F1687"/>
    </row>
    <row r="1688" spans="1:6">
      <c r="A1688" s="134" t="s">
        <v>70</v>
      </c>
      <c r="B1688" t="s">
        <v>25</v>
      </c>
      <c r="C1688">
        <v>2025</v>
      </c>
      <c r="D1688" s="129">
        <v>4116113</v>
      </c>
    </row>
    <row r="1689" spans="1:6">
      <c r="A1689" s="134" t="s">
        <v>12</v>
      </c>
      <c r="B1689" t="s">
        <v>25</v>
      </c>
      <c r="C1689">
        <v>2014</v>
      </c>
      <c r="D1689" s="129">
        <v>658453</v>
      </c>
      <c r="F1689"/>
    </row>
    <row r="1690" spans="1:6">
      <c r="A1690" s="134" t="s">
        <v>12</v>
      </c>
      <c r="B1690" t="s">
        <v>25</v>
      </c>
      <c r="C1690">
        <v>2015</v>
      </c>
      <c r="D1690" s="129">
        <v>664549</v>
      </c>
      <c r="F1690"/>
    </row>
    <row r="1691" spans="1:6">
      <c r="A1691" s="134" t="s">
        <v>12</v>
      </c>
      <c r="B1691" t="s">
        <v>25</v>
      </c>
      <c r="C1691">
        <v>2016</v>
      </c>
      <c r="D1691" s="129">
        <v>669826</v>
      </c>
      <c r="F1691"/>
    </row>
    <row r="1692" spans="1:6">
      <c r="A1692" s="134" t="s">
        <v>12</v>
      </c>
      <c r="B1692" t="s">
        <v>25</v>
      </c>
      <c r="C1692">
        <v>2017</v>
      </c>
      <c r="D1692" s="129">
        <v>676807</v>
      </c>
      <c r="F1692"/>
    </row>
    <row r="1693" spans="1:6">
      <c r="A1693" s="134" t="s">
        <v>12</v>
      </c>
      <c r="B1693" t="s">
        <v>25</v>
      </c>
      <c r="C1693">
        <v>2018</v>
      </c>
      <c r="D1693" s="129">
        <v>685025</v>
      </c>
      <c r="F1693"/>
    </row>
    <row r="1694" spans="1:6">
      <c r="A1694" s="134" t="s">
        <v>12</v>
      </c>
      <c r="B1694" t="s">
        <v>25</v>
      </c>
      <c r="C1694">
        <v>2019</v>
      </c>
      <c r="D1694" s="129">
        <v>699144</v>
      </c>
      <c r="F1694"/>
    </row>
    <row r="1695" spans="1:6">
      <c r="A1695" s="134" t="s">
        <v>12</v>
      </c>
      <c r="B1695" t="s">
        <v>28</v>
      </c>
      <c r="C1695">
        <v>2020</v>
      </c>
      <c r="D1695" s="129">
        <v>705240</v>
      </c>
      <c r="F1695"/>
    </row>
    <row r="1696" spans="1:6">
      <c r="A1696" s="134" t="s">
        <v>12</v>
      </c>
      <c r="B1696" t="s">
        <v>28</v>
      </c>
      <c r="C1696">
        <v>2021</v>
      </c>
      <c r="D1696" s="129">
        <v>706921</v>
      </c>
      <c r="F1696"/>
    </row>
    <row r="1697" spans="1:6">
      <c r="A1697" s="134" t="s">
        <v>12</v>
      </c>
      <c r="B1697" t="s">
        <v>28</v>
      </c>
      <c r="C1697">
        <v>2022</v>
      </c>
      <c r="D1697" s="129">
        <v>706957</v>
      </c>
      <c r="F1697"/>
    </row>
    <row r="1698" spans="1:6">
      <c r="A1698" s="134" t="s">
        <v>12</v>
      </c>
      <c r="B1698" t="s">
        <v>25</v>
      </c>
      <c r="C1698">
        <v>2023</v>
      </c>
      <c r="D1698" s="129">
        <v>711286</v>
      </c>
      <c r="F1698"/>
    </row>
    <row r="1699" spans="1:6">
      <c r="A1699" s="134" t="s">
        <v>12</v>
      </c>
      <c r="B1699" t="s">
        <v>28</v>
      </c>
      <c r="C1699">
        <v>2024</v>
      </c>
      <c r="D1699" s="129">
        <v>716210</v>
      </c>
      <c r="F1699"/>
    </row>
    <row r="1700" spans="1:6">
      <c r="A1700" s="134" t="s">
        <v>12</v>
      </c>
      <c r="B1700" t="s">
        <v>28</v>
      </c>
      <c r="C1700">
        <v>2025</v>
      </c>
      <c r="D1700" s="129">
        <v>720153</v>
      </c>
    </row>
    <row r="1701" spans="1:6">
      <c r="A1701" s="134" t="s">
        <v>5</v>
      </c>
      <c r="B1701" t="s">
        <v>26</v>
      </c>
      <c r="C1701">
        <v>2014</v>
      </c>
      <c r="D1701" s="129">
        <v>1638801</v>
      </c>
      <c r="F1701"/>
    </row>
    <row r="1702" spans="1:6">
      <c r="A1702" s="134" t="s">
        <v>5</v>
      </c>
      <c r="B1702" t="s">
        <v>26</v>
      </c>
      <c r="C1702">
        <v>2015</v>
      </c>
      <c r="D1702" s="129">
        <v>1647370</v>
      </c>
      <c r="F1702"/>
    </row>
    <row r="1703" spans="1:6">
      <c r="A1703" s="134" t="s">
        <v>5</v>
      </c>
      <c r="B1703" t="s">
        <v>26</v>
      </c>
      <c r="C1703">
        <v>2016</v>
      </c>
      <c r="D1703" s="129">
        <v>1678083</v>
      </c>
      <c r="F1703"/>
    </row>
    <row r="1704" spans="1:6">
      <c r="A1704" s="134" t="s">
        <v>5</v>
      </c>
      <c r="B1704" t="s">
        <v>26</v>
      </c>
      <c r="C1704">
        <v>2017</v>
      </c>
      <c r="D1704" s="129">
        <v>1697396</v>
      </c>
      <c r="F1704"/>
    </row>
    <row r="1705" spans="1:6">
      <c r="A1705" s="134" t="s">
        <v>5</v>
      </c>
      <c r="B1705" t="s">
        <v>26</v>
      </c>
      <c r="C1705">
        <v>2018</v>
      </c>
      <c r="D1705" s="129">
        <v>1714321</v>
      </c>
      <c r="F1705"/>
    </row>
    <row r="1706" spans="1:6">
      <c r="A1706" s="134" t="s">
        <v>5</v>
      </c>
      <c r="B1706" t="s">
        <v>26</v>
      </c>
      <c r="C1706">
        <v>2019</v>
      </c>
      <c r="D1706" s="129">
        <v>1736122</v>
      </c>
      <c r="F1706"/>
    </row>
    <row r="1707" spans="1:6">
      <c r="A1707" s="134" t="s">
        <v>5</v>
      </c>
      <c r="B1707" t="s">
        <v>27</v>
      </c>
      <c r="C1707">
        <v>2020</v>
      </c>
      <c r="D1707" s="129">
        <v>1754186</v>
      </c>
      <c r="F1707"/>
    </row>
    <row r="1708" spans="1:6">
      <c r="A1708" s="134" t="s">
        <v>5</v>
      </c>
      <c r="B1708" t="s">
        <v>27</v>
      </c>
      <c r="C1708">
        <v>2021</v>
      </c>
      <c r="D1708" s="129">
        <v>1769173</v>
      </c>
      <c r="F1708"/>
    </row>
    <row r="1709" spans="1:6">
      <c r="A1709" s="134" t="s">
        <v>5</v>
      </c>
      <c r="B1709" t="s">
        <v>27</v>
      </c>
      <c r="C1709">
        <v>2022</v>
      </c>
      <c r="D1709" s="129">
        <v>1779657</v>
      </c>
      <c r="F1709"/>
    </row>
    <row r="1710" spans="1:6">
      <c r="A1710" s="134" t="s">
        <v>5</v>
      </c>
      <c r="B1710" t="s">
        <v>26</v>
      </c>
      <c r="C1710">
        <v>2023</v>
      </c>
      <c r="D1710" s="129">
        <v>1785814</v>
      </c>
      <c r="F1710"/>
    </row>
    <row r="1711" spans="1:6">
      <c r="A1711" s="134" t="s">
        <v>5</v>
      </c>
      <c r="B1711" t="s">
        <v>27</v>
      </c>
      <c r="C1711">
        <v>2024</v>
      </c>
      <c r="D1711" s="129">
        <v>1793613</v>
      </c>
      <c r="E1711" s="135"/>
      <c r="F1711"/>
    </row>
    <row r="1712" spans="1:6">
      <c r="A1712" s="134" t="s">
        <v>5</v>
      </c>
      <c r="B1712" t="s">
        <v>27</v>
      </c>
      <c r="C1712">
        <v>2025</v>
      </c>
      <c r="D1712" s="129">
        <v>1793859</v>
      </c>
    </row>
    <row r="1713" spans="1:6">
      <c r="A1713" s="134" t="s">
        <v>102</v>
      </c>
      <c r="B1713" t="s">
        <v>26</v>
      </c>
      <c r="C1713">
        <v>2014</v>
      </c>
      <c r="D1713" s="129">
        <v>664751</v>
      </c>
      <c r="F1713"/>
    </row>
    <row r="1714" spans="1:6">
      <c r="A1714" s="134" t="s">
        <v>102</v>
      </c>
      <c r="B1714" t="s">
        <v>26</v>
      </c>
      <c r="C1714">
        <v>2015</v>
      </c>
      <c r="D1714" s="129">
        <v>676079</v>
      </c>
      <c r="F1714"/>
    </row>
    <row r="1715" spans="1:6">
      <c r="A1715" s="134" t="s">
        <v>102</v>
      </c>
      <c r="B1715" t="s">
        <v>26</v>
      </c>
      <c r="C1715">
        <v>2016</v>
      </c>
      <c r="D1715" s="129">
        <v>688292</v>
      </c>
      <c r="F1715"/>
    </row>
    <row r="1716" spans="1:6">
      <c r="A1716" s="134" t="s">
        <v>102</v>
      </c>
      <c r="B1716" t="s">
        <v>26</v>
      </c>
      <c r="C1716">
        <v>2017</v>
      </c>
      <c r="D1716" s="129">
        <v>701926</v>
      </c>
      <c r="F1716"/>
    </row>
    <row r="1717" spans="1:6">
      <c r="A1717" s="134" t="s">
        <v>102</v>
      </c>
      <c r="B1717" t="s">
        <v>26</v>
      </c>
      <c r="C1717">
        <v>2018</v>
      </c>
      <c r="D1717" s="129">
        <v>715311</v>
      </c>
      <c r="F1717"/>
    </row>
    <row r="1718" spans="1:6">
      <c r="A1718" s="134" t="s">
        <v>102</v>
      </c>
      <c r="B1718" t="s">
        <v>26</v>
      </c>
      <c r="C1718">
        <v>2019</v>
      </c>
      <c r="D1718" s="129">
        <v>730833</v>
      </c>
      <c r="F1718"/>
    </row>
    <row r="1719" spans="1:6">
      <c r="A1719" s="134" t="s">
        <v>102</v>
      </c>
      <c r="B1719" t="s">
        <v>27</v>
      </c>
      <c r="C1719">
        <v>2020</v>
      </c>
      <c r="D1719" s="129">
        <v>745366</v>
      </c>
      <c r="F1719"/>
    </row>
    <row r="1720" spans="1:6">
      <c r="A1720" s="134" t="s">
        <v>102</v>
      </c>
      <c r="B1720" t="s">
        <v>27</v>
      </c>
      <c r="C1720">
        <v>2021</v>
      </c>
      <c r="D1720" s="129">
        <v>752438</v>
      </c>
      <c r="F1720"/>
    </row>
    <row r="1721" spans="1:6">
      <c r="A1721" s="134" t="s">
        <v>102</v>
      </c>
      <c r="B1721" t="s">
        <v>27</v>
      </c>
      <c r="C1721">
        <v>2022</v>
      </c>
      <c r="D1721" s="129">
        <v>767497</v>
      </c>
      <c r="F1721"/>
    </row>
    <row r="1722" spans="1:6">
      <c r="A1722" s="134" t="s">
        <v>102</v>
      </c>
      <c r="B1722" t="s">
        <v>26</v>
      </c>
      <c r="C1722">
        <v>2023</v>
      </c>
      <c r="D1722" s="129">
        <v>789326</v>
      </c>
      <c r="F1722"/>
    </row>
    <row r="1723" spans="1:6">
      <c r="A1723" s="134" t="s">
        <v>102</v>
      </c>
      <c r="B1723" t="s">
        <v>27</v>
      </c>
      <c r="C1723">
        <v>2024</v>
      </c>
      <c r="D1723" s="129">
        <v>802482</v>
      </c>
      <c r="F1723"/>
    </row>
    <row r="1724" spans="1:6">
      <c r="A1724" s="134" t="s">
        <v>102</v>
      </c>
      <c r="B1724" t="s">
        <v>27</v>
      </c>
      <c r="C1724">
        <v>2025</v>
      </c>
      <c r="D1724" s="129">
        <v>816097</v>
      </c>
    </row>
    <row r="1725" spans="1:6">
      <c r="A1725" s="134" t="s">
        <v>103</v>
      </c>
      <c r="B1725" t="s">
        <v>26</v>
      </c>
      <c r="C1725">
        <v>2014</v>
      </c>
      <c r="D1725" s="129">
        <v>2707338</v>
      </c>
      <c r="F1725"/>
    </row>
    <row r="1726" spans="1:6">
      <c r="A1726" s="134" t="s">
        <v>103</v>
      </c>
      <c r="B1726" t="s">
        <v>26</v>
      </c>
      <c r="C1726">
        <v>2015</v>
      </c>
      <c r="D1726" s="129">
        <v>2737901</v>
      </c>
      <c r="F1726"/>
    </row>
    <row r="1727" spans="1:6">
      <c r="A1727" s="134" t="s">
        <v>103</v>
      </c>
      <c r="B1727" t="s">
        <v>26</v>
      </c>
      <c r="C1727">
        <v>2016</v>
      </c>
      <c r="D1727" s="129">
        <v>2776075</v>
      </c>
      <c r="F1727"/>
    </row>
    <row r="1728" spans="1:6">
      <c r="A1728" s="134" t="s">
        <v>103</v>
      </c>
      <c r="B1728" t="s">
        <v>26</v>
      </c>
      <c r="C1728">
        <v>2017</v>
      </c>
      <c r="D1728" s="129">
        <v>2815766</v>
      </c>
      <c r="F1728"/>
    </row>
    <row r="1729" spans="1:7">
      <c r="A1729" s="134" t="s">
        <v>103</v>
      </c>
      <c r="B1729" t="s">
        <v>26</v>
      </c>
      <c r="C1729">
        <v>2018</v>
      </c>
      <c r="D1729" s="129">
        <v>2864200</v>
      </c>
      <c r="F1729"/>
    </row>
    <row r="1730" spans="1:7">
      <c r="A1730" s="134" t="s">
        <v>103</v>
      </c>
      <c r="B1730" t="s">
        <v>26</v>
      </c>
      <c r="C1730">
        <v>2019</v>
      </c>
      <c r="D1730" s="129">
        <v>2916769</v>
      </c>
      <c r="F1730"/>
    </row>
    <row r="1731" spans="1:7">
      <c r="A1731" s="134" t="s">
        <v>103</v>
      </c>
      <c r="B1731" t="s">
        <v>26</v>
      </c>
      <c r="C1731">
        <v>2020</v>
      </c>
      <c r="D1731" s="129">
        <v>3015166</v>
      </c>
      <c r="F1731"/>
    </row>
    <row r="1732" spans="1:7">
      <c r="A1732" s="134" t="s">
        <v>103</v>
      </c>
      <c r="B1732" t="s">
        <v>26</v>
      </c>
      <c r="C1732">
        <v>2021</v>
      </c>
      <c r="D1732" s="129">
        <v>2996278</v>
      </c>
      <c r="F1732"/>
    </row>
    <row r="1733" spans="1:7">
      <c r="A1733" s="134" t="s">
        <v>103</v>
      </c>
      <c r="B1733" t="s">
        <v>26</v>
      </c>
      <c r="C1733">
        <v>2022</v>
      </c>
      <c r="D1733" s="129">
        <v>3040946</v>
      </c>
      <c r="F1733"/>
      <c r="G1733" s="138"/>
    </row>
    <row r="1734" spans="1:7">
      <c r="A1734" s="134" t="s">
        <v>103</v>
      </c>
      <c r="B1734" t="s">
        <v>26</v>
      </c>
      <c r="C1734">
        <v>2023</v>
      </c>
      <c r="D1734" s="129">
        <v>3090924</v>
      </c>
      <c r="F1734"/>
    </row>
    <row r="1735" spans="1:7">
      <c r="A1735" s="134" t="s">
        <v>103</v>
      </c>
      <c r="B1735" t="s">
        <v>26</v>
      </c>
      <c r="C1735">
        <v>2024</v>
      </c>
      <c r="D1735" s="129">
        <v>3134096</v>
      </c>
      <c r="F1735"/>
      <c r="G1735" s="138"/>
    </row>
    <row r="1736" spans="1:7">
      <c r="A1736" s="134" t="s">
        <v>103</v>
      </c>
      <c r="B1736" t="s">
        <v>26</v>
      </c>
      <c r="C1736">
        <v>2025</v>
      </c>
      <c r="D1736" s="129">
        <v>3177079</v>
      </c>
    </row>
    <row r="1737" spans="1:7">
      <c r="A1737" s="134" t="s">
        <v>11</v>
      </c>
      <c r="B1737" t="s">
        <v>26</v>
      </c>
      <c r="C1737">
        <v>2014</v>
      </c>
      <c r="D1737" s="129">
        <v>321567</v>
      </c>
      <c r="F1737"/>
    </row>
    <row r="1738" spans="1:7">
      <c r="A1738" s="134" t="s">
        <v>11</v>
      </c>
      <c r="B1738" t="s">
        <v>26</v>
      </c>
      <c r="C1738">
        <v>2015</v>
      </c>
      <c r="D1738" s="129">
        <v>323535</v>
      </c>
      <c r="F1738"/>
    </row>
    <row r="1739" spans="1:7">
      <c r="A1739" s="134" t="s">
        <v>11</v>
      </c>
      <c r="B1739" t="s">
        <v>26</v>
      </c>
      <c r="C1739">
        <v>2016</v>
      </c>
      <c r="D1739" s="129">
        <v>326387</v>
      </c>
      <c r="F1739"/>
    </row>
    <row r="1740" spans="1:7">
      <c r="A1740" s="134" t="s">
        <v>11</v>
      </c>
      <c r="B1740" t="s">
        <v>26</v>
      </c>
      <c r="C1740">
        <v>2017</v>
      </c>
      <c r="D1740" s="129">
        <v>328376</v>
      </c>
      <c r="F1740"/>
    </row>
    <row r="1741" spans="1:7">
      <c r="A1741" s="134" t="s">
        <v>11</v>
      </c>
      <c r="B1741" t="s">
        <v>26</v>
      </c>
      <c r="C1741">
        <v>2018</v>
      </c>
      <c r="D1741" s="129">
        <v>329999</v>
      </c>
      <c r="F1741"/>
    </row>
    <row r="1742" spans="1:7">
      <c r="A1742" s="134" t="s">
        <v>11</v>
      </c>
      <c r="B1742" t="s">
        <v>26</v>
      </c>
      <c r="C1742">
        <v>2019</v>
      </c>
      <c r="D1742" s="129">
        <v>331645</v>
      </c>
      <c r="F1742"/>
    </row>
    <row r="1743" spans="1:7">
      <c r="A1743" s="134" t="s">
        <v>11</v>
      </c>
      <c r="B1743" t="s">
        <v>27</v>
      </c>
      <c r="C1743">
        <v>2020</v>
      </c>
      <c r="D1743" s="129">
        <v>333918</v>
      </c>
      <c r="F1743"/>
    </row>
    <row r="1744" spans="1:7">
      <c r="A1744" s="134" t="s">
        <v>11</v>
      </c>
      <c r="B1744" t="s">
        <v>27</v>
      </c>
      <c r="C1744">
        <v>2021</v>
      </c>
      <c r="D1744" s="129">
        <v>332838</v>
      </c>
      <c r="F1744"/>
    </row>
    <row r="1745" spans="1:6">
      <c r="A1745" s="134" t="s">
        <v>11</v>
      </c>
      <c r="B1745" t="s">
        <v>27</v>
      </c>
      <c r="C1745">
        <v>2022</v>
      </c>
      <c r="D1745" s="129">
        <v>331054</v>
      </c>
      <c r="F1745"/>
    </row>
    <row r="1746" spans="1:6">
      <c r="A1746" s="134" t="s">
        <v>11</v>
      </c>
      <c r="B1746" t="s">
        <v>26</v>
      </c>
      <c r="C1746">
        <v>2023</v>
      </c>
      <c r="D1746" s="129">
        <v>334492</v>
      </c>
      <c r="F1746"/>
    </row>
    <row r="1747" spans="1:6">
      <c r="A1747" s="134" t="s">
        <v>11</v>
      </c>
      <c r="B1747" t="s">
        <v>27</v>
      </c>
      <c r="C1747">
        <v>2024</v>
      </c>
      <c r="D1747" s="129">
        <v>337774</v>
      </c>
      <c r="F1747"/>
    </row>
    <row r="1748" spans="1:6">
      <c r="A1748" s="134" t="s">
        <v>11</v>
      </c>
      <c r="B1748" t="s">
        <v>27</v>
      </c>
      <c r="C1748">
        <v>2025</v>
      </c>
      <c r="D1748" s="129">
        <v>339339</v>
      </c>
    </row>
    <row r="1749" spans="1:6">
      <c r="A1749" s="134" t="s">
        <v>72</v>
      </c>
      <c r="B1749" t="s">
        <v>26</v>
      </c>
      <c r="C1749">
        <v>2014</v>
      </c>
      <c r="D1749" s="129">
        <v>850762</v>
      </c>
      <c r="F1749"/>
    </row>
    <row r="1750" spans="1:6">
      <c r="A1750" s="134" t="s">
        <v>72</v>
      </c>
      <c r="B1750" t="s">
        <v>26</v>
      </c>
      <c r="C1750">
        <v>2015</v>
      </c>
      <c r="D1750" s="129">
        <v>852771</v>
      </c>
      <c r="F1750"/>
    </row>
    <row r="1751" spans="1:6">
      <c r="A1751" s="134" t="s">
        <v>72</v>
      </c>
      <c r="B1751" t="s">
        <v>26</v>
      </c>
      <c r="C1751">
        <v>2016</v>
      </c>
      <c r="D1751" s="129">
        <v>855108</v>
      </c>
      <c r="F1751"/>
    </row>
    <row r="1752" spans="1:6">
      <c r="A1752" s="134" t="s">
        <v>72</v>
      </c>
      <c r="B1752" t="s">
        <v>26</v>
      </c>
      <c r="C1752">
        <v>2017</v>
      </c>
      <c r="D1752" s="129">
        <v>864829</v>
      </c>
      <c r="F1752"/>
    </row>
    <row r="1753" spans="1:6">
      <c r="A1753" s="134" t="s">
        <v>72</v>
      </c>
      <c r="B1753" t="s">
        <v>26</v>
      </c>
      <c r="C1753">
        <v>2018</v>
      </c>
      <c r="D1753" s="129">
        <v>891785</v>
      </c>
      <c r="F1753"/>
    </row>
    <row r="1754" spans="1:6">
      <c r="A1754" s="134" t="s">
        <v>72</v>
      </c>
      <c r="B1754" t="s">
        <v>26</v>
      </c>
      <c r="C1754">
        <v>2019</v>
      </c>
      <c r="D1754" s="129">
        <v>897030</v>
      </c>
      <c r="F1754"/>
    </row>
    <row r="1755" spans="1:6">
      <c r="A1755" s="134" t="s">
        <v>72</v>
      </c>
      <c r="B1755" t="s">
        <v>26</v>
      </c>
      <c r="C1755">
        <v>2020</v>
      </c>
      <c r="D1755" s="129">
        <v>906790</v>
      </c>
      <c r="F1755"/>
    </row>
    <row r="1756" spans="1:6">
      <c r="A1756" s="134" t="s">
        <v>72</v>
      </c>
      <c r="B1756" t="s">
        <v>26</v>
      </c>
      <c r="C1756">
        <v>2021</v>
      </c>
      <c r="D1756" s="129">
        <v>912220</v>
      </c>
      <c r="F1756"/>
    </row>
    <row r="1757" spans="1:6">
      <c r="A1757" s="134" t="s">
        <v>72</v>
      </c>
      <c r="B1757" t="s">
        <v>26</v>
      </c>
      <c r="C1757">
        <v>2022</v>
      </c>
      <c r="D1757" s="129">
        <v>916299</v>
      </c>
      <c r="F1757"/>
    </row>
    <row r="1758" spans="1:6">
      <c r="A1758" s="134" t="s">
        <v>72</v>
      </c>
      <c r="B1758" t="s">
        <v>26</v>
      </c>
      <c r="C1758">
        <v>2023</v>
      </c>
      <c r="D1758" s="129">
        <v>923636</v>
      </c>
      <c r="F1758"/>
    </row>
    <row r="1759" spans="1:6">
      <c r="A1759" s="134" t="s">
        <v>72</v>
      </c>
      <c r="B1759" t="s">
        <v>26</v>
      </c>
      <c r="C1759">
        <v>2024</v>
      </c>
      <c r="D1759" s="129">
        <v>932622</v>
      </c>
      <c r="F1759"/>
    </row>
    <row r="1760" spans="1:6">
      <c r="A1760" s="134" t="s">
        <v>72</v>
      </c>
      <c r="B1760" t="s">
        <v>26</v>
      </c>
      <c r="C1760">
        <v>2025</v>
      </c>
      <c r="D1760" s="129">
        <v>942714</v>
      </c>
    </row>
    <row r="1761" spans="1:6">
      <c r="A1761" s="134" t="s">
        <v>6</v>
      </c>
      <c r="B1761" t="s">
        <v>26</v>
      </c>
      <c r="C1761">
        <v>2014</v>
      </c>
      <c r="D1761" s="129">
        <v>908860</v>
      </c>
      <c r="F1761"/>
    </row>
    <row r="1762" spans="1:6">
      <c r="A1762" s="134" t="s">
        <v>6</v>
      </c>
      <c r="B1762" t="s">
        <v>26</v>
      </c>
      <c r="C1762">
        <v>2015</v>
      </c>
      <c r="D1762" s="129">
        <v>952134</v>
      </c>
      <c r="F1762"/>
    </row>
    <row r="1763" spans="1:6">
      <c r="A1763" s="134" t="s">
        <v>6</v>
      </c>
      <c r="B1763" t="s">
        <v>26</v>
      </c>
      <c r="C1763">
        <v>2016</v>
      </c>
      <c r="D1763" s="129">
        <v>976752</v>
      </c>
      <c r="F1763"/>
    </row>
    <row r="1764" spans="1:6">
      <c r="A1764" s="134" t="s">
        <v>6</v>
      </c>
      <c r="B1764" t="s">
        <v>26</v>
      </c>
      <c r="C1764">
        <v>2017</v>
      </c>
      <c r="D1764" s="129">
        <v>988909</v>
      </c>
      <c r="F1764"/>
    </row>
    <row r="1765" spans="1:6">
      <c r="A1765" s="134" t="s">
        <v>6</v>
      </c>
      <c r="B1765" t="s">
        <v>26</v>
      </c>
      <c r="C1765">
        <v>2018</v>
      </c>
      <c r="D1765" s="129">
        <v>1006695</v>
      </c>
      <c r="F1765"/>
    </row>
    <row r="1766" spans="1:6">
      <c r="A1766" s="134" t="s">
        <v>6</v>
      </c>
      <c r="B1766" t="s">
        <v>26</v>
      </c>
      <c r="C1766">
        <v>2019</v>
      </c>
      <c r="D1766" s="129">
        <v>1024788</v>
      </c>
      <c r="F1766"/>
    </row>
    <row r="1767" spans="1:6">
      <c r="A1767" s="134" t="s">
        <v>6</v>
      </c>
      <c r="B1767" t="s">
        <v>27</v>
      </c>
      <c r="C1767">
        <v>2020</v>
      </c>
      <c r="D1767" s="129">
        <v>1044908</v>
      </c>
      <c r="F1767"/>
    </row>
    <row r="1768" spans="1:6">
      <c r="A1768" s="134" t="s">
        <v>6</v>
      </c>
      <c r="B1768" t="s">
        <v>27</v>
      </c>
      <c r="C1768">
        <v>2021</v>
      </c>
      <c r="D1768" s="129">
        <v>1063364</v>
      </c>
      <c r="F1768"/>
    </row>
    <row r="1769" spans="1:6">
      <c r="A1769" s="134" t="s">
        <v>6</v>
      </c>
      <c r="B1769" t="s">
        <v>27</v>
      </c>
      <c r="C1769">
        <v>2022</v>
      </c>
      <c r="D1769" s="129">
        <v>1091148</v>
      </c>
      <c r="F1769"/>
    </row>
    <row r="1770" spans="1:6">
      <c r="A1770" s="134" t="s">
        <v>6</v>
      </c>
      <c r="B1770" t="s">
        <v>26</v>
      </c>
      <c r="C1770">
        <v>2023</v>
      </c>
      <c r="D1770" s="129">
        <v>1115624</v>
      </c>
      <c r="F1770"/>
    </row>
    <row r="1771" spans="1:6">
      <c r="A1771" s="134" t="s">
        <v>6</v>
      </c>
      <c r="B1771" t="s">
        <v>27</v>
      </c>
      <c r="C1771">
        <v>2024</v>
      </c>
      <c r="D1771" s="129">
        <v>1110712</v>
      </c>
      <c r="F1771"/>
    </row>
    <row r="1772" spans="1:6">
      <c r="A1772" s="134" t="s">
        <v>6</v>
      </c>
      <c r="B1772" t="s">
        <v>27</v>
      </c>
      <c r="C1772">
        <v>2025</v>
      </c>
      <c r="D1772" s="129">
        <v>1118294</v>
      </c>
    </row>
    <row r="1773" spans="1:6">
      <c r="A1773" s="134" t="s">
        <v>8</v>
      </c>
      <c r="B1773" t="s">
        <v>26</v>
      </c>
      <c r="C1773">
        <v>2014</v>
      </c>
      <c r="D1773" s="129">
        <v>1347084</v>
      </c>
      <c r="F1773"/>
    </row>
    <row r="1774" spans="1:6">
      <c r="A1774" s="134" t="s">
        <v>8</v>
      </c>
      <c r="B1774" t="s">
        <v>26</v>
      </c>
      <c r="C1774">
        <v>2015</v>
      </c>
      <c r="D1774" s="129">
        <v>1382273</v>
      </c>
      <c r="F1774"/>
    </row>
    <row r="1775" spans="1:6">
      <c r="A1775" s="134" t="s">
        <v>8</v>
      </c>
      <c r="B1775" t="s">
        <v>26</v>
      </c>
      <c r="C1775">
        <v>2016</v>
      </c>
      <c r="D1775" s="129">
        <v>1389609</v>
      </c>
      <c r="F1775"/>
    </row>
    <row r="1776" spans="1:6">
      <c r="A1776" s="134" t="s">
        <v>8</v>
      </c>
      <c r="B1776" t="s">
        <v>26</v>
      </c>
      <c r="C1776">
        <v>2017</v>
      </c>
      <c r="D1776" s="129">
        <v>1413050</v>
      </c>
      <c r="F1776"/>
    </row>
    <row r="1777" spans="1:6">
      <c r="A1777" s="134" t="s">
        <v>8</v>
      </c>
      <c r="B1777" t="s">
        <v>26</v>
      </c>
      <c r="C1777">
        <v>2018</v>
      </c>
      <c r="D1777" s="129">
        <v>1436272</v>
      </c>
      <c r="F1777"/>
    </row>
    <row r="1778" spans="1:6">
      <c r="A1778" s="134" t="s">
        <v>8</v>
      </c>
      <c r="B1778" t="s">
        <v>26</v>
      </c>
      <c r="C1778">
        <v>2019</v>
      </c>
      <c r="D1778" s="129">
        <v>1467799</v>
      </c>
      <c r="F1778"/>
    </row>
    <row r="1779" spans="1:6">
      <c r="A1779" s="134" t="s">
        <v>8</v>
      </c>
      <c r="B1779" t="s">
        <v>27</v>
      </c>
      <c r="C1779">
        <v>2020</v>
      </c>
      <c r="D1779" s="129">
        <v>1496520</v>
      </c>
      <c r="F1779"/>
    </row>
    <row r="1780" spans="1:6">
      <c r="A1780" s="134" t="s">
        <v>8</v>
      </c>
      <c r="B1780" t="s">
        <v>27</v>
      </c>
      <c r="C1780">
        <v>2021</v>
      </c>
      <c r="D1780" s="129">
        <v>1520285</v>
      </c>
      <c r="F1780"/>
    </row>
    <row r="1781" spans="1:6">
      <c r="A1781" s="134" t="s">
        <v>8</v>
      </c>
      <c r="B1781" t="s">
        <v>27</v>
      </c>
      <c r="C1781">
        <v>2022</v>
      </c>
      <c r="D1781" s="129">
        <v>1540386</v>
      </c>
      <c r="F1781"/>
    </row>
    <row r="1782" spans="1:6">
      <c r="A1782" s="134" t="s">
        <v>8</v>
      </c>
      <c r="B1782" t="s">
        <v>26</v>
      </c>
      <c r="C1782">
        <v>2023</v>
      </c>
      <c r="D1782" s="129">
        <v>1557236</v>
      </c>
      <c r="F1782"/>
    </row>
    <row r="1783" spans="1:6">
      <c r="A1783" s="134" t="s">
        <v>8</v>
      </c>
      <c r="B1783" t="s">
        <v>27</v>
      </c>
      <c r="C1783">
        <v>2024</v>
      </c>
      <c r="D1783" s="129">
        <v>1574875</v>
      </c>
      <c r="F1783"/>
    </row>
    <row r="1784" spans="1:6">
      <c r="A1784" s="134" t="s">
        <v>8</v>
      </c>
      <c r="B1784" t="s">
        <v>27</v>
      </c>
      <c r="C1784">
        <v>2025</v>
      </c>
      <c r="D1784" s="129">
        <v>1591292</v>
      </c>
    </row>
    <row r="1785" spans="1:6">
      <c r="A1785" s="134" t="s">
        <v>9</v>
      </c>
      <c r="B1785" t="s">
        <v>26</v>
      </c>
      <c r="C1785">
        <v>2014</v>
      </c>
      <c r="D1785" s="129">
        <v>677956</v>
      </c>
      <c r="F1785"/>
    </row>
    <row r="1786" spans="1:6">
      <c r="A1786" s="134" t="s">
        <v>9</v>
      </c>
      <c r="B1786" t="s">
        <v>26</v>
      </c>
      <c r="C1786">
        <v>2015</v>
      </c>
      <c r="D1786" s="129">
        <v>685969</v>
      </c>
      <c r="F1786"/>
    </row>
    <row r="1787" spans="1:6">
      <c r="A1787" s="134" t="s">
        <v>9</v>
      </c>
      <c r="B1787" t="s">
        <v>26</v>
      </c>
      <c r="C1787">
        <v>2016</v>
      </c>
      <c r="D1787" s="129">
        <v>690938</v>
      </c>
      <c r="F1787"/>
    </row>
    <row r="1788" spans="1:6">
      <c r="A1788" s="134" t="s">
        <v>9</v>
      </c>
      <c r="B1788" t="s">
        <v>26</v>
      </c>
      <c r="C1788">
        <v>2017</v>
      </c>
      <c r="D1788" s="129">
        <v>696971</v>
      </c>
      <c r="F1788"/>
    </row>
    <row r="1789" spans="1:6">
      <c r="A1789" s="134" t="s">
        <v>9</v>
      </c>
      <c r="B1789" t="s">
        <v>26</v>
      </c>
      <c r="C1789">
        <v>2018</v>
      </c>
      <c r="D1789" s="129">
        <v>699028</v>
      </c>
      <c r="F1789"/>
    </row>
    <row r="1790" spans="1:6">
      <c r="A1790" s="134" t="s">
        <v>9</v>
      </c>
      <c r="B1790" t="s">
        <v>26</v>
      </c>
      <c r="C1790">
        <v>2019</v>
      </c>
      <c r="D1790" s="129">
        <v>714487</v>
      </c>
      <c r="F1790"/>
    </row>
    <row r="1791" spans="1:6">
      <c r="A1791" s="134" t="s">
        <v>9</v>
      </c>
      <c r="B1791" t="s">
        <v>27</v>
      </c>
      <c r="C1791">
        <v>2020</v>
      </c>
      <c r="D1791" s="129">
        <v>712566</v>
      </c>
      <c r="F1791"/>
    </row>
    <row r="1792" spans="1:6">
      <c r="A1792" s="134" t="s">
        <v>9</v>
      </c>
      <c r="B1792" t="s">
        <v>27</v>
      </c>
      <c r="C1792">
        <v>2021</v>
      </c>
      <c r="D1792" s="129">
        <v>722284</v>
      </c>
      <c r="F1792"/>
    </row>
    <row r="1793" spans="1:6">
      <c r="A1793" s="134" t="s">
        <v>9</v>
      </c>
      <c r="B1793" t="s">
        <v>27</v>
      </c>
      <c r="C1793">
        <v>2022</v>
      </c>
      <c r="D1793" s="129">
        <v>731456</v>
      </c>
      <c r="F1793"/>
    </row>
    <row r="1794" spans="1:6">
      <c r="A1794" s="134" t="s">
        <v>9</v>
      </c>
      <c r="B1794" t="s">
        <v>26</v>
      </c>
      <c r="C1794">
        <v>2023</v>
      </c>
      <c r="D1794" s="129">
        <v>737588</v>
      </c>
      <c r="F1794"/>
    </row>
    <row r="1795" spans="1:6">
      <c r="A1795" s="134" t="s">
        <v>9</v>
      </c>
      <c r="B1795" t="s">
        <v>27</v>
      </c>
      <c r="C1795">
        <v>2024</v>
      </c>
      <c r="D1795" s="129">
        <v>742256</v>
      </c>
      <c r="F1795"/>
    </row>
    <row r="1796" spans="1:6">
      <c r="A1796" s="134" t="s">
        <v>9</v>
      </c>
      <c r="B1796" t="s">
        <v>27</v>
      </c>
      <c r="C1796">
        <v>2025</v>
      </c>
      <c r="D1796" s="129">
        <v>743009</v>
      </c>
    </row>
    <row r="1797" spans="1:6">
      <c r="A1797" s="134" t="s">
        <v>7</v>
      </c>
      <c r="B1797" t="s">
        <v>26</v>
      </c>
      <c r="C1797">
        <v>2014</v>
      </c>
      <c r="D1797" s="129">
        <v>841732</v>
      </c>
      <c r="F1797"/>
    </row>
    <row r="1798" spans="1:6">
      <c r="A1798" s="134" t="s">
        <v>7</v>
      </c>
      <c r="B1798" t="s">
        <v>26</v>
      </c>
      <c r="C1798">
        <v>2015</v>
      </c>
      <c r="D1798" s="129">
        <v>856197</v>
      </c>
      <c r="F1798"/>
    </row>
    <row r="1799" spans="1:6">
      <c r="A1799" s="134" t="s">
        <v>7</v>
      </c>
      <c r="B1799" t="s">
        <v>26</v>
      </c>
      <c r="C1799">
        <v>2016</v>
      </c>
      <c r="D1799" s="129">
        <v>867292</v>
      </c>
      <c r="F1799"/>
    </row>
    <row r="1800" spans="1:6">
      <c r="A1800" s="134" t="s">
        <v>7</v>
      </c>
      <c r="B1800" t="s">
        <v>26</v>
      </c>
      <c r="C1800">
        <v>2017</v>
      </c>
      <c r="D1800" s="129">
        <v>880237</v>
      </c>
      <c r="F1800"/>
    </row>
    <row r="1801" spans="1:6">
      <c r="A1801" s="134" t="s">
        <v>7</v>
      </c>
      <c r="B1801" t="s">
        <v>26</v>
      </c>
      <c r="C1801">
        <v>2018</v>
      </c>
      <c r="D1801" s="129">
        <v>891469</v>
      </c>
      <c r="F1801"/>
    </row>
    <row r="1802" spans="1:6">
      <c r="A1802" s="134" t="s">
        <v>7</v>
      </c>
      <c r="B1802" t="s">
        <v>26</v>
      </c>
      <c r="C1802">
        <v>2019</v>
      </c>
      <c r="D1802" s="129">
        <v>902152</v>
      </c>
      <c r="F1802"/>
    </row>
    <row r="1803" spans="1:6">
      <c r="A1803" s="134" t="s">
        <v>7</v>
      </c>
      <c r="B1803" t="s">
        <v>27</v>
      </c>
      <c r="C1803">
        <v>2020</v>
      </c>
      <c r="D1803" s="129">
        <v>911404</v>
      </c>
      <c r="F1803"/>
    </row>
    <row r="1804" spans="1:6">
      <c r="A1804" s="134" t="s">
        <v>7</v>
      </c>
      <c r="B1804" t="s">
        <v>27</v>
      </c>
      <c r="C1804">
        <v>2021</v>
      </c>
      <c r="D1804" s="129">
        <v>920311</v>
      </c>
      <c r="F1804"/>
    </row>
    <row r="1805" spans="1:6">
      <c r="A1805" s="134" t="s">
        <v>7</v>
      </c>
      <c r="B1805" t="s">
        <v>27</v>
      </c>
      <c r="C1805">
        <v>2022</v>
      </c>
      <c r="D1805" s="129">
        <v>930809</v>
      </c>
      <c r="F1805"/>
    </row>
    <row r="1806" spans="1:6">
      <c r="A1806" s="134" t="s">
        <v>7</v>
      </c>
      <c r="B1806" t="s">
        <v>26</v>
      </c>
      <c r="C1806">
        <v>2023</v>
      </c>
      <c r="D1806" s="129">
        <v>943915</v>
      </c>
      <c r="F1806"/>
    </row>
    <row r="1807" spans="1:6">
      <c r="A1807" s="134" t="s">
        <v>7</v>
      </c>
      <c r="B1807" t="s">
        <v>27</v>
      </c>
      <c r="C1807">
        <v>2024</v>
      </c>
      <c r="D1807" s="129">
        <v>952534</v>
      </c>
      <c r="F1807"/>
    </row>
    <row r="1808" spans="1:6">
      <c r="A1808" s="134" t="s">
        <v>7</v>
      </c>
      <c r="B1808" t="s">
        <v>27</v>
      </c>
      <c r="C1808">
        <v>2025</v>
      </c>
      <c r="D1808" s="129">
        <v>961018</v>
      </c>
    </row>
    <row r="1809" spans="1:6">
      <c r="A1809" s="134" t="s">
        <v>107</v>
      </c>
      <c r="B1809" t="s">
        <v>26</v>
      </c>
      <c r="C1809">
        <v>2014</v>
      </c>
      <c r="D1809" s="129">
        <v>177256</v>
      </c>
      <c r="F1809"/>
    </row>
    <row r="1810" spans="1:6">
      <c r="A1810" s="134" t="s">
        <v>107</v>
      </c>
      <c r="B1810" t="s">
        <v>26</v>
      </c>
      <c r="C1810">
        <v>2015</v>
      </c>
      <c r="D1810" s="129">
        <v>180202</v>
      </c>
      <c r="F1810"/>
    </row>
    <row r="1811" spans="1:6">
      <c r="A1811" s="134" t="s">
        <v>107</v>
      </c>
      <c r="B1811" t="s">
        <v>26</v>
      </c>
      <c r="C1811">
        <v>2016</v>
      </c>
      <c r="D1811" s="129">
        <v>183547</v>
      </c>
      <c r="F1811"/>
    </row>
    <row r="1812" spans="1:6">
      <c r="A1812" s="134" t="s">
        <v>107</v>
      </c>
      <c r="B1812" t="s">
        <v>26</v>
      </c>
      <c r="C1812">
        <v>2017</v>
      </c>
      <c r="D1812" s="129">
        <v>186379</v>
      </c>
      <c r="F1812"/>
    </row>
    <row r="1813" spans="1:6">
      <c r="A1813" s="134" t="s">
        <v>107</v>
      </c>
      <c r="B1813" t="s">
        <v>26</v>
      </c>
      <c r="C1813">
        <v>2018</v>
      </c>
      <c r="D1813" s="129">
        <v>194605</v>
      </c>
      <c r="F1813"/>
    </row>
    <row r="1814" spans="1:6">
      <c r="A1814" s="134" t="s">
        <v>107</v>
      </c>
      <c r="B1814" t="s">
        <v>26</v>
      </c>
      <c r="C1814">
        <v>2019</v>
      </c>
      <c r="D1814" s="129">
        <v>196541</v>
      </c>
      <c r="F1814"/>
    </row>
    <row r="1815" spans="1:6">
      <c r="A1815" s="134" t="s">
        <v>107</v>
      </c>
      <c r="B1815" t="s">
        <v>27</v>
      </c>
      <c r="C1815">
        <v>2020</v>
      </c>
      <c r="D1815" s="129">
        <v>205038</v>
      </c>
      <c r="F1815"/>
    </row>
    <row r="1816" spans="1:6">
      <c r="A1816" s="134" t="s">
        <v>107</v>
      </c>
      <c r="B1816" t="s">
        <v>27</v>
      </c>
      <c r="C1816">
        <v>2021</v>
      </c>
      <c r="D1816" s="129">
        <v>209974</v>
      </c>
      <c r="F1816"/>
    </row>
    <row r="1817" spans="1:6">
      <c r="A1817" s="134" t="s">
        <v>107</v>
      </c>
      <c r="B1817" t="s">
        <v>27</v>
      </c>
      <c r="C1817">
        <v>2022</v>
      </c>
      <c r="D1817" s="129">
        <v>215376</v>
      </c>
      <c r="F1817"/>
    </row>
    <row r="1818" spans="1:6">
      <c r="A1818" s="134" t="s">
        <v>107</v>
      </c>
      <c r="B1818" t="s">
        <v>26</v>
      </c>
      <c r="C1818">
        <v>2023</v>
      </c>
      <c r="D1818" s="129">
        <v>219178</v>
      </c>
      <c r="F1818"/>
    </row>
    <row r="1819" spans="1:6">
      <c r="A1819" s="134" t="s">
        <v>107</v>
      </c>
      <c r="B1819" t="s">
        <v>27</v>
      </c>
      <c r="C1819">
        <v>2024</v>
      </c>
      <c r="D1819" s="129">
        <v>224018</v>
      </c>
      <c r="F1819"/>
    </row>
    <row r="1820" spans="1:6">
      <c r="A1820" s="134" t="s">
        <v>107</v>
      </c>
      <c r="B1820" t="s">
        <v>27</v>
      </c>
      <c r="C1820">
        <v>2025</v>
      </c>
      <c r="D1820" s="129">
        <v>218803</v>
      </c>
    </row>
    <row r="1821" spans="1:6">
      <c r="A1821" s="134" t="s">
        <v>104</v>
      </c>
      <c r="B1821" t="s">
        <v>26</v>
      </c>
      <c r="C1821">
        <v>2014</v>
      </c>
      <c r="D1821" s="129">
        <v>318294</v>
      </c>
      <c r="F1821"/>
    </row>
    <row r="1822" spans="1:6">
      <c r="A1822" s="134" t="s">
        <v>104</v>
      </c>
      <c r="B1822" t="s">
        <v>26</v>
      </c>
      <c r="C1822">
        <v>2015</v>
      </c>
      <c r="D1822" s="129">
        <v>318564</v>
      </c>
      <c r="F1822"/>
    </row>
    <row r="1823" spans="1:6">
      <c r="A1823" s="134" t="s">
        <v>104</v>
      </c>
      <c r="B1823" t="s">
        <v>26</v>
      </c>
      <c r="C1823">
        <v>2016</v>
      </c>
      <c r="D1823" s="129">
        <v>324270</v>
      </c>
      <c r="F1823"/>
    </row>
    <row r="1824" spans="1:6">
      <c r="A1824" s="134" t="s">
        <v>104</v>
      </c>
      <c r="B1824" t="s">
        <v>26</v>
      </c>
      <c r="C1824">
        <v>2017</v>
      </c>
      <c r="D1824" s="129">
        <v>330501</v>
      </c>
      <c r="F1824"/>
    </row>
    <row r="1825" spans="1:6">
      <c r="A1825" s="134" t="s">
        <v>104</v>
      </c>
      <c r="B1825" t="s">
        <v>26</v>
      </c>
      <c r="C1825">
        <v>2018</v>
      </c>
      <c r="D1825" s="129">
        <v>339178</v>
      </c>
      <c r="F1825"/>
    </row>
    <row r="1826" spans="1:6">
      <c r="A1826" s="134" t="s">
        <v>104</v>
      </c>
      <c r="B1826" t="s">
        <v>26</v>
      </c>
      <c r="C1826">
        <v>2019</v>
      </c>
      <c r="D1826" s="129">
        <v>348132</v>
      </c>
      <c r="F1826"/>
    </row>
    <row r="1827" spans="1:6">
      <c r="A1827" s="134" t="s">
        <v>104</v>
      </c>
      <c r="B1827" t="s">
        <v>27</v>
      </c>
      <c r="C1827">
        <v>2020</v>
      </c>
      <c r="D1827" s="129">
        <v>356152</v>
      </c>
      <c r="F1827"/>
    </row>
    <row r="1828" spans="1:6">
      <c r="A1828" s="134" t="s">
        <v>104</v>
      </c>
      <c r="B1828" t="s">
        <v>27</v>
      </c>
      <c r="C1828">
        <v>2021</v>
      </c>
      <c r="D1828" s="129">
        <v>358940</v>
      </c>
      <c r="F1828"/>
    </row>
    <row r="1829" spans="1:6">
      <c r="A1829" s="134" t="s">
        <v>104</v>
      </c>
      <c r="B1829" t="s">
        <v>27</v>
      </c>
      <c r="C1829">
        <v>2022</v>
      </c>
      <c r="D1829" s="129">
        <v>365139</v>
      </c>
      <c r="F1829"/>
    </row>
    <row r="1830" spans="1:6">
      <c r="A1830" s="134" t="s">
        <v>104</v>
      </c>
      <c r="B1830" t="s">
        <v>26</v>
      </c>
      <c r="C1830">
        <v>2023</v>
      </c>
      <c r="D1830" s="129">
        <v>370348</v>
      </c>
      <c r="F1830"/>
    </row>
    <row r="1831" spans="1:6">
      <c r="A1831" s="134" t="s">
        <v>104</v>
      </c>
      <c r="B1831" t="s">
        <v>27</v>
      </c>
      <c r="C1831">
        <v>2024</v>
      </c>
      <c r="D1831" s="129">
        <v>375194</v>
      </c>
      <c r="F1831"/>
    </row>
    <row r="1832" spans="1:6">
      <c r="A1832" s="134" t="s">
        <v>104</v>
      </c>
      <c r="B1832" t="s">
        <v>27</v>
      </c>
      <c r="C1832">
        <v>2025</v>
      </c>
      <c r="D1832" s="129">
        <v>380018</v>
      </c>
    </row>
    <row r="1833" spans="1:6">
      <c r="A1833" s="134" t="s">
        <v>145</v>
      </c>
      <c r="B1833" t="s">
        <v>27</v>
      </c>
      <c r="C1833">
        <v>2020</v>
      </c>
      <c r="D1833" s="129">
        <v>85743</v>
      </c>
      <c r="F1833"/>
    </row>
    <row r="1834" spans="1:6">
      <c r="A1834" s="134" t="s">
        <v>145</v>
      </c>
      <c r="B1834" t="s">
        <v>27</v>
      </c>
      <c r="C1834">
        <v>2021</v>
      </c>
      <c r="D1834" s="129">
        <v>86263</v>
      </c>
      <c r="F1834"/>
    </row>
    <row r="1835" spans="1:6">
      <c r="A1835" s="134" t="s">
        <v>145</v>
      </c>
      <c r="B1835" t="s">
        <v>27</v>
      </c>
      <c r="C1835">
        <v>2022</v>
      </c>
      <c r="D1835" s="129">
        <v>83236</v>
      </c>
      <c r="F1835"/>
    </row>
    <row r="1836" spans="1:6">
      <c r="A1836" s="134" t="s">
        <v>145</v>
      </c>
      <c r="B1836" t="s">
        <v>26</v>
      </c>
      <c r="C1836">
        <v>2023</v>
      </c>
      <c r="D1836" s="129">
        <v>84065</v>
      </c>
      <c r="F1836"/>
    </row>
    <row r="1837" spans="1:6">
      <c r="A1837" s="134" t="s">
        <v>145</v>
      </c>
      <c r="B1837" t="s">
        <v>27</v>
      </c>
      <c r="C1837">
        <v>2024</v>
      </c>
      <c r="D1837" s="129">
        <v>84588</v>
      </c>
      <c r="F1837"/>
    </row>
    <row r="1838" spans="1:6">
      <c r="A1838" s="134" t="s">
        <v>145</v>
      </c>
      <c r="B1838" t="s">
        <v>27</v>
      </c>
      <c r="C1838">
        <v>2025</v>
      </c>
      <c r="D1838" s="129">
        <v>87070</v>
      </c>
    </row>
    <row r="1839" spans="1:6">
      <c r="A1839" s="134" t="s">
        <v>101</v>
      </c>
      <c r="B1839" t="s">
        <v>26</v>
      </c>
      <c r="C1839">
        <v>2014</v>
      </c>
      <c r="D1839" s="129">
        <v>750248</v>
      </c>
      <c r="F1839"/>
    </row>
    <row r="1840" spans="1:6">
      <c r="A1840" s="134" t="s">
        <v>101</v>
      </c>
      <c r="B1840" t="s">
        <v>26</v>
      </c>
      <c r="C1840">
        <v>2015</v>
      </c>
      <c r="D1840" s="129">
        <v>761270</v>
      </c>
      <c r="F1840"/>
    </row>
    <row r="1841" spans="1:6">
      <c r="A1841" s="134" t="s">
        <v>101</v>
      </c>
      <c r="B1841" t="s">
        <v>26</v>
      </c>
      <c r="C1841">
        <v>2016</v>
      </c>
      <c r="D1841" s="129">
        <v>772347</v>
      </c>
      <c r="F1841"/>
    </row>
    <row r="1842" spans="1:6">
      <c r="A1842" s="134" t="s">
        <v>101</v>
      </c>
      <c r="B1842" t="s">
        <v>26</v>
      </c>
      <c r="C1842">
        <v>2017</v>
      </c>
      <c r="D1842" s="129">
        <v>785137</v>
      </c>
      <c r="F1842"/>
    </row>
    <row r="1843" spans="1:6">
      <c r="A1843" s="134" t="s">
        <v>101</v>
      </c>
      <c r="B1843" t="s">
        <v>26</v>
      </c>
      <c r="C1843">
        <v>2018</v>
      </c>
      <c r="D1843" s="129">
        <v>802746</v>
      </c>
      <c r="F1843"/>
    </row>
    <row r="1844" spans="1:6">
      <c r="A1844" s="134" t="s">
        <v>101</v>
      </c>
      <c r="B1844" t="s">
        <v>26</v>
      </c>
      <c r="C1844">
        <v>2019</v>
      </c>
      <c r="D1844" s="129">
        <v>820459</v>
      </c>
      <c r="F1844"/>
    </row>
    <row r="1845" spans="1:6">
      <c r="A1845" s="134" t="s">
        <v>101</v>
      </c>
      <c r="B1845" t="s">
        <v>27</v>
      </c>
      <c r="C1845">
        <v>2020</v>
      </c>
      <c r="D1845" s="129">
        <v>837983</v>
      </c>
      <c r="F1845"/>
    </row>
    <row r="1846" spans="1:6">
      <c r="A1846" s="134" t="s">
        <v>101</v>
      </c>
      <c r="B1846" t="s">
        <v>27</v>
      </c>
      <c r="C1846">
        <v>2021</v>
      </c>
      <c r="D1846" s="129">
        <v>847633</v>
      </c>
      <c r="F1846"/>
    </row>
    <row r="1847" spans="1:6">
      <c r="A1847" s="134" t="s">
        <v>101</v>
      </c>
      <c r="B1847" t="s">
        <v>27</v>
      </c>
      <c r="C1847">
        <v>2022</v>
      </c>
      <c r="D1847" s="129">
        <v>870334</v>
      </c>
      <c r="F1847"/>
    </row>
    <row r="1848" spans="1:6">
      <c r="A1848" s="134" t="s">
        <v>101</v>
      </c>
      <c r="B1848" t="s">
        <v>26</v>
      </c>
      <c r="C1848">
        <v>2023</v>
      </c>
      <c r="D1848" s="129">
        <v>889801</v>
      </c>
      <c r="F1848"/>
    </row>
    <row r="1849" spans="1:6">
      <c r="A1849" s="134" t="s">
        <v>101</v>
      </c>
      <c r="B1849" t="s">
        <v>27</v>
      </c>
      <c r="C1849">
        <v>2024</v>
      </c>
      <c r="D1849" s="129">
        <v>907276</v>
      </c>
      <c r="F1849"/>
    </row>
    <row r="1850" spans="1:6">
      <c r="A1850" s="134" t="s">
        <v>101</v>
      </c>
      <c r="B1850" t="s">
        <v>27</v>
      </c>
      <c r="C1850">
        <v>2025</v>
      </c>
      <c r="D1850" s="129">
        <v>925409</v>
      </c>
    </row>
    <row r="1851" spans="1:6">
      <c r="A1851" s="134" t="s">
        <v>71</v>
      </c>
      <c r="B1851" t="s">
        <v>26</v>
      </c>
      <c r="C1851">
        <v>2014</v>
      </c>
      <c r="D1851" s="129">
        <v>2025040</v>
      </c>
      <c r="F1851"/>
    </row>
    <row r="1852" spans="1:6">
      <c r="A1852" s="134" t="s">
        <v>71</v>
      </c>
      <c r="B1852" t="s">
        <v>26</v>
      </c>
      <c r="C1852">
        <v>2015</v>
      </c>
      <c r="D1852" s="129">
        <v>2068242</v>
      </c>
      <c r="F1852"/>
    </row>
    <row r="1853" spans="1:6">
      <c r="A1853" s="134" t="s">
        <v>71</v>
      </c>
      <c r="B1853" t="s">
        <v>26</v>
      </c>
      <c r="C1853">
        <v>2016</v>
      </c>
      <c r="D1853" s="129">
        <v>2080547</v>
      </c>
      <c r="F1853"/>
    </row>
    <row r="1854" spans="1:6">
      <c r="A1854" s="134" t="s">
        <v>71</v>
      </c>
      <c r="B1854" t="s">
        <v>26</v>
      </c>
      <c r="C1854">
        <v>2017</v>
      </c>
      <c r="D1854" s="129">
        <v>2110021</v>
      </c>
      <c r="F1854"/>
    </row>
    <row r="1855" spans="1:6">
      <c r="A1855" s="134" t="s">
        <v>71</v>
      </c>
      <c r="B1855" t="s">
        <v>26</v>
      </c>
      <c r="C1855">
        <v>2018</v>
      </c>
      <c r="D1855" s="129">
        <v>2135300</v>
      </c>
      <c r="F1855"/>
    </row>
    <row r="1856" spans="1:6">
      <c r="A1856" s="134" t="s">
        <v>71</v>
      </c>
      <c r="B1856" t="s">
        <v>26</v>
      </c>
      <c r="C1856">
        <v>2019</v>
      </c>
      <c r="D1856" s="129">
        <v>2182286</v>
      </c>
      <c r="F1856"/>
    </row>
    <row r="1857" spans="1:6">
      <c r="A1857" s="134" t="s">
        <v>71</v>
      </c>
      <c r="B1857" t="s">
        <v>26</v>
      </c>
      <c r="C1857">
        <v>2020</v>
      </c>
      <c r="D1857" s="129">
        <v>2209086</v>
      </c>
      <c r="F1857"/>
    </row>
    <row r="1858" spans="1:6">
      <c r="A1858" s="134" t="s">
        <v>71</v>
      </c>
      <c r="B1858" t="s">
        <v>26</v>
      </c>
      <c r="C1858">
        <v>2021</v>
      </c>
      <c r="D1858" s="129">
        <v>2242569</v>
      </c>
      <c r="F1858"/>
    </row>
    <row r="1859" spans="1:6">
      <c r="A1859" s="134" t="s">
        <v>71</v>
      </c>
      <c r="B1859" t="s">
        <v>26</v>
      </c>
      <c r="C1859">
        <v>2022</v>
      </c>
      <c r="D1859" s="129">
        <v>2271842</v>
      </c>
      <c r="F1859"/>
    </row>
    <row r="1860" spans="1:6">
      <c r="A1860" s="134" t="s">
        <v>71</v>
      </c>
      <c r="B1860" t="s">
        <v>26</v>
      </c>
      <c r="C1860">
        <v>2023</v>
      </c>
      <c r="D1860" s="129">
        <v>2294824</v>
      </c>
      <c r="F1860"/>
    </row>
    <row r="1861" spans="1:6">
      <c r="A1861" s="134" t="s">
        <v>71</v>
      </c>
      <c r="B1861" t="s">
        <v>26</v>
      </c>
      <c r="C1861">
        <v>2024</v>
      </c>
      <c r="D1861" s="129">
        <v>2317131</v>
      </c>
      <c r="F1861"/>
    </row>
    <row r="1862" spans="1:6">
      <c r="A1862" s="134" t="s">
        <v>71</v>
      </c>
      <c r="B1862" t="s">
        <v>26</v>
      </c>
      <c r="C1862">
        <v>2025</v>
      </c>
      <c r="D1862" s="129">
        <v>2334301</v>
      </c>
    </row>
    <row r="1863" spans="1:6">
      <c r="A1863" s="134" t="s">
        <v>10</v>
      </c>
      <c r="B1863" t="s">
        <v>26</v>
      </c>
      <c r="C1863">
        <v>2014</v>
      </c>
      <c r="D1863" s="129">
        <v>850762</v>
      </c>
      <c r="F1863"/>
    </row>
    <row r="1864" spans="1:6">
      <c r="A1864" s="134" t="s">
        <v>10</v>
      </c>
      <c r="B1864" t="s">
        <v>26</v>
      </c>
      <c r="C1864">
        <v>2015</v>
      </c>
      <c r="D1864" s="129">
        <v>852771</v>
      </c>
      <c r="F1864"/>
    </row>
    <row r="1865" spans="1:6">
      <c r="A1865" s="134" t="s">
        <v>10</v>
      </c>
      <c r="B1865" t="s">
        <v>26</v>
      </c>
      <c r="C1865">
        <v>2016</v>
      </c>
      <c r="D1865" s="129">
        <v>855108</v>
      </c>
      <c r="F1865"/>
    </row>
    <row r="1866" spans="1:6">
      <c r="A1866" s="134" t="s">
        <v>10</v>
      </c>
      <c r="B1866" t="s">
        <v>26</v>
      </c>
      <c r="C1866">
        <v>2017</v>
      </c>
      <c r="D1866" s="129">
        <v>864829</v>
      </c>
      <c r="F1866"/>
    </row>
    <row r="1867" spans="1:6">
      <c r="A1867" s="134" t="s">
        <v>10</v>
      </c>
      <c r="B1867" t="s">
        <v>26</v>
      </c>
      <c r="C1867">
        <v>2018</v>
      </c>
      <c r="D1867" s="129">
        <v>891785</v>
      </c>
      <c r="F1867"/>
    </row>
    <row r="1868" spans="1:6">
      <c r="A1868" s="134" t="s">
        <v>10</v>
      </c>
      <c r="B1868" t="s">
        <v>26</v>
      </c>
      <c r="C1868">
        <v>2019</v>
      </c>
      <c r="D1868" s="129">
        <v>897030</v>
      </c>
      <c r="F1868"/>
    </row>
    <row r="1869" spans="1:6">
      <c r="A1869" s="134" t="s">
        <v>10</v>
      </c>
      <c r="B1869" t="s">
        <v>27</v>
      </c>
      <c r="C1869">
        <v>2020</v>
      </c>
      <c r="D1869" s="129">
        <v>906790</v>
      </c>
      <c r="F1869"/>
    </row>
    <row r="1870" spans="1:6">
      <c r="A1870" s="134" t="s">
        <v>10</v>
      </c>
      <c r="B1870" t="s">
        <v>27</v>
      </c>
      <c r="C1870">
        <v>2021</v>
      </c>
      <c r="D1870" s="129">
        <v>912220</v>
      </c>
      <c r="F1870"/>
    </row>
    <row r="1871" spans="1:6">
      <c r="A1871" s="134" t="s">
        <v>10</v>
      </c>
      <c r="B1871" t="s">
        <v>27</v>
      </c>
      <c r="C1871">
        <v>2022</v>
      </c>
      <c r="D1871" s="129">
        <v>916299</v>
      </c>
      <c r="F1871"/>
    </row>
    <row r="1872" spans="1:6">
      <c r="A1872" s="134" t="s">
        <v>10</v>
      </c>
      <c r="B1872" t="s">
        <v>26</v>
      </c>
      <c r="C1872">
        <v>2023</v>
      </c>
      <c r="D1872" s="129">
        <v>923636</v>
      </c>
      <c r="F1872"/>
    </row>
    <row r="1873" spans="1:6">
      <c r="A1873" s="134" t="s">
        <v>10</v>
      </c>
      <c r="B1873" t="s">
        <v>27</v>
      </c>
      <c r="C1873">
        <v>2024</v>
      </c>
      <c r="D1873" s="129">
        <v>932622</v>
      </c>
      <c r="F1873"/>
    </row>
    <row r="1874" spans="1:6">
      <c r="A1874" s="134" t="s">
        <v>10</v>
      </c>
      <c r="B1874" t="s">
        <v>27</v>
      </c>
      <c r="C1874">
        <v>2025</v>
      </c>
      <c r="D1874" s="129">
        <v>942714</v>
      </c>
    </row>
    <row r="1875" spans="1:6">
      <c r="A1875" s="134" t="s">
        <v>105</v>
      </c>
      <c r="B1875" t="s">
        <v>26</v>
      </c>
      <c r="C1875">
        <v>2014</v>
      </c>
      <c r="D1875" s="129">
        <v>279617</v>
      </c>
      <c r="F1875"/>
    </row>
    <row r="1876" spans="1:6">
      <c r="A1876" s="134" t="s">
        <v>105</v>
      </c>
      <c r="B1876" t="s">
        <v>26</v>
      </c>
      <c r="C1876">
        <v>2015</v>
      </c>
      <c r="D1876" s="129">
        <v>281857</v>
      </c>
      <c r="F1876"/>
    </row>
    <row r="1877" spans="1:6">
      <c r="A1877" s="134" t="s">
        <v>105</v>
      </c>
      <c r="B1877" t="s">
        <v>26</v>
      </c>
      <c r="C1877">
        <v>2016</v>
      </c>
      <c r="D1877" s="129">
        <v>284263</v>
      </c>
      <c r="F1877"/>
    </row>
    <row r="1878" spans="1:6">
      <c r="A1878" s="134" t="s">
        <v>105</v>
      </c>
      <c r="B1878" t="s">
        <v>26</v>
      </c>
      <c r="C1878">
        <v>2017</v>
      </c>
      <c r="D1878" s="129">
        <v>286386</v>
      </c>
      <c r="F1878"/>
    </row>
    <row r="1879" spans="1:6">
      <c r="A1879" s="134" t="s">
        <v>105</v>
      </c>
      <c r="B1879" t="s">
        <v>26</v>
      </c>
      <c r="C1879">
        <v>2018</v>
      </c>
      <c r="D1879" s="129">
        <v>284823</v>
      </c>
      <c r="F1879"/>
    </row>
    <row r="1880" spans="1:6">
      <c r="A1880" s="134" t="s">
        <v>105</v>
      </c>
      <c r="B1880" t="s">
        <v>26</v>
      </c>
      <c r="C1880">
        <v>2019</v>
      </c>
      <c r="D1880" s="129">
        <v>287095</v>
      </c>
      <c r="F1880"/>
    </row>
    <row r="1881" spans="1:6">
      <c r="A1881" s="134" t="s">
        <v>105</v>
      </c>
      <c r="B1881" t="s">
        <v>27</v>
      </c>
      <c r="C1881">
        <v>2020</v>
      </c>
      <c r="D1881" s="129">
        <v>289921</v>
      </c>
      <c r="F1881"/>
    </row>
    <row r="1882" spans="1:6">
      <c r="A1882" s="134" t="s">
        <v>105</v>
      </c>
      <c r="B1882" t="s">
        <v>27</v>
      </c>
      <c r="C1882">
        <v>2021</v>
      </c>
      <c r="D1882" s="129">
        <v>293198</v>
      </c>
      <c r="F1882"/>
    </row>
    <row r="1883" spans="1:6">
      <c r="A1883" s="134" t="s">
        <v>105</v>
      </c>
      <c r="B1883" t="s">
        <v>27</v>
      </c>
      <c r="C1883">
        <v>2022</v>
      </c>
      <c r="D1883" s="129">
        <v>296476</v>
      </c>
      <c r="F1883"/>
    </row>
    <row r="1884" spans="1:6">
      <c r="A1884" s="134" t="s">
        <v>105</v>
      </c>
      <c r="B1884" t="s">
        <v>26</v>
      </c>
      <c r="C1884">
        <v>2023</v>
      </c>
      <c r="D1884" s="129">
        <v>300026</v>
      </c>
      <c r="F1884"/>
    </row>
    <row r="1885" spans="1:6">
      <c r="A1885" s="134" t="s">
        <v>105</v>
      </c>
      <c r="B1885" t="s">
        <v>27</v>
      </c>
      <c r="C1885">
        <v>2024</v>
      </c>
      <c r="D1885" s="129">
        <v>303080</v>
      </c>
      <c r="F1885"/>
    </row>
    <row r="1886" spans="1:6">
      <c r="A1886" s="134" t="s">
        <v>105</v>
      </c>
      <c r="B1886" t="s">
        <v>27</v>
      </c>
      <c r="C1886">
        <v>2025</v>
      </c>
      <c r="D1886" s="129">
        <v>305573</v>
      </c>
    </row>
    <row r="1887" spans="1:6">
      <c r="A1887" s="134" t="s">
        <v>106</v>
      </c>
      <c r="B1887" t="s">
        <v>26</v>
      </c>
      <c r="C1887">
        <v>2014</v>
      </c>
      <c r="D1887" s="129">
        <v>279617</v>
      </c>
      <c r="F1887"/>
    </row>
    <row r="1888" spans="1:6">
      <c r="A1888" s="134" t="s">
        <v>106</v>
      </c>
      <c r="B1888" t="s">
        <v>26</v>
      </c>
      <c r="C1888">
        <v>2015</v>
      </c>
      <c r="D1888" s="129">
        <v>281857</v>
      </c>
      <c r="F1888"/>
    </row>
    <row r="1889" spans="1:6">
      <c r="A1889" s="134" t="s">
        <v>106</v>
      </c>
      <c r="B1889" t="s">
        <v>26</v>
      </c>
      <c r="C1889">
        <v>2016</v>
      </c>
      <c r="D1889" s="129">
        <v>284263</v>
      </c>
      <c r="F1889"/>
    </row>
    <row r="1890" spans="1:6">
      <c r="A1890" s="134" t="s">
        <v>106</v>
      </c>
      <c r="B1890" t="s">
        <v>26</v>
      </c>
      <c r="C1890">
        <v>2017</v>
      </c>
      <c r="D1890" s="129">
        <v>286386</v>
      </c>
      <c r="F1890"/>
    </row>
    <row r="1891" spans="1:6">
      <c r="A1891" s="134" t="s">
        <v>106</v>
      </c>
      <c r="B1891" t="s">
        <v>26</v>
      </c>
      <c r="C1891">
        <v>2018</v>
      </c>
      <c r="D1891" s="129">
        <v>284823</v>
      </c>
      <c r="F1891"/>
    </row>
    <row r="1892" spans="1:6">
      <c r="A1892" s="134" t="s">
        <v>106</v>
      </c>
      <c r="B1892" t="s">
        <v>26</v>
      </c>
      <c r="C1892">
        <v>2019</v>
      </c>
      <c r="D1892" s="129">
        <v>287095</v>
      </c>
      <c r="F1892"/>
    </row>
    <row r="1893" spans="1:6">
      <c r="A1893" s="134" t="s">
        <v>106</v>
      </c>
      <c r="B1893" t="s">
        <v>26</v>
      </c>
      <c r="C1893">
        <v>2020</v>
      </c>
      <c r="D1893" s="129">
        <v>289921</v>
      </c>
      <c r="F1893"/>
    </row>
    <row r="1894" spans="1:6">
      <c r="A1894" s="134" t="s">
        <v>106</v>
      </c>
      <c r="B1894" t="s">
        <v>26</v>
      </c>
      <c r="C1894">
        <v>2021</v>
      </c>
      <c r="D1894" s="129">
        <v>293198</v>
      </c>
      <c r="F1894"/>
    </row>
    <row r="1895" spans="1:6">
      <c r="A1895" s="134" t="s">
        <v>106</v>
      </c>
      <c r="B1895" t="s">
        <v>26</v>
      </c>
      <c r="C1895">
        <v>2022</v>
      </c>
      <c r="D1895" s="129">
        <v>296476</v>
      </c>
      <c r="F1895"/>
    </row>
    <row r="1896" spans="1:6">
      <c r="A1896" s="134" t="s">
        <v>106</v>
      </c>
      <c r="B1896" t="s">
        <v>26</v>
      </c>
      <c r="C1896">
        <v>2023</v>
      </c>
      <c r="D1896" s="129">
        <v>300026</v>
      </c>
      <c r="F1896"/>
    </row>
    <row r="1897" spans="1:6">
      <c r="A1897" s="134" t="s">
        <v>106</v>
      </c>
      <c r="B1897" t="s">
        <v>26</v>
      </c>
      <c r="C1897">
        <v>2024</v>
      </c>
      <c r="D1897" s="129">
        <v>303080</v>
      </c>
      <c r="F1897"/>
    </row>
    <row r="1898" spans="1:6">
      <c r="A1898" s="134" t="s">
        <v>106</v>
      </c>
      <c r="B1898" t="s">
        <v>26</v>
      </c>
      <c r="C1898">
        <v>2025</v>
      </c>
      <c r="D1898" s="129">
        <v>305573</v>
      </c>
    </row>
    <row r="1899" spans="1:6">
      <c r="A1899" s="134" t="s">
        <v>70</v>
      </c>
      <c r="B1899" t="s">
        <v>26</v>
      </c>
      <c r="C1899">
        <v>2014</v>
      </c>
      <c r="D1899" s="129">
        <v>3566649</v>
      </c>
      <c r="F1899"/>
    </row>
    <row r="1900" spans="1:6">
      <c r="A1900" s="134" t="s">
        <v>70</v>
      </c>
      <c r="B1900" t="s">
        <v>26</v>
      </c>
      <c r="C1900">
        <v>2015</v>
      </c>
      <c r="D1900" s="129">
        <v>3635903</v>
      </c>
      <c r="F1900"/>
    </row>
    <row r="1901" spans="1:6">
      <c r="A1901" s="134" t="s">
        <v>70</v>
      </c>
      <c r="B1901" t="s">
        <v>26</v>
      </c>
      <c r="C1901">
        <v>2016</v>
      </c>
      <c r="D1901" s="129">
        <v>3705674</v>
      </c>
      <c r="F1901"/>
    </row>
    <row r="1902" spans="1:6">
      <c r="A1902" s="134" t="s">
        <v>70</v>
      </c>
      <c r="B1902" t="s">
        <v>26</v>
      </c>
      <c r="C1902">
        <v>2017</v>
      </c>
      <c r="D1902" s="129">
        <v>3752921</v>
      </c>
      <c r="F1902"/>
    </row>
    <row r="1903" spans="1:6">
      <c r="A1903" s="134" t="s">
        <v>70</v>
      </c>
      <c r="B1903" t="s">
        <v>26</v>
      </c>
      <c r="C1903">
        <v>2018</v>
      </c>
      <c r="D1903" s="129">
        <v>3807090</v>
      </c>
      <c r="F1903"/>
    </row>
    <row r="1904" spans="1:6">
      <c r="A1904" s="134" t="s">
        <v>70</v>
      </c>
      <c r="B1904" t="s">
        <v>26</v>
      </c>
      <c r="C1904">
        <v>2019</v>
      </c>
      <c r="D1904" s="129">
        <v>3859603</v>
      </c>
      <c r="F1904"/>
    </row>
    <row r="1905" spans="1:6">
      <c r="A1905" s="134" t="s">
        <v>70</v>
      </c>
      <c r="B1905" t="s">
        <v>26</v>
      </c>
      <c r="C1905">
        <v>2020</v>
      </c>
      <c r="D1905" s="129">
        <v>3915536</v>
      </c>
      <c r="F1905"/>
    </row>
    <row r="1906" spans="1:6">
      <c r="A1906" s="134" t="s">
        <v>70</v>
      </c>
      <c r="B1906" t="s">
        <v>26</v>
      </c>
      <c r="C1906">
        <v>2021</v>
      </c>
      <c r="D1906" s="129">
        <v>3962822</v>
      </c>
      <c r="F1906"/>
    </row>
    <row r="1907" spans="1:6">
      <c r="A1907" s="134" t="s">
        <v>70</v>
      </c>
      <c r="B1907" t="s">
        <v>26</v>
      </c>
      <c r="C1907">
        <v>2022</v>
      </c>
      <c r="D1907" s="129">
        <v>4016990</v>
      </c>
      <c r="F1907"/>
    </row>
    <row r="1908" spans="1:6">
      <c r="A1908" s="134" t="s">
        <v>70</v>
      </c>
      <c r="B1908" t="s">
        <v>26</v>
      </c>
      <c r="C1908">
        <v>2023</v>
      </c>
      <c r="D1908" s="129">
        <v>4064531</v>
      </c>
      <c r="F1908"/>
    </row>
    <row r="1909" spans="1:6">
      <c r="A1909" s="134" t="s">
        <v>70</v>
      </c>
      <c r="B1909" t="s">
        <v>26</v>
      </c>
      <c r="C1909">
        <v>2024</v>
      </c>
      <c r="D1909" s="129">
        <v>4080877</v>
      </c>
      <c r="F1909"/>
    </row>
    <row r="1910" spans="1:6">
      <c r="A1910" s="134" t="s">
        <v>70</v>
      </c>
      <c r="B1910" t="s">
        <v>26</v>
      </c>
      <c r="C1910">
        <v>2025</v>
      </c>
      <c r="D1910" s="129">
        <v>4091974</v>
      </c>
    </row>
    <row r="1911" spans="1:6">
      <c r="A1911" s="134" t="s">
        <v>12</v>
      </c>
      <c r="B1911" t="s">
        <v>26</v>
      </c>
      <c r="C1911">
        <v>2014</v>
      </c>
      <c r="D1911" s="129">
        <v>652478</v>
      </c>
      <c r="F1911"/>
    </row>
    <row r="1912" spans="1:6">
      <c r="A1912" s="134" t="s">
        <v>12</v>
      </c>
      <c r="B1912" t="s">
        <v>26</v>
      </c>
      <c r="C1912">
        <v>2015</v>
      </c>
      <c r="D1912" s="129">
        <v>658453</v>
      </c>
      <c r="F1912"/>
    </row>
    <row r="1913" spans="1:6">
      <c r="A1913" s="134" t="s">
        <v>12</v>
      </c>
      <c r="B1913" t="s">
        <v>26</v>
      </c>
      <c r="C1913">
        <v>2016</v>
      </c>
      <c r="D1913" s="129">
        <v>664549</v>
      </c>
      <c r="F1913"/>
    </row>
    <row r="1914" spans="1:6">
      <c r="A1914" s="134" t="s">
        <v>12</v>
      </c>
      <c r="B1914" t="s">
        <v>26</v>
      </c>
      <c r="C1914">
        <v>2017</v>
      </c>
      <c r="D1914" s="129">
        <v>669826</v>
      </c>
      <c r="F1914"/>
    </row>
    <row r="1915" spans="1:6">
      <c r="A1915" s="134" t="s">
        <v>12</v>
      </c>
      <c r="B1915" t="s">
        <v>26</v>
      </c>
      <c r="C1915">
        <v>2018</v>
      </c>
      <c r="D1915" s="129">
        <v>676807</v>
      </c>
      <c r="F1915"/>
    </row>
    <row r="1916" spans="1:6">
      <c r="A1916" s="134" t="s">
        <v>12</v>
      </c>
      <c r="B1916" t="s">
        <v>26</v>
      </c>
      <c r="C1916">
        <v>2019</v>
      </c>
      <c r="D1916" s="129">
        <v>685025</v>
      </c>
      <c r="F1916"/>
    </row>
    <row r="1917" spans="1:6">
      <c r="A1917" s="134" t="s">
        <v>12</v>
      </c>
      <c r="B1917" t="s">
        <v>27</v>
      </c>
      <c r="C1917">
        <v>2020</v>
      </c>
      <c r="D1917" s="129">
        <v>699185</v>
      </c>
      <c r="F1917"/>
    </row>
    <row r="1918" spans="1:6">
      <c r="A1918" s="134" t="s">
        <v>12</v>
      </c>
      <c r="B1918" t="s">
        <v>27</v>
      </c>
      <c r="C1918">
        <v>2021</v>
      </c>
      <c r="D1918" s="129">
        <v>704429</v>
      </c>
      <c r="F1918"/>
    </row>
    <row r="1919" spans="1:6">
      <c r="A1919" s="134" t="s">
        <v>12</v>
      </c>
      <c r="B1919" t="s">
        <v>27</v>
      </c>
      <c r="C1919">
        <v>2022</v>
      </c>
      <c r="D1919" s="129">
        <v>706922</v>
      </c>
      <c r="F1919"/>
    </row>
    <row r="1920" spans="1:6">
      <c r="A1920" s="134" t="s">
        <v>12</v>
      </c>
      <c r="B1920" t="s">
        <v>26</v>
      </c>
      <c r="C1920">
        <v>2023</v>
      </c>
      <c r="D1920" s="129">
        <v>706957</v>
      </c>
      <c r="F1920"/>
    </row>
    <row r="1921" spans="1:6">
      <c r="A1921" s="134" t="s">
        <v>12</v>
      </c>
      <c r="B1921" t="s">
        <v>27</v>
      </c>
      <c r="C1921">
        <v>2024</v>
      </c>
      <c r="D1921" s="129">
        <v>711370</v>
      </c>
      <c r="F1921"/>
    </row>
    <row r="1922" spans="1:6">
      <c r="A1922" s="134" t="s">
        <v>12</v>
      </c>
      <c r="B1922" t="s">
        <v>27</v>
      </c>
      <c r="C1922">
        <v>2025</v>
      </c>
      <c r="D1922" s="129">
        <v>716216</v>
      </c>
    </row>
    <row r="1923" spans="1:6">
      <c r="A1923" s="134" t="s">
        <v>5</v>
      </c>
      <c r="B1923" t="s">
        <v>4</v>
      </c>
      <c r="C1923">
        <v>2014</v>
      </c>
      <c r="D1923" s="129">
        <v>2388579325.9794679</v>
      </c>
      <c r="F1923"/>
    </row>
    <row r="1924" spans="1:6">
      <c r="A1924" s="134" t="s">
        <v>5</v>
      </c>
      <c r="B1924" t="s">
        <v>4</v>
      </c>
      <c r="C1924">
        <v>2015</v>
      </c>
      <c r="D1924" s="129">
        <v>2004793593.8710101</v>
      </c>
      <c r="F1924"/>
    </row>
    <row r="1925" spans="1:6">
      <c r="A1925" s="134" t="s">
        <v>5</v>
      </c>
      <c r="B1925" t="s">
        <v>4</v>
      </c>
      <c r="C1925">
        <v>2016</v>
      </c>
      <c r="D1925" s="129">
        <v>1505329034.9465499</v>
      </c>
      <c r="F1925"/>
    </row>
    <row r="1926" spans="1:6">
      <c r="A1926" s="134" t="s">
        <v>5</v>
      </c>
      <c r="B1926" t="s">
        <v>4</v>
      </c>
      <c r="C1926">
        <v>2017</v>
      </c>
      <c r="D1926" s="129">
        <v>1548992701.2</v>
      </c>
      <c r="F1926"/>
    </row>
    <row r="1927" spans="1:6">
      <c r="A1927" s="134" t="s">
        <v>5</v>
      </c>
      <c r="B1927" t="s">
        <v>4</v>
      </c>
      <c r="C1927">
        <v>2018</v>
      </c>
      <c r="D1927" s="129">
        <v>1503002942</v>
      </c>
      <c r="F1927"/>
    </row>
    <row r="1928" spans="1:6">
      <c r="A1928" s="134" t="s">
        <v>5</v>
      </c>
      <c r="B1928" t="s">
        <v>4</v>
      </c>
      <c r="C1928">
        <v>2019</v>
      </c>
      <c r="D1928" s="129">
        <v>1495856942</v>
      </c>
      <c r="F1928"/>
    </row>
    <row r="1929" spans="1:6">
      <c r="A1929" s="134" t="s">
        <v>5</v>
      </c>
      <c r="B1929" t="s">
        <v>4</v>
      </c>
      <c r="C1929">
        <v>2020</v>
      </c>
      <c r="D1929" s="129">
        <v>1435406386.4100001</v>
      </c>
      <c r="F1929"/>
    </row>
    <row r="1930" spans="1:6">
      <c r="A1930" s="134" t="s">
        <v>5</v>
      </c>
      <c r="B1930" t="s">
        <v>4</v>
      </c>
      <c r="C1930">
        <v>2021</v>
      </c>
      <c r="D1930" s="129">
        <v>1493567441.8900001</v>
      </c>
      <c r="F1930"/>
    </row>
    <row r="1931" spans="1:6">
      <c r="A1931" s="134" t="s">
        <v>5</v>
      </c>
      <c r="B1931" t="s">
        <v>4</v>
      </c>
      <c r="C1931">
        <v>2022</v>
      </c>
      <c r="D1931" s="129">
        <v>1527748276.5899999</v>
      </c>
      <c r="F1931"/>
    </row>
    <row r="1932" spans="1:6">
      <c r="A1932" s="134" t="s">
        <v>5</v>
      </c>
      <c r="B1932" t="s">
        <v>4</v>
      </c>
      <c r="C1932">
        <v>2023</v>
      </c>
      <c r="D1932" s="129">
        <v>1469863389.9200001</v>
      </c>
      <c r="F1932"/>
    </row>
    <row r="1933" spans="1:6">
      <c r="A1933" s="134" t="s">
        <v>5</v>
      </c>
      <c r="B1933" t="s">
        <v>4</v>
      </c>
      <c r="C1933">
        <v>2024</v>
      </c>
      <c r="D1933" s="129">
        <v>1587995404.28</v>
      </c>
      <c r="E1933" s="135"/>
      <c r="F1933"/>
    </row>
    <row r="1934" spans="1:6">
      <c r="A1934" s="134" t="s">
        <v>5</v>
      </c>
      <c r="B1934" t="s">
        <v>4</v>
      </c>
      <c r="C1934">
        <v>2025</v>
      </c>
      <c r="D1934" s="129">
        <v>1749985600.4100001</v>
      </c>
    </row>
    <row r="1935" spans="1:6">
      <c r="A1935" s="134" t="s">
        <v>102</v>
      </c>
      <c r="B1935" t="s">
        <v>4</v>
      </c>
      <c r="C1935">
        <v>2014</v>
      </c>
      <c r="D1935" s="129">
        <v>581194457.50197816</v>
      </c>
      <c r="F1935"/>
    </row>
    <row r="1936" spans="1:6">
      <c r="A1936" s="134" t="s">
        <v>102</v>
      </c>
      <c r="B1936" t="s">
        <v>4</v>
      </c>
      <c r="C1936">
        <v>2015</v>
      </c>
      <c r="D1936" s="129">
        <v>660253876.98790598</v>
      </c>
      <c r="F1936"/>
    </row>
    <row r="1937" spans="1:6">
      <c r="A1937" s="134" t="s">
        <v>102</v>
      </c>
      <c r="B1937" t="s">
        <v>4</v>
      </c>
      <c r="C1937">
        <v>2016</v>
      </c>
      <c r="D1937" s="129">
        <v>588125125.42628396</v>
      </c>
      <c r="F1937"/>
    </row>
    <row r="1938" spans="1:6">
      <c r="A1938" s="134" t="s">
        <v>102</v>
      </c>
      <c r="B1938" t="s">
        <v>4</v>
      </c>
      <c r="C1938">
        <v>2017</v>
      </c>
      <c r="D1938" s="129">
        <v>648042240.60526204</v>
      </c>
      <c r="F1938"/>
    </row>
    <row r="1939" spans="1:6">
      <c r="A1939" s="134" t="s">
        <v>102</v>
      </c>
      <c r="B1939" t="s">
        <v>4</v>
      </c>
      <c r="C1939">
        <v>2018</v>
      </c>
      <c r="D1939" s="129">
        <v>616347133.00307405</v>
      </c>
      <c r="F1939"/>
    </row>
    <row r="1940" spans="1:6">
      <c r="A1940" s="134" t="s">
        <v>102</v>
      </c>
      <c r="B1940" t="s">
        <v>4</v>
      </c>
      <c r="C1940">
        <v>2019</v>
      </c>
      <c r="D1940" s="129">
        <v>662677186.31102896</v>
      </c>
      <c r="F1940"/>
    </row>
    <row r="1941" spans="1:6">
      <c r="A1941" s="134" t="s">
        <v>102</v>
      </c>
      <c r="B1941" t="s">
        <v>4</v>
      </c>
      <c r="C1941">
        <v>2020</v>
      </c>
      <c r="D1941" s="129">
        <v>679355648.05808902</v>
      </c>
      <c r="F1941"/>
    </row>
    <row r="1942" spans="1:6">
      <c r="A1942" s="134" t="s">
        <v>102</v>
      </c>
      <c r="B1942" t="s">
        <v>4</v>
      </c>
      <c r="C1942">
        <v>2021</v>
      </c>
      <c r="D1942" s="129">
        <v>650971734.61222506</v>
      </c>
      <c r="F1942"/>
    </row>
    <row r="1943" spans="1:6">
      <c r="A1943" s="134" t="s">
        <v>102</v>
      </c>
      <c r="B1943" t="s">
        <v>4</v>
      </c>
      <c r="C1943">
        <v>2022</v>
      </c>
      <c r="D1943" s="129">
        <v>661231491.747998</v>
      </c>
      <c r="F1943"/>
    </row>
    <row r="1944" spans="1:6">
      <c r="A1944" s="134" t="s">
        <v>102</v>
      </c>
      <c r="B1944" t="s">
        <v>4</v>
      </c>
      <c r="C1944">
        <v>2023</v>
      </c>
      <c r="D1944" s="129">
        <v>743932207.51956701</v>
      </c>
      <c r="F1944"/>
    </row>
    <row r="1945" spans="1:6">
      <c r="A1945" s="134" t="s">
        <v>102</v>
      </c>
      <c r="B1945" t="s">
        <v>4</v>
      </c>
      <c r="C1945">
        <v>2024</v>
      </c>
      <c r="D1945" s="129">
        <v>770070928.88605297</v>
      </c>
      <c r="F1945"/>
    </row>
    <row r="1946" spans="1:6">
      <c r="A1946" s="134" t="s">
        <v>102</v>
      </c>
      <c r="B1946" t="s">
        <v>4</v>
      </c>
      <c r="C1946">
        <v>2025</v>
      </c>
      <c r="D1946" s="129">
        <v>824014392.8966105</v>
      </c>
    </row>
    <row r="1947" spans="1:6">
      <c r="A1947" s="134" t="s">
        <v>11</v>
      </c>
      <c r="B1947" t="s">
        <v>4</v>
      </c>
      <c r="C1947">
        <v>2014</v>
      </c>
      <c r="D1947" s="129">
        <v>254485656.10491341</v>
      </c>
      <c r="F1947"/>
    </row>
    <row r="1948" spans="1:6">
      <c r="A1948" s="134" t="s">
        <v>11</v>
      </c>
      <c r="B1948" t="s">
        <v>4</v>
      </c>
      <c r="C1948">
        <v>2015</v>
      </c>
      <c r="D1948" s="129">
        <v>287663082.17571002</v>
      </c>
      <c r="F1948"/>
    </row>
    <row r="1949" spans="1:6">
      <c r="A1949" s="134" t="s">
        <v>11</v>
      </c>
      <c r="B1949" t="s">
        <v>4</v>
      </c>
      <c r="C1949">
        <v>2016</v>
      </c>
      <c r="D1949" s="129">
        <v>279326173.30000001</v>
      </c>
      <c r="F1949"/>
    </row>
    <row r="1950" spans="1:6">
      <c r="A1950" s="134" t="s">
        <v>11</v>
      </c>
      <c r="B1950" t="s">
        <v>4</v>
      </c>
      <c r="C1950">
        <v>2017</v>
      </c>
      <c r="D1950" s="129">
        <v>278537163</v>
      </c>
      <c r="F1950"/>
    </row>
    <row r="1951" spans="1:6">
      <c r="A1951" s="134" t="s">
        <v>11</v>
      </c>
      <c r="B1951" t="s">
        <v>4</v>
      </c>
      <c r="C1951">
        <v>2018</v>
      </c>
      <c r="D1951" s="129">
        <v>290594469.420421</v>
      </c>
      <c r="F1951"/>
    </row>
    <row r="1952" spans="1:6">
      <c r="A1952" s="134" t="s">
        <v>11</v>
      </c>
      <c r="B1952" t="s">
        <v>4</v>
      </c>
      <c r="C1952">
        <v>2019</v>
      </c>
      <c r="D1952" s="129">
        <v>299178861.24000001</v>
      </c>
      <c r="F1952"/>
    </row>
    <row r="1953" spans="1:6">
      <c r="A1953" s="134" t="s">
        <v>11</v>
      </c>
      <c r="B1953" t="s">
        <v>4</v>
      </c>
      <c r="C1953">
        <v>2020</v>
      </c>
      <c r="D1953" s="129">
        <v>290406805.30000001</v>
      </c>
      <c r="F1953"/>
    </row>
    <row r="1954" spans="1:6">
      <c r="A1954" s="134" t="s">
        <v>11</v>
      </c>
      <c r="B1954" t="s">
        <v>4</v>
      </c>
      <c r="C1954">
        <v>2021</v>
      </c>
      <c r="D1954" s="129">
        <v>265819542.28999999</v>
      </c>
      <c r="F1954"/>
    </row>
    <row r="1955" spans="1:6">
      <c r="A1955" s="134" t="s">
        <v>11</v>
      </c>
      <c r="B1955" t="s">
        <v>4</v>
      </c>
      <c r="C1955">
        <v>2022</v>
      </c>
      <c r="D1955" s="129">
        <v>304913785.23000002</v>
      </c>
      <c r="F1955"/>
    </row>
    <row r="1956" spans="1:6">
      <c r="A1956" s="134" t="s">
        <v>11</v>
      </c>
      <c r="B1956" t="s">
        <v>4</v>
      </c>
      <c r="C1956">
        <v>2023</v>
      </c>
      <c r="D1956" s="129">
        <v>322975302.63999999</v>
      </c>
      <c r="F1956"/>
    </row>
    <row r="1957" spans="1:6">
      <c r="A1957" s="134" t="s">
        <v>11</v>
      </c>
      <c r="B1957" t="s">
        <v>4</v>
      </c>
      <c r="C1957">
        <v>2024</v>
      </c>
      <c r="D1957" s="129">
        <v>327095782.04000002</v>
      </c>
      <c r="F1957"/>
    </row>
    <row r="1958" spans="1:6">
      <c r="A1958" s="134" t="s">
        <v>11</v>
      </c>
      <c r="B1958" t="s">
        <v>4</v>
      </c>
      <c r="C1958">
        <v>2025</v>
      </c>
      <c r="D1958" s="129">
        <v>351529472</v>
      </c>
    </row>
    <row r="1959" spans="1:6">
      <c r="A1959" s="134" t="s">
        <v>6</v>
      </c>
      <c r="B1959" t="s">
        <v>4</v>
      </c>
      <c r="C1959">
        <v>2014</v>
      </c>
      <c r="D1959" s="129">
        <v>996451541.55724895</v>
      </c>
      <c r="F1959"/>
    </row>
    <row r="1960" spans="1:6">
      <c r="A1960" s="134" t="s">
        <v>6</v>
      </c>
      <c r="B1960" t="s">
        <v>4</v>
      </c>
      <c r="C1960">
        <v>2015</v>
      </c>
      <c r="D1960" s="129">
        <v>979685248.99356198</v>
      </c>
      <c r="F1960"/>
    </row>
    <row r="1961" spans="1:6">
      <c r="A1961" s="134" t="s">
        <v>6</v>
      </c>
      <c r="B1961" t="s">
        <v>4</v>
      </c>
      <c r="C1961">
        <v>2016</v>
      </c>
      <c r="D1961" s="129">
        <v>844067304.25055003</v>
      </c>
      <c r="F1961"/>
    </row>
    <row r="1962" spans="1:6">
      <c r="A1962" s="134" t="s">
        <v>6</v>
      </c>
      <c r="B1962" t="s">
        <v>4</v>
      </c>
      <c r="C1962">
        <v>2017</v>
      </c>
      <c r="D1962" s="129">
        <v>875734346.61291599</v>
      </c>
      <c r="F1962"/>
    </row>
    <row r="1963" spans="1:6">
      <c r="A1963" s="134" t="s">
        <v>6</v>
      </c>
      <c r="B1963" t="s">
        <v>4</v>
      </c>
      <c r="C1963">
        <v>2018</v>
      </c>
      <c r="D1963" s="129">
        <v>841273907.054811</v>
      </c>
      <c r="F1963"/>
    </row>
    <row r="1964" spans="1:6">
      <c r="A1964" s="134" t="s">
        <v>6</v>
      </c>
      <c r="B1964" t="s">
        <v>4</v>
      </c>
      <c r="C1964">
        <v>2019</v>
      </c>
      <c r="D1964" s="129">
        <v>871635721.62371099</v>
      </c>
      <c r="F1964"/>
    </row>
    <row r="1965" spans="1:6">
      <c r="A1965" s="134" t="s">
        <v>6</v>
      </c>
      <c r="B1965" t="s">
        <v>4</v>
      </c>
      <c r="C1965">
        <v>2020</v>
      </c>
      <c r="D1965" s="129">
        <v>831927691.51084697</v>
      </c>
      <c r="F1965"/>
    </row>
    <row r="1966" spans="1:6">
      <c r="A1966" s="134" t="s">
        <v>6</v>
      </c>
      <c r="B1966" t="s">
        <v>4</v>
      </c>
      <c r="C1966">
        <v>2021</v>
      </c>
      <c r="D1966" s="129">
        <v>847530872.42999995</v>
      </c>
      <c r="F1966"/>
    </row>
    <row r="1967" spans="1:6">
      <c r="A1967" s="134" t="s">
        <v>6</v>
      </c>
      <c r="B1967" t="s">
        <v>4</v>
      </c>
      <c r="C1967">
        <v>2022</v>
      </c>
      <c r="D1967" s="129">
        <v>819980269</v>
      </c>
      <c r="F1967"/>
    </row>
    <row r="1968" spans="1:6">
      <c r="A1968" s="134" t="s">
        <v>6</v>
      </c>
      <c r="B1968" t="s">
        <v>4</v>
      </c>
      <c r="C1968">
        <v>2023</v>
      </c>
      <c r="D1968" s="129">
        <v>878384765.81993794</v>
      </c>
      <c r="F1968"/>
    </row>
    <row r="1969" spans="1:9">
      <c r="A1969" s="134" t="s">
        <v>6</v>
      </c>
      <c r="B1969" t="s">
        <v>4</v>
      </c>
      <c r="C1969">
        <v>2024</v>
      </c>
      <c r="D1969" s="129">
        <v>945588234.45000303</v>
      </c>
      <c r="F1969"/>
    </row>
    <row r="1970" spans="1:9">
      <c r="A1970" s="134" t="s">
        <v>6</v>
      </c>
      <c r="B1970" t="s">
        <v>4</v>
      </c>
      <c r="C1970">
        <v>2025</v>
      </c>
      <c r="D1970" s="129">
        <v>1043290729.76</v>
      </c>
    </row>
    <row r="1971" spans="1:9">
      <c r="A1971" s="134" t="s">
        <v>8</v>
      </c>
      <c r="B1971" t="s">
        <v>4</v>
      </c>
      <c r="C1971">
        <v>2014</v>
      </c>
      <c r="D1971" s="129">
        <v>1580368698.049998</v>
      </c>
      <c r="F1971"/>
    </row>
    <row r="1972" spans="1:9">
      <c r="A1972" s="134" t="s">
        <v>8</v>
      </c>
      <c r="B1972" t="s">
        <v>4</v>
      </c>
      <c r="C1972">
        <v>2015</v>
      </c>
      <c r="D1972" s="129">
        <v>1691201399.0699999</v>
      </c>
      <c r="F1972"/>
    </row>
    <row r="1973" spans="1:9">
      <c r="A1973" s="134" t="s">
        <v>8</v>
      </c>
      <c r="B1973" t="s">
        <v>4</v>
      </c>
      <c r="C1973">
        <v>2016</v>
      </c>
      <c r="D1973" s="129">
        <v>1257787618.8</v>
      </c>
      <c r="F1973"/>
    </row>
    <row r="1974" spans="1:9">
      <c r="A1974" s="134" t="s">
        <v>8</v>
      </c>
      <c r="B1974" t="s">
        <v>4</v>
      </c>
      <c r="C1974">
        <v>2017</v>
      </c>
      <c r="D1974" s="129">
        <v>1305901016.1600001</v>
      </c>
      <c r="F1974"/>
    </row>
    <row r="1975" spans="1:9">
      <c r="A1975" s="134" t="s">
        <v>8</v>
      </c>
      <c r="B1975" t="s">
        <v>4</v>
      </c>
      <c r="C1975">
        <v>2018</v>
      </c>
      <c r="D1975" s="129">
        <v>1484134033.8800001</v>
      </c>
      <c r="F1975"/>
    </row>
    <row r="1976" spans="1:9">
      <c r="A1976" s="134" t="s">
        <v>8</v>
      </c>
      <c r="B1976" t="s">
        <v>4</v>
      </c>
      <c r="C1976">
        <v>2019</v>
      </c>
      <c r="D1976" s="129">
        <v>1385341105.9300001</v>
      </c>
      <c r="F1976"/>
    </row>
    <row r="1977" spans="1:9">
      <c r="A1977" s="134" t="s">
        <v>8</v>
      </c>
      <c r="B1977" t="s">
        <v>4</v>
      </c>
      <c r="C1977">
        <v>2020</v>
      </c>
      <c r="D1977" s="129">
        <v>1362883562.72</v>
      </c>
      <c r="F1977"/>
      <c r="I1977" s="63"/>
    </row>
    <row r="1978" spans="1:9">
      <c r="A1978" s="134" t="s">
        <v>8</v>
      </c>
      <c r="B1978" t="s">
        <v>4</v>
      </c>
      <c r="C1978">
        <v>2021</v>
      </c>
      <c r="D1978" s="129">
        <v>1208193502.53</v>
      </c>
      <c r="F1978"/>
      <c r="I1978" s="63"/>
    </row>
    <row r="1979" spans="1:9">
      <c r="A1979" s="134" t="s">
        <v>8</v>
      </c>
      <c r="B1979" t="s">
        <v>4</v>
      </c>
      <c r="C1979">
        <v>2022</v>
      </c>
      <c r="D1979" s="129">
        <v>1228114510.72</v>
      </c>
      <c r="F1979"/>
    </row>
    <row r="1980" spans="1:9">
      <c r="A1980" s="134" t="s">
        <v>8</v>
      </c>
      <c r="B1980" t="s">
        <v>4</v>
      </c>
      <c r="C1980">
        <v>2023</v>
      </c>
      <c r="D1980" s="129">
        <v>1179198004.0599999</v>
      </c>
      <c r="F1980"/>
    </row>
    <row r="1981" spans="1:9">
      <c r="A1981" s="134" t="s">
        <v>8</v>
      </c>
      <c r="B1981" t="s">
        <v>4</v>
      </c>
      <c r="C1981">
        <v>2024</v>
      </c>
      <c r="D1981" s="129">
        <v>1315087580.3299999</v>
      </c>
      <c r="F1981"/>
    </row>
    <row r="1982" spans="1:9">
      <c r="A1982" s="134" t="s">
        <v>8</v>
      </c>
      <c r="B1982" t="s">
        <v>4</v>
      </c>
      <c r="C1982">
        <v>2025</v>
      </c>
      <c r="D1982" s="129">
        <v>1467401961</v>
      </c>
    </row>
    <row r="1983" spans="1:9">
      <c r="A1983" s="134" t="s">
        <v>9</v>
      </c>
      <c r="B1983" t="s">
        <v>4</v>
      </c>
      <c r="C1983">
        <v>2014</v>
      </c>
      <c r="D1983" s="129">
        <v>1475699522.4303999</v>
      </c>
      <c r="F1983"/>
    </row>
    <row r="1984" spans="1:9">
      <c r="A1984" s="134" t="s">
        <v>9</v>
      </c>
      <c r="B1984" t="s">
        <v>4</v>
      </c>
      <c r="C1984">
        <v>2015</v>
      </c>
      <c r="D1984" s="129">
        <v>1627357978.6741099</v>
      </c>
      <c r="F1984"/>
    </row>
    <row r="1985" spans="1:6">
      <c r="A1985" s="134" t="s">
        <v>9</v>
      </c>
      <c r="B1985" t="s">
        <v>4</v>
      </c>
      <c r="C1985">
        <v>2016</v>
      </c>
      <c r="D1985" s="129">
        <v>1231076928.1302409</v>
      </c>
      <c r="F1985"/>
    </row>
    <row r="1986" spans="1:6">
      <c r="A1986" s="134" t="s">
        <v>9</v>
      </c>
      <c r="B1986" t="s">
        <v>4</v>
      </c>
      <c r="C1986">
        <v>2017</v>
      </c>
      <c r="D1986" s="129">
        <v>1264708608.4668119</v>
      </c>
      <c r="F1986"/>
    </row>
    <row r="1987" spans="1:6">
      <c r="A1987" s="134" t="s">
        <v>9</v>
      </c>
      <c r="B1987" t="s">
        <v>4</v>
      </c>
      <c r="C1987">
        <v>2018</v>
      </c>
      <c r="D1987" s="129">
        <v>1360225218.0999999</v>
      </c>
      <c r="F1987"/>
    </row>
    <row r="1988" spans="1:6">
      <c r="A1988" s="134" t="s">
        <v>9</v>
      </c>
      <c r="B1988" t="s">
        <v>4</v>
      </c>
      <c r="C1988">
        <v>2019</v>
      </c>
      <c r="D1988" s="129">
        <v>1309118439.6800001</v>
      </c>
      <c r="F1988"/>
    </row>
    <row r="1989" spans="1:6">
      <c r="A1989" s="134" t="s">
        <v>9</v>
      </c>
      <c r="B1989" t="s">
        <v>4</v>
      </c>
      <c r="C1989">
        <v>2020</v>
      </c>
      <c r="D1989" s="129">
        <v>1314823133.6600001</v>
      </c>
      <c r="F1989"/>
    </row>
    <row r="1990" spans="1:6">
      <c r="A1990" s="134" t="s">
        <v>9</v>
      </c>
      <c r="B1990" t="s">
        <v>4</v>
      </c>
      <c r="C1990">
        <v>2021</v>
      </c>
      <c r="D1990" s="129">
        <v>1118936300.3399999</v>
      </c>
      <c r="F1990"/>
    </row>
    <row r="1991" spans="1:6">
      <c r="A1991" s="134" t="s">
        <v>9</v>
      </c>
      <c r="B1991" t="s">
        <v>4</v>
      </c>
      <c r="C1991">
        <v>2022</v>
      </c>
      <c r="D1991" s="129">
        <v>1121904088.0999999</v>
      </c>
      <c r="F1991"/>
    </row>
    <row r="1992" spans="1:6">
      <c r="A1992" s="134" t="s">
        <v>9</v>
      </c>
      <c r="B1992" t="s">
        <v>4</v>
      </c>
      <c r="C1992">
        <v>2023</v>
      </c>
      <c r="D1992" s="129">
        <v>1278409356.55</v>
      </c>
      <c r="F1992"/>
    </row>
    <row r="1993" spans="1:6">
      <c r="A1993" s="134" t="s">
        <v>9</v>
      </c>
      <c r="B1993" t="s">
        <v>4</v>
      </c>
      <c r="C1993">
        <v>2024</v>
      </c>
      <c r="D1993" s="129">
        <v>1258782658</v>
      </c>
      <c r="F1993"/>
    </row>
    <row r="1994" spans="1:6">
      <c r="A1994" s="134" t="s">
        <v>9</v>
      </c>
      <c r="B1994" t="s">
        <v>4</v>
      </c>
      <c r="C1994">
        <v>2025</v>
      </c>
      <c r="D1994" s="129">
        <v>1412079362</v>
      </c>
    </row>
    <row r="1995" spans="1:6">
      <c r="A1995" s="134" t="s">
        <v>7</v>
      </c>
      <c r="B1995" t="s">
        <v>4</v>
      </c>
      <c r="C1995">
        <v>2014</v>
      </c>
      <c r="D1995" s="129">
        <v>1382119798</v>
      </c>
      <c r="F1995"/>
    </row>
    <row r="1996" spans="1:6">
      <c r="A1996" s="134" t="s">
        <v>7</v>
      </c>
      <c r="B1996" t="s">
        <v>4</v>
      </c>
      <c r="C1996">
        <v>2015</v>
      </c>
      <c r="D1996" s="129">
        <v>1364877764.2979901</v>
      </c>
      <c r="F1996"/>
    </row>
    <row r="1997" spans="1:6">
      <c r="A1997" s="134" t="s">
        <v>7</v>
      </c>
      <c r="B1997" t="s">
        <v>4</v>
      </c>
      <c r="C1997">
        <v>2016</v>
      </c>
      <c r="D1997" s="129">
        <v>857678429</v>
      </c>
      <c r="F1997"/>
    </row>
    <row r="1998" spans="1:6">
      <c r="A1998" s="134" t="s">
        <v>7</v>
      </c>
      <c r="B1998" t="s">
        <v>4</v>
      </c>
      <c r="C1998">
        <v>2017</v>
      </c>
      <c r="D1998" s="129">
        <v>950590443.03999996</v>
      </c>
      <c r="F1998"/>
    </row>
    <row r="1999" spans="1:6">
      <c r="A1999" s="134" t="s">
        <v>7</v>
      </c>
      <c r="B1999" t="s">
        <v>4</v>
      </c>
      <c r="C1999">
        <v>2018</v>
      </c>
      <c r="D1999" s="129">
        <v>977173632</v>
      </c>
      <c r="F1999"/>
    </row>
    <row r="2000" spans="1:6">
      <c r="A2000" s="134" t="s">
        <v>7</v>
      </c>
      <c r="B2000" t="s">
        <v>4</v>
      </c>
      <c r="C2000">
        <v>2019</v>
      </c>
      <c r="D2000" s="129">
        <v>989542000.03999996</v>
      </c>
      <c r="F2000"/>
    </row>
    <row r="2001" spans="1:6">
      <c r="A2001" s="134" t="s">
        <v>7</v>
      </c>
      <c r="B2001" t="s">
        <v>4</v>
      </c>
      <c r="C2001">
        <v>2020</v>
      </c>
      <c r="D2001" s="129">
        <v>978143275</v>
      </c>
      <c r="F2001"/>
    </row>
    <row r="2002" spans="1:6">
      <c r="A2002" s="134" t="s">
        <v>7</v>
      </c>
      <c r="B2002" t="s">
        <v>4</v>
      </c>
      <c r="C2002">
        <v>2021</v>
      </c>
      <c r="D2002" s="129">
        <v>972528046</v>
      </c>
      <c r="F2002"/>
    </row>
    <row r="2003" spans="1:6">
      <c r="A2003" s="134" t="s">
        <v>7</v>
      </c>
      <c r="B2003" t="s">
        <v>4</v>
      </c>
      <c r="C2003">
        <v>2022</v>
      </c>
      <c r="D2003" s="129">
        <v>1001984286</v>
      </c>
      <c r="F2003"/>
    </row>
    <row r="2004" spans="1:6">
      <c r="A2004" s="134" t="s">
        <v>7</v>
      </c>
      <c r="B2004" t="s">
        <v>4</v>
      </c>
      <c r="C2004">
        <v>2023</v>
      </c>
      <c r="D2004" s="129">
        <v>1024434527.62</v>
      </c>
      <c r="F2004"/>
    </row>
    <row r="2005" spans="1:6">
      <c r="A2005" s="134" t="s">
        <v>7</v>
      </c>
      <c r="B2005" t="s">
        <v>4</v>
      </c>
      <c r="C2005">
        <v>2024</v>
      </c>
      <c r="D2005" s="129">
        <v>1122945709.6700001</v>
      </c>
      <c r="F2005"/>
    </row>
    <row r="2006" spans="1:6">
      <c r="A2006" s="134" t="s">
        <v>7</v>
      </c>
      <c r="B2006" t="s">
        <v>4</v>
      </c>
      <c r="C2006">
        <v>2025</v>
      </c>
      <c r="D2006" s="129">
        <v>1144866459.72</v>
      </c>
    </row>
    <row r="2007" spans="1:6">
      <c r="A2007" s="134" t="s">
        <v>107</v>
      </c>
      <c r="B2007" t="s">
        <v>4</v>
      </c>
      <c r="C2007">
        <v>2014</v>
      </c>
      <c r="D2007" s="129">
        <v>188933000</v>
      </c>
      <c r="F2007"/>
    </row>
    <row r="2008" spans="1:6">
      <c r="A2008" s="134" t="s">
        <v>107</v>
      </c>
      <c r="B2008" t="s">
        <v>4</v>
      </c>
      <c r="C2008">
        <v>2015</v>
      </c>
      <c r="D2008" s="129">
        <v>186033481.28756499</v>
      </c>
      <c r="F2008"/>
    </row>
    <row r="2009" spans="1:6">
      <c r="A2009" s="134" t="s">
        <v>107</v>
      </c>
      <c r="B2009" t="s">
        <v>4</v>
      </c>
      <c r="C2009">
        <v>2016</v>
      </c>
      <c r="D2009" s="129">
        <v>160131305.91184601</v>
      </c>
      <c r="F2009"/>
    </row>
    <row r="2010" spans="1:6">
      <c r="A2010" s="134" t="s">
        <v>107</v>
      </c>
      <c r="B2010" t="s">
        <v>4</v>
      </c>
      <c r="C2010">
        <v>2017</v>
      </c>
      <c r="D2010" s="129">
        <v>168320973.31343201</v>
      </c>
      <c r="F2010"/>
    </row>
    <row r="2011" spans="1:6">
      <c r="A2011" s="134" t="s">
        <v>107</v>
      </c>
      <c r="B2011" t="s">
        <v>4</v>
      </c>
      <c r="C2011">
        <v>2018</v>
      </c>
      <c r="D2011" s="129">
        <v>181412097.19825801</v>
      </c>
      <c r="F2011"/>
    </row>
    <row r="2012" spans="1:6">
      <c r="A2012" s="134" t="s">
        <v>107</v>
      </c>
      <c r="B2012" t="s">
        <v>4</v>
      </c>
      <c r="C2012">
        <v>2019</v>
      </c>
      <c r="D2012" s="129">
        <v>185173304</v>
      </c>
      <c r="F2012"/>
    </row>
    <row r="2013" spans="1:6">
      <c r="A2013" s="134" t="s">
        <v>107</v>
      </c>
      <c r="B2013" t="s">
        <v>4</v>
      </c>
      <c r="C2013">
        <v>2020</v>
      </c>
      <c r="D2013" s="129">
        <v>186218916.78</v>
      </c>
      <c r="F2013"/>
    </row>
    <row r="2014" spans="1:6">
      <c r="A2014" s="134" t="s">
        <v>107</v>
      </c>
      <c r="B2014" t="s">
        <v>4</v>
      </c>
      <c r="C2014">
        <v>2021</v>
      </c>
      <c r="D2014" s="129">
        <v>167432991.34999999</v>
      </c>
      <c r="F2014"/>
    </row>
    <row r="2015" spans="1:6">
      <c r="A2015" s="134" t="s">
        <v>107</v>
      </c>
      <c r="B2015" t="s">
        <v>4</v>
      </c>
      <c r="C2015">
        <v>2022</v>
      </c>
      <c r="D2015" s="129">
        <v>175575801.84</v>
      </c>
      <c r="F2015"/>
    </row>
    <row r="2016" spans="1:6">
      <c r="A2016" s="134" t="s">
        <v>107</v>
      </c>
      <c r="B2016" t="s">
        <v>4</v>
      </c>
      <c r="C2016">
        <v>2023</v>
      </c>
      <c r="D2016" s="129">
        <v>171145482</v>
      </c>
      <c r="F2016"/>
    </row>
    <row r="2017" spans="1:6">
      <c r="A2017" s="134" t="s">
        <v>107</v>
      </c>
      <c r="B2017" t="s">
        <v>4</v>
      </c>
      <c r="C2017">
        <v>2024</v>
      </c>
      <c r="D2017" s="129">
        <v>142584834</v>
      </c>
      <c r="F2017"/>
    </row>
    <row r="2018" spans="1:6">
      <c r="A2018" s="134" t="s">
        <v>107</v>
      </c>
      <c r="B2018" t="s">
        <v>4</v>
      </c>
      <c r="C2018">
        <v>2025</v>
      </c>
      <c r="D2018" s="129">
        <v>162825611</v>
      </c>
    </row>
    <row r="2019" spans="1:6">
      <c r="A2019" s="134" t="s">
        <v>104</v>
      </c>
      <c r="B2019" t="s">
        <v>4</v>
      </c>
      <c r="C2019">
        <v>2014</v>
      </c>
      <c r="D2019" s="129">
        <v>245399755.42439711</v>
      </c>
      <c r="F2019"/>
    </row>
    <row r="2020" spans="1:6">
      <c r="A2020" s="134" t="s">
        <v>104</v>
      </c>
      <c r="B2020" t="s">
        <v>4</v>
      </c>
      <c r="C2020">
        <v>2015</v>
      </c>
      <c r="D2020" s="129">
        <v>259269552.39098299</v>
      </c>
      <c r="F2020"/>
    </row>
    <row r="2021" spans="1:6">
      <c r="A2021" s="134" t="s">
        <v>104</v>
      </c>
      <c r="B2021" t="s">
        <v>4</v>
      </c>
      <c r="C2021">
        <v>2016</v>
      </c>
      <c r="D2021" s="129">
        <v>256085798.55340001</v>
      </c>
      <c r="F2021"/>
    </row>
    <row r="2022" spans="1:6">
      <c r="A2022" s="134" t="s">
        <v>104</v>
      </c>
      <c r="B2022" t="s">
        <v>4</v>
      </c>
      <c r="C2022">
        <v>2017</v>
      </c>
      <c r="D2022" s="129">
        <v>271460983.502105</v>
      </c>
      <c r="F2022"/>
    </row>
    <row r="2023" spans="1:6">
      <c r="A2023" s="134" t="s">
        <v>104</v>
      </c>
      <c r="B2023" t="s">
        <v>4</v>
      </c>
      <c r="C2023">
        <v>2018</v>
      </c>
      <c r="D2023" s="129">
        <v>250466150.237894</v>
      </c>
      <c r="F2023"/>
    </row>
    <row r="2024" spans="1:6">
      <c r="A2024" s="134" t="s">
        <v>104</v>
      </c>
      <c r="B2024" t="s">
        <v>4</v>
      </c>
      <c r="C2024">
        <v>2019</v>
      </c>
      <c r="D2024" s="129">
        <v>258723406.55000001</v>
      </c>
      <c r="F2024"/>
    </row>
    <row r="2025" spans="1:6">
      <c r="A2025" s="134" t="s">
        <v>104</v>
      </c>
      <c r="B2025" t="s">
        <v>4</v>
      </c>
      <c r="C2025">
        <v>2020</v>
      </c>
      <c r="D2025" s="129">
        <v>272275836.371961</v>
      </c>
      <c r="F2025"/>
    </row>
    <row r="2026" spans="1:6">
      <c r="A2026" s="134" t="s">
        <v>104</v>
      </c>
      <c r="B2026" t="s">
        <v>4</v>
      </c>
      <c r="C2026">
        <v>2021</v>
      </c>
      <c r="D2026" s="129">
        <v>253588360.515744</v>
      </c>
      <c r="F2026"/>
    </row>
    <row r="2027" spans="1:6">
      <c r="A2027" s="134" t="s">
        <v>104</v>
      </c>
      <c r="B2027" t="s">
        <v>4</v>
      </c>
      <c r="C2027">
        <v>2022</v>
      </c>
      <c r="D2027" s="129">
        <v>261183544.0579102</v>
      </c>
      <c r="F2027"/>
    </row>
    <row r="2028" spans="1:6">
      <c r="A2028" s="134" t="s">
        <v>104</v>
      </c>
      <c r="B2028" t="s">
        <v>4</v>
      </c>
      <c r="C2028">
        <v>2023</v>
      </c>
      <c r="D2028" s="129">
        <v>263118127.51641601</v>
      </c>
      <c r="F2028"/>
    </row>
    <row r="2029" spans="1:6">
      <c r="A2029" s="134" t="s">
        <v>104</v>
      </c>
      <c r="B2029" t="s">
        <v>4</v>
      </c>
      <c r="C2029">
        <v>2024</v>
      </c>
      <c r="D2029" s="129">
        <v>291079581.38999999</v>
      </c>
      <c r="F2029"/>
    </row>
    <row r="2030" spans="1:6">
      <c r="A2030" s="134" t="s">
        <v>104</v>
      </c>
      <c r="B2030" t="s">
        <v>4</v>
      </c>
      <c r="C2030">
        <v>2025</v>
      </c>
      <c r="D2030" s="129">
        <v>346115755.08152002</v>
      </c>
    </row>
    <row r="2031" spans="1:6">
      <c r="A2031" s="134" t="s">
        <v>145</v>
      </c>
      <c r="B2031" t="s">
        <v>4</v>
      </c>
      <c r="C2031">
        <v>2020</v>
      </c>
      <c r="D2031" s="129">
        <v>172094972.08000001</v>
      </c>
      <c r="F2031"/>
    </row>
    <row r="2032" spans="1:6">
      <c r="A2032" s="134" t="s">
        <v>145</v>
      </c>
      <c r="B2032" t="s">
        <v>4</v>
      </c>
      <c r="C2032">
        <v>2021</v>
      </c>
      <c r="D2032" s="129">
        <v>151658296</v>
      </c>
      <c r="F2032"/>
    </row>
    <row r="2033" spans="1:9">
      <c r="A2033" s="134" t="s">
        <v>145</v>
      </c>
      <c r="B2033" t="s">
        <v>4</v>
      </c>
      <c r="C2033">
        <v>2022</v>
      </c>
      <c r="D2033" s="129">
        <v>148748950.78</v>
      </c>
      <c r="F2033"/>
    </row>
    <row r="2034" spans="1:9">
      <c r="A2034" s="134" t="s">
        <v>145</v>
      </c>
      <c r="B2034" t="s">
        <v>4</v>
      </c>
      <c r="C2034">
        <v>2023</v>
      </c>
      <c r="D2034" s="129">
        <v>139230327</v>
      </c>
      <c r="F2034"/>
    </row>
    <row r="2035" spans="1:9">
      <c r="A2035" s="134" t="s">
        <v>145</v>
      </c>
      <c r="B2035" t="s">
        <v>4</v>
      </c>
      <c r="C2035">
        <v>2024</v>
      </c>
      <c r="D2035" s="129">
        <v>168414703</v>
      </c>
      <c r="F2035"/>
    </row>
    <row r="2036" spans="1:9">
      <c r="A2036" s="134" t="s">
        <v>145</v>
      </c>
      <c r="B2036" t="s">
        <v>4</v>
      </c>
      <c r="C2036">
        <v>2025</v>
      </c>
      <c r="D2036" s="129">
        <v>178222862</v>
      </c>
    </row>
    <row r="2037" spans="1:9">
      <c r="A2037" s="134" t="s">
        <v>101</v>
      </c>
      <c r="B2037" t="s">
        <v>4</v>
      </c>
      <c r="C2037">
        <v>2014</v>
      </c>
      <c r="D2037" s="129">
        <v>588969794.41352594</v>
      </c>
      <c r="F2037"/>
    </row>
    <row r="2038" spans="1:9">
      <c r="A2038" s="134" t="s">
        <v>101</v>
      </c>
      <c r="B2038" t="s">
        <v>4</v>
      </c>
      <c r="C2038">
        <v>2015</v>
      </c>
      <c r="D2038" s="129">
        <v>657063762.25</v>
      </c>
      <c r="F2038"/>
    </row>
    <row r="2039" spans="1:9">
      <c r="A2039" s="134" t="s">
        <v>101</v>
      </c>
      <c r="B2039" t="s">
        <v>4</v>
      </c>
      <c r="C2039">
        <v>2016</v>
      </c>
      <c r="D2039" s="129">
        <v>620923820.95000005</v>
      </c>
      <c r="F2039"/>
    </row>
    <row r="2040" spans="1:9">
      <c r="A2040" s="134" t="s">
        <v>101</v>
      </c>
      <c r="B2040" t="s">
        <v>4</v>
      </c>
      <c r="C2040">
        <v>2017</v>
      </c>
      <c r="D2040" s="129">
        <v>628568882</v>
      </c>
      <c r="F2040"/>
    </row>
    <row r="2041" spans="1:9">
      <c r="A2041" s="134" t="s">
        <v>101</v>
      </c>
      <c r="B2041" t="s">
        <v>4</v>
      </c>
      <c r="C2041">
        <v>2018</v>
      </c>
      <c r="D2041" s="129">
        <v>631624843.39372396</v>
      </c>
      <c r="F2041"/>
      <c r="I2041" s="63"/>
    </row>
    <row r="2042" spans="1:9">
      <c r="A2042" s="134" t="s">
        <v>101</v>
      </c>
      <c r="B2042" t="s">
        <v>4</v>
      </c>
      <c r="C2042">
        <v>2019</v>
      </c>
      <c r="D2042" s="129">
        <v>656090030.76999998</v>
      </c>
      <c r="F2042"/>
      <c r="I2042" s="63"/>
    </row>
    <row r="2043" spans="1:9">
      <c r="A2043" s="134" t="s">
        <v>101</v>
      </c>
      <c r="B2043" t="s">
        <v>4</v>
      </c>
      <c r="C2043">
        <v>2020</v>
      </c>
      <c r="D2043" s="129">
        <v>689625040.91999996</v>
      </c>
      <c r="F2043"/>
    </row>
    <row r="2044" spans="1:9">
      <c r="A2044" s="134" t="s">
        <v>101</v>
      </c>
      <c r="B2044" t="s">
        <v>4</v>
      </c>
      <c r="C2044">
        <v>2021</v>
      </c>
      <c r="D2044" s="129">
        <v>647118253.30999994</v>
      </c>
      <c r="F2044"/>
    </row>
    <row r="2045" spans="1:9">
      <c r="A2045" s="134" t="s">
        <v>101</v>
      </c>
      <c r="B2045" t="s">
        <v>4</v>
      </c>
      <c r="C2045">
        <v>2022</v>
      </c>
      <c r="D2045" s="129">
        <v>704358669.23000002</v>
      </c>
      <c r="F2045"/>
    </row>
    <row r="2046" spans="1:9">
      <c r="A2046" s="134" t="s">
        <v>101</v>
      </c>
      <c r="B2046" t="s">
        <v>4</v>
      </c>
      <c r="C2046">
        <v>2023</v>
      </c>
      <c r="D2046" s="129">
        <v>705936734.84000003</v>
      </c>
      <c r="F2046"/>
    </row>
    <row r="2047" spans="1:9">
      <c r="A2047" s="134" t="s">
        <v>101</v>
      </c>
      <c r="B2047" t="s">
        <v>4</v>
      </c>
      <c r="C2047">
        <v>2024</v>
      </c>
      <c r="D2047" s="129">
        <v>770708284.07000005</v>
      </c>
      <c r="F2047"/>
    </row>
    <row r="2048" spans="1:9">
      <c r="A2048" s="134" t="s">
        <v>101</v>
      </c>
      <c r="B2048" t="s">
        <v>4</v>
      </c>
      <c r="C2048">
        <v>2025</v>
      </c>
      <c r="D2048" s="129">
        <v>854086563</v>
      </c>
    </row>
    <row r="2049" spans="1:6">
      <c r="A2049" s="134" t="s">
        <v>10</v>
      </c>
      <c r="B2049" t="s">
        <v>4</v>
      </c>
      <c r="C2049">
        <v>2014</v>
      </c>
      <c r="D2049" s="129">
        <v>861084072.20000005</v>
      </c>
      <c r="F2049"/>
    </row>
    <row r="2050" spans="1:6">
      <c r="A2050" s="134" t="s">
        <v>10</v>
      </c>
      <c r="B2050" t="s">
        <v>4</v>
      </c>
      <c r="C2050">
        <v>2015</v>
      </c>
      <c r="D2050" s="129">
        <v>926634273.60000002</v>
      </c>
      <c r="F2050"/>
    </row>
    <row r="2051" spans="1:6">
      <c r="A2051" s="134" t="s">
        <v>10</v>
      </c>
      <c r="B2051" t="s">
        <v>4</v>
      </c>
      <c r="C2051">
        <v>2016</v>
      </c>
      <c r="D2051" s="129">
        <v>717074386.71656632</v>
      </c>
      <c r="F2051"/>
    </row>
    <row r="2052" spans="1:6">
      <c r="A2052" s="134" t="s">
        <v>10</v>
      </c>
      <c r="B2052" t="s">
        <v>4</v>
      </c>
      <c r="C2052">
        <v>2017</v>
      </c>
      <c r="D2052" s="129">
        <v>733608936.45474541</v>
      </c>
      <c r="F2052"/>
    </row>
    <row r="2053" spans="1:6">
      <c r="A2053" s="134" t="s">
        <v>10</v>
      </c>
      <c r="B2053" t="s">
        <v>4</v>
      </c>
      <c r="C2053">
        <v>2018</v>
      </c>
      <c r="D2053" s="129">
        <v>770133448.99216521</v>
      </c>
      <c r="F2053"/>
    </row>
    <row r="2054" spans="1:6">
      <c r="A2054" s="134" t="s">
        <v>10</v>
      </c>
      <c r="B2054" t="s">
        <v>4</v>
      </c>
      <c r="C2054">
        <v>2019</v>
      </c>
      <c r="D2054" s="129">
        <v>794787532.25248349</v>
      </c>
      <c r="F2054"/>
    </row>
    <row r="2055" spans="1:6">
      <c r="A2055" s="134" t="s">
        <v>10</v>
      </c>
      <c r="B2055" t="s">
        <v>4</v>
      </c>
      <c r="C2055">
        <v>2020</v>
      </c>
      <c r="D2055" s="129">
        <v>863981911.40161121</v>
      </c>
      <c r="F2055"/>
    </row>
    <row r="2056" spans="1:6">
      <c r="A2056" s="134" t="s">
        <v>10</v>
      </c>
      <c r="B2056" t="s">
        <v>4</v>
      </c>
      <c r="C2056">
        <v>2021</v>
      </c>
      <c r="D2056" s="129">
        <v>804634727.18999994</v>
      </c>
      <c r="F2056"/>
    </row>
    <row r="2057" spans="1:6">
      <c r="A2057" s="134" t="s">
        <v>10</v>
      </c>
      <c r="B2057" t="s">
        <v>4</v>
      </c>
      <c r="C2057">
        <v>2022</v>
      </c>
      <c r="D2057" s="129">
        <v>808002955.39740896</v>
      </c>
      <c r="F2057"/>
    </row>
    <row r="2058" spans="1:6">
      <c r="A2058" s="134" t="s">
        <v>10</v>
      </c>
      <c r="B2058" t="s">
        <v>4</v>
      </c>
      <c r="C2058">
        <v>2023</v>
      </c>
      <c r="D2058" s="129">
        <v>803346433</v>
      </c>
      <c r="F2058"/>
    </row>
    <row r="2059" spans="1:6">
      <c r="A2059" s="134" t="s">
        <v>10</v>
      </c>
      <c r="B2059" t="s">
        <v>4</v>
      </c>
      <c r="C2059">
        <v>2024</v>
      </c>
      <c r="D2059" s="129">
        <v>793343809</v>
      </c>
      <c r="F2059"/>
    </row>
    <row r="2060" spans="1:6">
      <c r="A2060" s="134" t="s">
        <v>10</v>
      </c>
      <c r="B2060" t="s">
        <v>4</v>
      </c>
      <c r="C2060">
        <v>2025</v>
      </c>
      <c r="D2060" s="129">
        <v>892267140</v>
      </c>
    </row>
    <row r="2061" spans="1:6">
      <c r="A2061" s="134" t="s">
        <v>105</v>
      </c>
      <c r="B2061" t="s">
        <v>4</v>
      </c>
      <c r="C2061">
        <v>2014</v>
      </c>
      <c r="D2061" s="129">
        <v>277187571.71346122</v>
      </c>
      <c r="F2061"/>
    </row>
    <row r="2062" spans="1:6">
      <c r="A2062" s="134" t="s">
        <v>105</v>
      </c>
      <c r="B2062" t="s">
        <v>4</v>
      </c>
      <c r="C2062">
        <v>2015</v>
      </c>
      <c r="D2062" s="129">
        <v>292379259.661443</v>
      </c>
      <c r="F2062"/>
    </row>
    <row r="2063" spans="1:6">
      <c r="A2063" s="134" t="s">
        <v>105</v>
      </c>
      <c r="B2063" t="s">
        <v>4</v>
      </c>
      <c r="C2063">
        <v>2016</v>
      </c>
      <c r="D2063" s="129">
        <v>305068185.73653197</v>
      </c>
      <c r="F2063"/>
    </row>
    <row r="2064" spans="1:6">
      <c r="A2064" s="134" t="s">
        <v>105</v>
      </c>
      <c r="B2064" t="s">
        <v>4</v>
      </c>
      <c r="C2064">
        <v>2017</v>
      </c>
      <c r="D2064" s="129">
        <v>299387551.47921598</v>
      </c>
      <c r="F2064"/>
    </row>
    <row r="2065" spans="1:6">
      <c r="A2065" s="134" t="s">
        <v>105</v>
      </c>
      <c r="B2065" t="s">
        <v>4</v>
      </c>
      <c r="C2065">
        <v>2018</v>
      </c>
      <c r="D2065" s="129">
        <v>242840398.20961899</v>
      </c>
      <c r="F2065"/>
    </row>
    <row r="2066" spans="1:6">
      <c r="A2066" s="134" t="s">
        <v>105</v>
      </c>
      <c r="B2066" t="s">
        <v>4</v>
      </c>
      <c r="C2066">
        <v>2019</v>
      </c>
      <c r="D2066" s="129">
        <v>237385182.50999999</v>
      </c>
      <c r="F2066"/>
    </row>
    <row r="2067" spans="1:6">
      <c r="A2067" s="134" t="s">
        <v>105</v>
      </c>
      <c r="B2067" t="s">
        <v>4</v>
      </c>
      <c r="C2067">
        <v>2020</v>
      </c>
      <c r="D2067" s="129">
        <v>243883573.41</v>
      </c>
      <c r="F2067"/>
    </row>
    <row r="2068" spans="1:6">
      <c r="A2068" s="134" t="s">
        <v>105</v>
      </c>
      <c r="B2068" t="s">
        <v>4</v>
      </c>
      <c r="C2068">
        <v>2021</v>
      </c>
      <c r="D2068" s="129">
        <v>239249275.49186</v>
      </c>
      <c r="F2068"/>
    </row>
    <row r="2069" spans="1:6">
      <c r="A2069" s="134" t="s">
        <v>105</v>
      </c>
      <c r="B2069" t="s">
        <v>4</v>
      </c>
      <c r="C2069">
        <v>2022</v>
      </c>
      <c r="D2069" s="129">
        <v>256026117.19999999</v>
      </c>
      <c r="F2069"/>
    </row>
    <row r="2070" spans="1:6">
      <c r="A2070" s="134" t="s">
        <v>105</v>
      </c>
      <c r="B2070" t="s">
        <v>4</v>
      </c>
      <c r="C2070">
        <v>2023</v>
      </c>
      <c r="D2070" s="129">
        <v>256942957.97</v>
      </c>
      <c r="F2070"/>
    </row>
    <row r="2071" spans="1:6">
      <c r="A2071" s="134" t="s">
        <v>105</v>
      </c>
      <c r="B2071" t="s">
        <v>4</v>
      </c>
      <c r="C2071">
        <v>2024</v>
      </c>
      <c r="D2071" s="129">
        <v>269277320.43099999</v>
      </c>
      <c r="F2071"/>
    </row>
    <row r="2072" spans="1:6">
      <c r="A2072" s="134" t="s">
        <v>105</v>
      </c>
      <c r="B2072" t="s">
        <v>4</v>
      </c>
      <c r="C2072">
        <v>2025</v>
      </c>
      <c r="D2072" s="129">
        <v>306747688</v>
      </c>
    </row>
    <row r="2073" spans="1:6">
      <c r="A2073" s="134" t="s">
        <v>12</v>
      </c>
      <c r="B2073" t="s">
        <v>4</v>
      </c>
      <c r="C2073">
        <v>2014</v>
      </c>
      <c r="D2073" s="129">
        <v>371896599.72000003</v>
      </c>
      <c r="F2073"/>
    </row>
    <row r="2074" spans="1:6">
      <c r="A2074" s="134" t="s">
        <v>12</v>
      </c>
      <c r="B2074" t="s">
        <v>4</v>
      </c>
      <c r="C2074">
        <v>2015</v>
      </c>
      <c r="D2074" s="129">
        <v>401226155.90535301</v>
      </c>
      <c r="F2074"/>
    </row>
    <row r="2075" spans="1:6">
      <c r="A2075" s="134" t="s">
        <v>12</v>
      </c>
      <c r="B2075" t="s">
        <v>4</v>
      </c>
      <c r="C2075">
        <v>2016</v>
      </c>
      <c r="D2075" s="129">
        <v>373292500.26999998</v>
      </c>
      <c r="F2075"/>
    </row>
    <row r="2076" spans="1:6">
      <c r="A2076" s="134" t="s">
        <v>12</v>
      </c>
      <c r="B2076" t="s">
        <v>4</v>
      </c>
      <c r="C2076">
        <v>2017</v>
      </c>
      <c r="D2076" s="129">
        <v>402138656</v>
      </c>
      <c r="F2076"/>
    </row>
    <row r="2077" spans="1:6">
      <c r="A2077" s="134" t="s">
        <v>12</v>
      </c>
      <c r="B2077" t="s">
        <v>4</v>
      </c>
      <c r="C2077">
        <v>2018</v>
      </c>
      <c r="D2077" s="129">
        <v>413537194.77034801</v>
      </c>
      <c r="F2077"/>
    </row>
    <row r="2078" spans="1:6">
      <c r="A2078" s="134" t="s">
        <v>12</v>
      </c>
      <c r="B2078" t="s">
        <v>4</v>
      </c>
      <c r="C2078">
        <v>2019</v>
      </c>
      <c r="D2078" s="129">
        <v>431637567.91820002</v>
      </c>
      <c r="F2078"/>
    </row>
    <row r="2079" spans="1:6">
      <c r="A2079" s="134" t="s">
        <v>12</v>
      </c>
      <c r="B2079" t="s">
        <v>4</v>
      </c>
      <c r="C2079">
        <v>2020</v>
      </c>
      <c r="D2079" s="129">
        <v>469850209</v>
      </c>
      <c r="F2079"/>
    </row>
    <row r="2080" spans="1:6">
      <c r="A2080" s="134" t="s">
        <v>12</v>
      </c>
      <c r="B2080" t="s">
        <v>4</v>
      </c>
      <c r="C2080">
        <v>2021</v>
      </c>
      <c r="D2080" s="129">
        <v>413974726.17000002</v>
      </c>
      <c r="F2080"/>
    </row>
    <row r="2081" spans="1:6">
      <c r="A2081" s="134" t="s">
        <v>12</v>
      </c>
      <c r="B2081" t="s">
        <v>4</v>
      </c>
      <c r="C2081">
        <v>2022</v>
      </c>
      <c r="D2081" s="129">
        <v>408478911.07999998</v>
      </c>
      <c r="F2081"/>
    </row>
    <row r="2082" spans="1:6">
      <c r="A2082" s="134" t="s">
        <v>12</v>
      </c>
      <c r="B2082" t="s">
        <v>4</v>
      </c>
      <c r="C2082">
        <v>2023</v>
      </c>
      <c r="D2082" s="129">
        <v>454898700.23000002</v>
      </c>
      <c r="F2082"/>
    </row>
    <row r="2083" spans="1:6">
      <c r="A2083" s="134" t="s">
        <v>12</v>
      </c>
      <c r="B2083" t="s">
        <v>4</v>
      </c>
      <c r="C2083">
        <v>2024</v>
      </c>
      <c r="D2083" s="129">
        <v>473540753.68000001</v>
      </c>
      <c r="F2083"/>
    </row>
    <row r="2084" spans="1:6">
      <c r="A2084" s="134" t="s">
        <v>12</v>
      </c>
      <c r="B2084" t="s">
        <v>4</v>
      </c>
      <c r="C2084">
        <v>2025</v>
      </c>
      <c r="D2084" s="129">
        <v>500816765.17000002</v>
      </c>
    </row>
    <row r="2085" spans="1:6">
      <c r="A2085" s="134" t="s">
        <v>5</v>
      </c>
      <c r="B2085" t="s">
        <v>129</v>
      </c>
      <c r="C2085">
        <v>2014</v>
      </c>
      <c r="D2085" s="139">
        <v>877.2293396921126</v>
      </c>
      <c r="F2085"/>
    </row>
    <row r="2086" spans="1:6">
      <c r="A2086" s="134" t="s">
        <v>5</v>
      </c>
      <c r="B2086" t="s">
        <v>129</v>
      </c>
      <c r="C2086">
        <v>2015</v>
      </c>
      <c r="D2086" s="139">
        <v>544.45841936357772</v>
      </c>
      <c r="F2086"/>
    </row>
    <row r="2087" spans="1:6">
      <c r="A2087" s="134" t="s">
        <v>5</v>
      </c>
      <c r="B2087" t="s">
        <v>129</v>
      </c>
      <c r="C2087">
        <v>2016</v>
      </c>
      <c r="D2087" s="139">
        <v>251.50635871958659</v>
      </c>
      <c r="F2087"/>
    </row>
    <row r="2088" spans="1:6">
      <c r="A2088" s="134" t="s">
        <v>5</v>
      </c>
      <c r="B2088" t="s">
        <v>129</v>
      </c>
      <c r="C2088">
        <v>2017</v>
      </c>
      <c r="D2088" s="139">
        <v>315.00777330843971</v>
      </c>
      <c r="F2088"/>
    </row>
    <row r="2089" spans="1:6">
      <c r="A2089" s="134" t="s">
        <v>5</v>
      </c>
      <c r="B2089" t="s">
        <v>129</v>
      </c>
      <c r="C2089">
        <v>2018</v>
      </c>
      <c r="D2089" s="139">
        <v>338.82158851595688</v>
      </c>
      <c r="F2089"/>
    </row>
    <row r="2090" spans="1:6">
      <c r="A2090" s="134" t="s">
        <v>5</v>
      </c>
      <c r="B2090" t="s">
        <v>129</v>
      </c>
      <c r="C2090">
        <v>2019</v>
      </c>
      <c r="D2090" s="139">
        <v>353.84544971429182</v>
      </c>
      <c r="F2090"/>
    </row>
    <row r="2091" spans="1:6">
      <c r="A2091" s="134" t="s">
        <v>5</v>
      </c>
      <c r="B2091" t="s">
        <v>129</v>
      </c>
      <c r="C2091">
        <v>2020</v>
      </c>
      <c r="D2091" s="139">
        <v>313.99367610543112</v>
      </c>
      <c r="F2091"/>
    </row>
    <row r="2092" spans="1:6">
      <c r="A2092" s="134" t="s">
        <v>5</v>
      </c>
      <c r="B2092" t="s">
        <v>129</v>
      </c>
      <c r="C2092">
        <v>2021</v>
      </c>
      <c r="D2092" s="139">
        <v>309.50548883409658</v>
      </c>
      <c r="F2092"/>
    </row>
    <row r="2093" spans="1:6">
      <c r="A2093" s="134" t="s">
        <v>5</v>
      </c>
      <c r="B2093" t="s">
        <v>129</v>
      </c>
      <c r="C2093">
        <v>2022</v>
      </c>
      <c r="D2093" s="139">
        <v>314.77810017357109</v>
      </c>
      <c r="F2093"/>
    </row>
    <row r="2094" spans="1:6">
      <c r="A2094" s="134" t="s">
        <v>5</v>
      </c>
      <c r="B2094" t="s">
        <v>129</v>
      </c>
      <c r="C2094">
        <v>2023</v>
      </c>
      <c r="D2094" s="139">
        <v>223.35520273277353</v>
      </c>
      <c r="F2094"/>
    </row>
    <row r="2095" spans="1:6">
      <c r="A2095" s="134" t="s">
        <v>5</v>
      </c>
      <c r="B2095" t="s">
        <v>129</v>
      </c>
      <c r="C2095">
        <v>2024</v>
      </c>
      <c r="D2095" s="139">
        <v>228.22948409103097</v>
      </c>
    </row>
    <row r="2096" spans="1:6">
      <c r="A2096" s="134" t="s">
        <v>5</v>
      </c>
      <c r="B2096" t="s">
        <v>129</v>
      </c>
      <c r="C2096">
        <v>2025</v>
      </c>
      <c r="D2096" s="139">
        <v>278.79471990499832</v>
      </c>
    </row>
    <row r="2097" spans="1:6">
      <c r="A2097" s="134" t="s">
        <v>102</v>
      </c>
      <c r="B2097" t="s">
        <v>129</v>
      </c>
      <c r="C2097">
        <v>2014</v>
      </c>
      <c r="D2097" s="139">
        <v>353.36609203111692</v>
      </c>
      <c r="F2097"/>
    </row>
    <row r="2098" spans="1:6">
      <c r="A2098" s="134" t="s">
        <v>102</v>
      </c>
      <c r="B2098" t="s">
        <v>129</v>
      </c>
      <c r="C2098">
        <v>2015</v>
      </c>
      <c r="D2098" s="139">
        <v>476.70428080669848</v>
      </c>
      <c r="F2098"/>
    </row>
    <row r="2099" spans="1:6">
      <c r="A2099" s="134" t="s">
        <v>102</v>
      </c>
      <c r="B2099" t="s">
        <v>129</v>
      </c>
      <c r="C2099">
        <v>2016</v>
      </c>
      <c r="D2099" s="139">
        <v>236.93053433144459</v>
      </c>
      <c r="F2099"/>
    </row>
    <row r="2100" spans="1:6">
      <c r="A2100" s="134" t="s">
        <v>102</v>
      </c>
      <c r="B2100" t="s">
        <v>129</v>
      </c>
      <c r="C2100">
        <v>2017</v>
      </c>
      <c r="D2100" s="139">
        <v>366.35184623362568</v>
      </c>
      <c r="F2100"/>
    </row>
    <row r="2101" spans="1:6">
      <c r="A2101" s="134" t="s">
        <v>102</v>
      </c>
      <c r="B2101" t="s">
        <v>129</v>
      </c>
      <c r="C2101">
        <v>2018</v>
      </c>
      <c r="D2101" s="139">
        <v>309.92009041732842</v>
      </c>
      <c r="F2101"/>
    </row>
    <row r="2102" spans="1:6">
      <c r="A2102" s="134" t="s">
        <v>102</v>
      </c>
      <c r="B2102" t="s">
        <v>129</v>
      </c>
      <c r="C2102">
        <v>2019</v>
      </c>
      <c r="D2102" s="139">
        <v>335.98392330851431</v>
      </c>
      <c r="F2102"/>
    </row>
    <row r="2103" spans="1:6">
      <c r="A2103" s="134" t="s">
        <v>102</v>
      </c>
      <c r="B2103" t="s">
        <v>129</v>
      </c>
      <c r="C2103">
        <v>2020</v>
      </c>
      <c r="D2103" s="139">
        <v>349.19347637525561</v>
      </c>
      <c r="F2103"/>
    </row>
    <row r="2104" spans="1:6">
      <c r="A2104" s="134" t="s">
        <v>102</v>
      </c>
      <c r="B2104" t="s">
        <v>129</v>
      </c>
      <c r="C2104">
        <v>2021</v>
      </c>
      <c r="D2104" s="139">
        <v>310.59491163573051</v>
      </c>
      <c r="F2104"/>
    </row>
    <row r="2105" spans="1:6">
      <c r="A2105" s="134" t="s">
        <v>102</v>
      </c>
      <c r="B2105" t="s">
        <v>129</v>
      </c>
      <c r="C2105">
        <v>2022</v>
      </c>
      <c r="D2105" s="139">
        <v>175.73027973775089</v>
      </c>
      <c r="F2105"/>
    </row>
    <row r="2106" spans="1:6">
      <c r="A2106" s="134" t="s">
        <v>102</v>
      </c>
      <c r="B2106" t="s">
        <v>129</v>
      </c>
      <c r="C2106">
        <v>2023</v>
      </c>
      <c r="D2106" s="139">
        <v>330.6768295235409</v>
      </c>
      <c r="F2106"/>
    </row>
    <row r="2107" spans="1:6">
      <c r="A2107" s="134" t="s">
        <v>102</v>
      </c>
      <c r="B2107" t="s">
        <v>129</v>
      </c>
      <c r="C2107">
        <v>2024</v>
      </c>
      <c r="D2107" s="139">
        <v>256.53564846147668</v>
      </c>
    </row>
    <row r="2108" spans="1:6">
      <c r="A2108" s="134" t="s">
        <v>102</v>
      </c>
      <c r="B2108" t="s">
        <v>129</v>
      </c>
      <c r="C2108">
        <v>2025</v>
      </c>
      <c r="D2108" s="139">
        <v>287.93175383803469</v>
      </c>
    </row>
    <row r="2109" spans="1:6">
      <c r="A2109" s="134" t="s">
        <v>103</v>
      </c>
      <c r="B2109" t="s">
        <v>129</v>
      </c>
      <c r="C2109">
        <v>2014</v>
      </c>
      <c r="D2109" s="139">
        <v>97.889735713170211</v>
      </c>
      <c r="F2109"/>
    </row>
    <row r="2110" spans="1:6">
      <c r="A2110" s="134" t="s">
        <v>103</v>
      </c>
      <c r="B2110" t="s">
        <v>129</v>
      </c>
      <c r="C2110">
        <v>2015</v>
      </c>
      <c r="D2110" s="139">
        <v>85.654934410044291</v>
      </c>
      <c r="F2110"/>
    </row>
    <row r="2111" spans="1:6">
      <c r="A2111" s="134" t="s">
        <v>103</v>
      </c>
      <c r="B2111" t="s">
        <v>129</v>
      </c>
      <c r="C2111">
        <v>2016</v>
      </c>
      <c r="D2111" s="139">
        <v>77.855829795476623</v>
      </c>
      <c r="F2111"/>
    </row>
    <row r="2112" spans="1:6">
      <c r="A2112" s="134" t="s">
        <v>103</v>
      </c>
      <c r="B2112" t="s">
        <v>129</v>
      </c>
      <c r="C2112">
        <v>2017</v>
      </c>
      <c r="D2112" s="139">
        <v>73.495669680638315</v>
      </c>
      <c r="F2112"/>
    </row>
    <row r="2113" spans="1:6">
      <c r="A2113" s="134" t="s">
        <v>103</v>
      </c>
      <c r="B2113" t="s">
        <v>129</v>
      </c>
      <c r="C2113">
        <v>2018</v>
      </c>
      <c r="D2113" s="139">
        <v>66.839722202725937</v>
      </c>
      <c r="F2113"/>
    </row>
    <row r="2114" spans="1:6">
      <c r="A2114" s="134" t="s">
        <v>103</v>
      </c>
      <c r="B2114" t="s">
        <v>129</v>
      </c>
      <c r="C2114">
        <v>2019</v>
      </c>
      <c r="D2114" s="139">
        <v>69.470775973242993</v>
      </c>
      <c r="F2114"/>
    </row>
    <row r="2115" spans="1:6">
      <c r="A2115" s="134" t="s">
        <v>103</v>
      </c>
      <c r="B2115" t="s">
        <v>129</v>
      </c>
      <c r="C2115">
        <v>2020</v>
      </c>
      <c r="D2115" s="139">
        <v>68.503673434384311</v>
      </c>
      <c r="F2115"/>
    </row>
    <row r="2116" spans="1:6">
      <c r="A2116" s="134" t="s">
        <v>103</v>
      </c>
      <c r="B2116" t="s">
        <v>129</v>
      </c>
      <c r="C2116">
        <v>2021</v>
      </c>
      <c r="D2116" s="139">
        <v>66.81514231319764</v>
      </c>
      <c r="F2116"/>
    </row>
    <row r="2117" spans="1:6">
      <c r="A2117" s="134" t="s">
        <v>103</v>
      </c>
      <c r="B2117" t="s">
        <v>129</v>
      </c>
      <c r="C2117">
        <v>2022</v>
      </c>
      <c r="D2117" s="139">
        <v>65.300068730326998</v>
      </c>
      <c r="F2117"/>
    </row>
    <row r="2118" spans="1:6">
      <c r="A2118" s="134" t="s">
        <v>103</v>
      </c>
      <c r="B2118" t="s">
        <v>129</v>
      </c>
      <c r="C2118">
        <v>2023</v>
      </c>
      <c r="D2118" s="139">
        <v>53.397850805618987</v>
      </c>
      <c r="F2118"/>
    </row>
    <row r="2119" spans="1:6">
      <c r="A2119" s="134" t="s">
        <v>103</v>
      </c>
      <c r="B2119" t="s">
        <v>129</v>
      </c>
      <c r="C2119">
        <v>2024</v>
      </c>
      <c r="D2119" s="139">
        <v>54.384505981931866</v>
      </c>
    </row>
    <row r="2120" spans="1:6">
      <c r="A2120" s="134" t="s">
        <v>103</v>
      </c>
      <c r="B2120" t="s">
        <v>129</v>
      </c>
      <c r="C2120">
        <v>2025</v>
      </c>
      <c r="D2120" s="139">
        <v>50.697264324173382</v>
      </c>
    </row>
    <row r="2121" spans="1:6">
      <c r="A2121" s="134" t="s">
        <v>11</v>
      </c>
      <c r="B2121" t="s">
        <v>129</v>
      </c>
      <c r="C2121">
        <v>2014</v>
      </c>
      <c r="D2121" s="139">
        <v>353.28389225499751</v>
      </c>
      <c r="F2121"/>
    </row>
    <row r="2122" spans="1:6">
      <c r="A2122" s="134" t="s">
        <v>11</v>
      </c>
      <c r="B2122" t="s">
        <v>129</v>
      </c>
      <c r="C2122">
        <v>2015</v>
      </c>
      <c r="D2122" s="139">
        <v>431.82300471684073</v>
      </c>
      <c r="F2122"/>
    </row>
    <row r="2123" spans="1:6">
      <c r="A2123" s="134" t="s">
        <v>11</v>
      </c>
      <c r="B2123" t="s">
        <v>129</v>
      </c>
      <c r="C2123">
        <v>2016</v>
      </c>
      <c r="D2123" s="139">
        <v>312.83442812380332</v>
      </c>
      <c r="F2123"/>
    </row>
    <row r="2124" spans="1:6">
      <c r="A2124" s="134" t="s">
        <v>11</v>
      </c>
      <c r="B2124" t="s">
        <v>129</v>
      </c>
      <c r="C2124">
        <v>2017</v>
      </c>
      <c r="D2124" s="139">
        <v>314.57493775336172</v>
      </c>
      <c r="F2124"/>
    </row>
    <row r="2125" spans="1:6">
      <c r="A2125" s="134" t="s">
        <v>11</v>
      </c>
      <c r="B2125" t="s">
        <v>129</v>
      </c>
      <c r="C2125">
        <v>2018</v>
      </c>
      <c r="D2125" s="139">
        <v>355.85405304679932</v>
      </c>
      <c r="F2125"/>
    </row>
    <row r="2126" spans="1:6">
      <c r="A2126" s="134" t="s">
        <v>11</v>
      </c>
      <c r="B2126" t="s">
        <v>129</v>
      </c>
      <c r="C2126">
        <v>2019</v>
      </c>
      <c r="D2126" s="139">
        <v>310.69201160962672</v>
      </c>
      <c r="F2126"/>
    </row>
    <row r="2127" spans="1:6">
      <c r="A2127" s="134" t="s">
        <v>11</v>
      </c>
      <c r="B2127" t="s">
        <v>129</v>
      </c>
      <c r="C2127">
        <v>2020</v>
      </c>
      <c r="D2127" s="139">
        <v>264.30134595945731</v>
      </c>
      <c r="F2127"/>
    </row>
    <row r="2128" spans="1:6">
      <c r="A2128" s="134" t="s">
        <v>11</v>
      </c>
      <c r="B2128" t="s">
        <v>129</v>
      </c>
      <c r="C2128">
        <v>2021</v>
      </c>
      <c r="D2128" s="139">
        <v>260.26485007365147</v>
      </c>
      <c r="F2128"/>
    </row>
    <row r="2129" spans="1:6">
      <c r="A2129" s="134" t="s">
        <v>11</v>
      </c>
      <c r="B2129" t="s">
        <v>129</v>
      </c>
      <c r="C2129">
        <v>2022</v>
      </c>
      <c r="D2129" s="139">
        <v>358.29228463740105</v>
      </c>
      <c r="F2129"/>
    </row>
    <row r="2130" spans="1:6">
      <c r="A2130" s="134" t="s">
        <v>11</v>
      </c>
      <c r="B2130" t="s">
        <v>129</v>
      </c>
      <c r="C2130">
        <v>2023</v>
      </c>
      <c r="D2130" s="139">
        <v>365.17471755028691</v>
      </c>
      <c r="F2130"/>
    </row>
    <row r="2131" spans="1:6">
      <c r="A2131" s="134" t="s">
        <v>11</v>
      </c>
      <c r="B2131" t="s">
        <v>129</v>
      </c>
      <c r="C2131">
        <v>2024</v>
      </c>
      <c r="D2131" s="139">
        <v>300.73626966815885</v>
      </c>
    </row>
    <row r="2132" spans="1:6">
      <c r="A2132" s="134" t="s">
        <v>11</v>
      </c>
      <c r="B2132" t="s">
        <v>129</v>
      </c>
      <c r="C2132">
        <v>2025</v>
      </c>
      <c r="D2132" s="139">
        <v>332.94350228062251</v>
      </c>
    </row>
    <row r="2133" spans="1:6">
      <c r="A2133" s="134" t="s">
        <v>72</v>
      </c>
      <c r="B2133" t="s">
        <v>129</v>
      </c>
      <c r="C2133">
        <v>2014</v>
      </c>
      <c r="D2133" s="139">
        <v>151.8379978999032</v>
      </c>
      <c r="F2133"/>
    </row>
    <row r="2134" spans="1:6">
      <c r="A2134" s="134" t="s">
        <v>72</v>
      </c>
      <c r="B2134" t="s">
        <v>129</v>
      </c>
      <c r="C2134">
        <v>2015</v>
      </c>
      <c r="D2134" s="139">
        <v>153.5029372194947</v>
      </c>
      <c r="F2134"/>
    </row>
    <row r="2135" spans="1:6">
      <c r="A2135" s="134" t="s">
        <v>72</v>
      </c>
      <c r="B2135" t="s">
        <v>129</v>
      </c>
      <c r="C2135">
        <v>2016</v>
      </c>
      <c r="D2135" s="139">
        <v>161.45608681501099</v>
      </c>
      <c r="F2135"/>
    </row>
    <row r="2136" spans="1:6">
      <c r="A2136" s="134" t="s">
        <v>72</v>
      </c>
      <c r="B2136" t="s">
        <v>129</v>
      </c>
      <c r="C2136">
        <v>2017</v>
      </c>
      <c r="D2136" s="139">
        <v>157.7763310834118</v>
      </c>
      <c r="F2136"/>
    </row>
    <row r="2137" spans="1:6">
      <c r="A2137" s="134" t="s">
        <v>72</v>
      </c>
      <c r="B2137" t="s">
        <v>129</v>
      </c>
      <c r="C2137">
        <v>2018</v>
      </c>
      <c r="D2137" s="139">
        <v>170.90273785963541</v>
      </c>
      <c r="F2137"/>
    </row>
    <row r="2138" spans="1:6">
      <c r="A2138" s="134" t="s">
        <v>72</v>
      </c>
      <c r="B2138" t="s">
        <v>129</v>
      </c>
      <c r="C2138">
        <v>2019</v>
      </c>
      <c r="D2138" s="139">
        <v>122.4462151395506</v>
      </c>
      <c r="F2138"/>
    </row>
    <row r="2139" spans="1:6">
      <c r="A2139" s="134" t="s">
        <v>72</v>
      </c>
      <c r="B2139" t="s">
        <v>129</v>
      </c>
      <c r="C2139">
        <v>2020</v>
      </c>
      <c r="D2139" s="139">
        <v>99.214547055934148</v>
      </c>
      <c r="F2139"/>
    </row>
    <row r="2140" spans="1:6">
      <c r="A2140" s="134" t="s">
        <v>72</v>
      </c>
      <c r="B2140" t="s">
        <v>129</v>
      </c>
      <c r="C2140">
        <v>2021</v>
      </c>
      <c r="D2140" s="139">
        <v>97.884728084198869</v>
      </c>
      <c r="F2140"/>
    </row>
    <row r="2141" spans="1:6">
      <c r="A2141" s="134" t="s">
        <v>72</v>
      </c>
      <c r="B2141" t="s">
        <v>129</v>
      </c>
      <c r="C2141">
        <v>2022</v>
      </c>
      <c r="D2141" s="139">
        <v>100.24148923177137</v>
      </c>
      <c r="F2141"/>
    </row>
    <row r="2142" spans="1:6">
      <c r="A2142" s="134" t="s">
        <v>72</v>
      </c>
      <c r="B2142" t="s">
        <v>129</v>
      </c>
      <c r="C2142">
        <v>2023</v>
      </c>
      <c r="D2142" s="139">
        <v>121.10016132149366</v>
      </c>
      <c r="F2142"/>
    </row>
    <row r="2143" spans="1:6">
      <c r="A2143" s="134" t="s">
        <v>72</v>
      </c>
      <c r="B2143" t="s">
        <v>129</v>
      </c>
      <c r="C2143">
        <v>2024</v>
      </c>
      <c r="D2143" s="139">
        <v>127.16569320877576</v>
      </c>
    </row>
    <row r="2144" spans="1:6">
      <c r="A2144" s="134" t="s">
        <v>72</v>
      </c>
      <c r="B2144" t="s">
        <v>129</v>
      </c>
      <c r="C2144">
        <v>2025</v>
      </c>
      <c r="D2144" s="139">
        <v>111.65247966362531</v>
      </c>
    </row>
    <row r="2145" spans="1:6">
      <c r="A2145" s="134" t="s">
        <v>6</v>
      </c>
      <c r="B2145" t="s">
        <v>129</v>
      </c>
      <c r="C2145">
        <v>2014</v>
      </c>
      <c r="D2145" s="139">
        <v>495.4346332052628</v>
      </c>
      <c r="F2145"/>
    </row>
    <row r="2146" spans="1:6">
      <c r="A2146" s="134" t="s">
        <v>6</v>
      </c>
      <c r="B2146" t="s">
        <v>129</v>
      </c>
      <c r="C2146">
        <v>2015</v>
      </c>
      <c r="D2146" s="139">
        <v>537.65061606539734</v>
      </c>
      <c r="F2146"/>
    </row>
    <row r="2147" spans="1:6">
      <c r="A2147" s="134" t="s">
        <v>6</v>
      </c>
      <c r="B2147" t="s">
        <v>129</v>
      </c>
      <c r="C2147">
        <v>2016</v>
      </c>
      <c r="D2147" s="139">
        <v>316.46656805436368</v>
      </c>
      <c r="F2147"/>
    </row>
    <row r="2148" spans="1:6">
      <c r="A2148" s="134" t="s">
        <v>6</v>
      </c>
      <c r="B2148" t="s">
        <v>129</v>
      </c>
      <c r="C2148">
        <v>2017</v>
      </c>
      <c r="D2148" s="139">
        <v>333.75899490611812</v>
      </c>
      <c r="F2148"/>
    </row>
    <row r="2149" spans="1:6">
      <c r="A2149" s="134" t="s">
        <v>6</v>
      </c>
      <c r="B2149" t="s">
        <v>129</v>
      </c>
      <c r="C2149">
        <v>2018</v>
      </c>
      <c r="D2149" s="139">
        <v>341.11201295434432</v>
      </c>
      <c r="F2149"/>
    </row>
    <row r="2150" spans="1:6">
      <c r="A2150" s="134" t="s">
        <v>6</v>
      </c>
      <c r="B2150" t="s">
        <v>129</v>
      </c>
      <c r="C2150">
        <v>2019</v>
      </c>
      <c r="D2150" s="139">
        <v>349.2005878829458</v>
      </c>
      <c r="F2150"/>
    </row>
    <row r="2151" spans="1:6">
      <c r="A2151" s="134" t="s">
        <v>6</v>
      </c>
      <c r="B2151" t="s">
        <v>129</v>
      </c>
      <c r="C2151">
        <v>2020</v>
      </c>
      <c r="D2151" s="139">
        <v>312.90382320071518</v>
      </c>
      <c r="F2151"/>
    </row>
    <row r="2152" spans="1:6">
      <c r="A2152" s="134" t="s">
        <v>6</v>
      </c>
      <c r="B2152" t="s">
        <v>129</v>
      </c>
      <c r="C2152">
        <v>2021</v>
      </c>
      <c r="D2152" s="139">
        <v>311.59686637790031</v>
      </c>
      <c r="F2152"/>
    </row>
    <row r="2153" spans="1:6">
      <c r="A2153" s="134" t="s">
        <v>6</v>
      </c>
      <c r="B2153" t="s">
        <v>129</v>
      </c>
      <c r="C2153">
        <v>2022</v>
      </c>
      <c r="D2153" s="139">
        <v>251.40725378218229</v>
      </c>
      <c r="F2153"/>
    </row>
    <row r="2154" spans="1:6">
      <c r="A2154" s="134" t="s">
        <v>6</v>
      </c>
      <c r="B2154" t="s">
        <v>129</v>
      </c>
      <c r="C2154">
        <v>2023</v>
      </c>
      <c r="D2154" s="139">
        <v>296.36966478561527</v>
      </c>
      <c r="F2154"/>
    </row>
    <row r="2155" spans="1:6">
      <c r="A2155" s="134" t="s">
        <v>6</v>
      </c>
      <c r="B2155" t="s">
        <v>129</v>
      </c>
      <c r="C2155">
        <v>2024</v>
      </c>
      <c r="D2155" s="139">
        <v>335.64608462678331</v>
      </c>
    </row>
    <row r="2156" spans="1:6">
      <c r="A2156" s="134" t="s">
        <v>6</v>
      </c>
      <c r="B2156" t="s">
        <v>129</v>
      </c>
      <c r="C2156">
        <v>2025</v>
      </c>
      <c r="D2156" s="139">
        <v>203.78260062839126</v>
      </c>
    </row>
    <row r="2157" spans="1:6">
      <c r="A2157" s="134" t="s">
        <v>8</v>
      </c>
      <c r="B2157" t="s">
        <v>129</v>
      </c>
      <c r="C2157">
        <v>2014</v>
      </c>
      <c r="D2157" s="139">
        <v>462.1327780563775</v>
      </c>
      <c r="F2157"/>
    </row>
    <row r="2158" spans="1:6">
      <c r="A2158" s="134" t="s">
        <v>8</v>
      </c>
      <c r="B2158" t="s">
        <v>129</v>
      </c>
      <c r="C2158">
        <v>2015</v>
      </c>
      <c r="D2158" s="139">
        <v>662.68913919008844</v>
      </c>
      <c r="F2158"/>
    </row>
    <row r="2159" spans="1:6">
      <c r="A2159" s="134" t="s">
        <v>8</v>
      </c>
      <c r="B2159" t="s">
        <v>129</v>
      </c>
      <c r="C2159">
        <v>2016</v>
      </c>
      <c r="D2159" s="139">
        <v>642.60032668312567</v>
      </c>
      <c r="F2159"/>
    </row>
    <row r="2160" spans="1:6">
      <c r="A2160" s="134" t="s">
        <v>8</v>
      </c>
      <c r="B2160" t="s">
        <v>129</v>
      </c>
      <c r="C2160">
        <v>2017</v>
      </c>
      <c r="D2160" s="139">
        <v>598.11684023075759</v>
      </c>
      <c r="F2160"/>
    </row>
    <row r="2161" spans="1:6">
      <c r="A2161" s="134" t="s">
        <v>8</v>
      </c>
      <c r="B2161" t="s">
        <v>129</v>
      </c>
      <c r="C2161">
        <v>2018</v>
      </c>
      <c r="D2161" s="139">
        <v>487.65076157813229</v>
      </c>
      <c r="F2161"/>
    </row>
    <row r="2162" spans="1:6">
      <c r="A2162" s="134" t="s">
        <v>8</v>
      </c>
      <c r="B2162" t="s">
        <v>129</v>
      </c>
      <c r="C2162">
        <v>2019</v>
      </c>
      <c r="D2162" s="139">
        <v>412.67803681121342</v>
      </c>
      <c r="F2162"/>
    </row>
    <row r="2163" spans="1:6">
      <c r="A2163" s="134" t="s">
        <v>8</v>
      </c>
      <c r="B2163" t="s">
        <v>129</v>
      </c>
      <c r="C2163">
        <v>2020</v>
      </c>
      <c r="D2163" s="139">
        <v>392.96490419271288</v>
      </c>
      <c r="F2163"/>
    </row>
    <row r="2164" spans="1:6">
      <c r="A2164" s="134" t="s">
        <v>8</v>
      </c>
      <c r="B2164" t="s">
        <v>129</v>
      </c>
      <c r="C2164">
        <v>2021</v>
      </c>
      <c r="D2164" s="139">
        <v>254.1390677142364</v>
      </c>
      <c r="F2164"/>
    </row>
    <row r="2165" spans="1:6">
      <c r="A2165" s="134" t="s">
        <v>8</v>
      </c>
      <c r="B2165" t="s">
        <v>129</v>
      </c>
      <c r="C2165">
        <v>2022</v>
      </c>
      <c r="D2165" s="139">
        <v>266.53233776248254</v>
      </c>
      <c r="F2165"/>
    </row>
    <row r="2166" spans="1:6">
      <c r="A2166" s="134" t="s">
        <v>8</v>
      </c>
      <c r="B2166" t="s">
        <v>129</v>
      </c>
      <c r="C2166">
        <v>2023</v>
      </c>
      <c r="D2166" s="139">
        <v>151.9173658800799</v>
      </c>
      <c r="F2166"/>
    </row>
    <row r="2167" spans="1:6">
      <c r="A2167" s="134" t="s">
        <v>8</v>
      </c>
      <c r="B2167" t="s">
        <v>129</v>
      </c>
      <c r="C2167">
        <v>2024</v>
      </c>
      <c r="D2167" s="139">
        <v>129.87138432018546</v>
      </c>
    </row>
    <row r="2168" spans="1:6">
      <c r="A2168" s="134" t="s">
        <v>8</v>
      </c>
      <c r="B2168" t="s">
        <v>129</v>
      </c>
      <c r="C2168">
        <v>2025</v>
      </c>
      <c r="D2168" s="139">
        <v>141.7777599163542</v>
      </c>
    </row>
    <row r="2169" spans="1:6">
      <c r="A2169" s="134" t="s">
        <v>9</v>
      </c>
      <c r="B2169" t="s">
        <v>129</v>
      </c>
      <c r="C2169">
        <v>2014</v>
      </c>
      <c r="D2169" s="139">
        <v>983.09917113044628</v>
      </c>
      <c r="F2169"/>
    </row>
    <row r="2170" spans="1:6">
      <c r="A2170" s="134" t="s">
        <v>9</v>
      </c>
      <c r="B2170" t="s">
        <v>129</v>
      </c>
      <c r="C2170">
        <v>2015</v>
      </c>
      <c r="D2170" s="139">
        <v>1247.8721611430331</v>
      </c>
      <c r="F2170"/>
    </row>
    <row r="2171" spans="1:6">
      <c r="A2171" s="134" t="s">
        <v>9</v>
      </c>
      <c r="B2171" t="s">
        <v>129</v>
      </c>
      <c r="C2171">
        <v>2016</v>
      </c>
      <c r="D2171" s="139">
        <v>928.196277925657</v>
      </c>
      <c r="F2171"/>
    </row>
    <row r="2172" spans="1:6">
      <c r="A2172" s="134" t="s">
        <v>9</v>
      </c>
      <c r="B2172" t="s">
        <v>129</v>
      </c>
      <c r="C2172">
        <v>2017</v>
      </c>
      <c r="D2172" s="139">
        <v>1108.7203755235701</v>
      </c>
      <c r="F2172"/>
    </row>
    <row r="2173" spans="1:6">
      <c r="A2173" s="134" t="s">
        <v>9</v>
      </c>
      <c r="B2173" t="s">
        <v>129</v>
      </c>
      <c r="C2173">
        <v>2018</v>
      </c>
      <c r="D2173" s="139">
        <v>793.84083854660832</v>
      </c>
      <c r="F2173"/>
    </row>
    <row r="2174" spans="1:6">
      <c r="A2174" s="134" t="s">
        <v>9</v>
      </c>
      <c r="B2174" t="s">
        <v>129</v>
      </c>
      <c r="C2174">
        <v>2019</v>
      </c>
      <c r="D2174" s="139">
        <v>707.60502973465054</v>
      </c>
      <c r="F2174"/>
    </row>
    <row r="2175" spans="1:6">
      <c r="A2175" s="134" t="s">
        <v>9</v>
      </c>
      <c r="B2175" t="s">
        <v>129</v>
      </c>
      <c r="C2175">
        <v>2020</v>
      </c>
      <c r="D2175" s="139">
        <v>677.22519703115256</v>
      </c>
      <c r="F2175"/>
    </row>
    <row r="2176" spans="1:6">
      <c r="A2176" s="134" t="s">
        <v>9</v>
      </c>
      <c r="B2176" t="s">
        <v>129</v>
      </c>
      <c r="C2176">
        <v>2021</v>
      </c>
      <c r="D2176" s="139">
        <v>446.94588308775991</v>
      </c>
      <c r="F2176"/>
    </row>
    <row r="2177" spans="1:6">
      <c r="A2177" s="134" t="s">
        <v>9</v>
      </c>
      <c r="B2177" t="s">
        <v>129</v>
      </c>
      <c r="C2177">
        <v>2022</v>
      </c>
      <c r="D2177" s="139">
        <v>392.32263614347619</v>
      </c>
      <c r="F2177"/>
    </row>
    <row r="2178" spans="1:6">
      <c r="A2178" s="134" t="s">
        <v>9</v>
      </c>
      <c r="B2178" t="s">
        <v>129</v>
      </c>
      <c r="C2178">
        <v>2023</v>
      </c>
      <c r="D2178" s="139">
        <v>442.02951675398413</v>
      </c>
      <c r="F2178"/>
    </row>
    <row r="2179" spans="1:6">
      <c r="A2179" s="134" t="s">
        <v>9</v>
      </c>
      <c r="B2179" t="s">
        <v>129</v>
      </c>
      <c r="C2179">
        <v>2024</v>
      </c>
      <c r="D2179" s="139">
        <v>190.5136468173734</v>
      </c>
    </row>
    <row r="2180" spans="1:6">
      <c r="A2180" s="134" t="s">
        <v>9</v>
      </c>
      <c r="B2180" t="s">
        <v>129</v>
      </c>
      <c r="C2180">
        <v>2025</v>
      </c>
      <c r="D2180" s="139">
        <v>232.57032235976482</v>
      </c>
    </row>
    <row r="2181" spans="1:6">
      <c r="A2181" s="134" t="s">
        <v>7</v>
      </c>
      <c r="B2181" t="s">
        <v>129</v>
      </c>
      <c r="C2181">
        <v>2014</v>
      </c>
      <c r="D2181" s="139">
        <v>720.59457670772372</v>
      </c>
      <c r="F2181"/>
    </row>
    <row r="2182" spans="1:6">
      <c r="A2182" s="134" t="s">
        <v>7</v>
      </c>
      <c r="B2182" t="s">
        <v>129</v>
      </c>
      <c r="C2182">
        <v>2015</v>
      </c>
      <c r="D2182" s="139">
        <v>813.34725959038326</v>
      </c>
      <c r="F2182"/>
    </row>
    <row r="2183" spans="1:6">
      <c r="A2183" s="134" t="s">
        <v>7</v>
      </c>
      <c r="B2183" t="s">
        <v>129</v>
      </c>
      <c r="C2183">
        <v>2016</v>
      </c>
      <c r="D2183" s="139">
        <v>305.26303319852491</v>
      </c>
      <c r="F2183"/>
    </row>
    <row r="2184" spans="1:6">
      <c r="A2184" s="134" t="s">
        <v>7</v>
      </c>
      <c r="B2184" t="s">
        <v>129</v>
      </c>
      <c r="C2184">
        <v>2017</v>
      </c>
      <c r="D2184" s="139">
        <v>370.89212154455788</v>
      </c>
      <c r="F2184"/>
    </row>
    <row r="2185" spans="1:6">
      <c r="A2185" s="134" t="s">
        <v>7</v>
      </c>
      <c r="B2185" t="s">
        <v>129</v>
      </c>
      <c r="C2185">
        <v>2018</v>
      </c>
      <c r="D2185" s="139">
        <v>334.98546214408532</v>
      </c>
      <c r="F2185"/>
    </row>
    <row r="2186" spans="1:6">
      <c r="A2186" s="134" t="s">
        <v>7</v>
      </c>
      <c r="B2186" t="s">
        <v>129</v>
      </c>
      <c r="C2186">
        <v>2019</v>
      </c>
      <c r="D2186" s="139">
        <v>283.94593315575833</v>
      </c>
      <c r="F2186"/>
    </row>
    <row r="2187" spans="1:6">
      <c r="A2187" s="134" t="s">
        <v>7</v>
      </c>
      <c r="B2187" t="s">
        <v>129</v>
      </c>
      <c r="C2187">
        <v>2020</v>
      </c>
      <c r="D2187" s="139">
        <v>321.4435596148964</v>
      </c>
      <c r="F2187"/>
    </row>
    <row r="2188" spans="1:6">
      <c r="A2188" s="134" t="s">
        <v>7</v>
      </c>
      <c r="B2188" t="s">
        <v>129</v>
      </c>
      <c r="C2188">
        <v>2021</v>
      </c>
      <c r="D2188" s="139">
        <v>307.76718415653261</v>
      </c>
      <c r="F2188"/>
    </row>
    <row r="2189" spans="1:6">
      <c r="A2189" s="134" t="s">
        <v>7</v>
      </c>
      <c r="B2189" t="s">
        <v>129</v>
      </c>
      <c r="C2189">
        <v>2022</v>
      </c>
      <c r="D2189" s="139">
        <v>330.91133814154222</v>
      </c>
      <c r="F2189"/>
    </row>
    <row r="2190" spans="1:6">
      <c r="A2190" s="134" t="s">
        <v>7</v>
      </c>
      <c r="B2190" t="s">
        <v>129</v>
      </c>
      <c r="C2190">
        <v>2023</v>
      </c>
      <c r="D2190" s="139">
        <v>278.5558053738427</v>
      </c>
      <c r="F2190"/>
    </row>
    <row r="2191" spans="1:6">
      <c r="A2191" s="134" t="s">
        <v>7</v>
      </c>
      <c r="B2191" t="s">
        <v>129</v>
      </c>
      <c r="C2191">
        <v>2024</v>
      </c>
      <c r="D2191" s="139">
        <v>281.65489282958191</v>
      </c>
    </row>
    <row r="2192" spans="1:6">
      <c r="A2192" s="134" t="s">
        <v>7</v>
      </c>
      <c r="B2192" t="s">
        <v>129</v>
      </c>
      <c r="C2192">
        <v>2025</v>
      </c>
      <c r="D2192" s="139">
        <v>240.80819270319299</v>
      </c>
    </row>
    <row r="2193" spans="1:6">
      <c r="A2193" s="134" t="s">
        <v>107</v>
      </c>
      <c r="B2193" t="s">
        <v>129</v>
      </c>
      <c r="C2193">
        <v>2014</v>
      </c>
      <c r="D2193" s="139">
        <v>383.99367542030808</v>
      </c>
      <c r="F2193"/>
    </row>
    <row r="2194" spans="1:6">
      <c r="A2194" s="134" t="s">
        <v>107</v>
      </c>
      <c r="B2194" t="s">
        <v>129</v>
      </c>
      <c r="C2194">
        <v>2015</v>
      </c>
      <c r="D2194" s="139">
        <v>331.4617946080615</v>
      </c>
      <c r="F2194"/>
    </row>
    <row r="2195" spans="1:6">
      <c r="A2195" s="134" t="s">
        <v>107</v>
      </c>
      <c r="B2195" t="s">
        <v>129</v>
      </c>
      <c r="C2195">
        <v>2016</v>
      </c>
      <c r="D2195" s="139">
        <v>361.16019456854929</v>
      </c>
      <c r="F2195"/>
    </row>
    <row r="2196" spans="1:6">
      <c r="A2196" s="134" t="s">
        <v>107</v>
      </c>
      <c r="B2196" t="s">
        <v>129</v>
      </c>
      <c r="C2196">
        <v>2017</v>
      </c>
      <c r="D2196" s="139">
        <v>381.61633494408778</v>
      </c>
      <c r="F2196"/>
    </row>
    <row r="2197" spans="1:6">
      <c r="A2197" s="134" t="s">
        <v>107</v>
      </c>
      <c r="B2197" t="s">
        <v>129</v>
      </c>
      <c r="C2197">
        <v>2018</v>
      </c>
      <c r="D2197" s="139">
        <v>482.79092882598479</v>
      </c>
      <c r="F2197"/>
    </row>
    <row r="2198" spans="1:6">
      <c r="A2198" s="134" t="s">
        <v>107</v>
      </c>
      <c r="B2198" t="s">
        <v>129</v>
      </c>
      <c r="C2198">
        <v>2019</v>
      </c>
      <c r="D2198" s="139">
        <v>526.15955004455532</v>
      </c>
      <c r="F2198"/>
    </row>
    <row r="2199" spans="1:6">
      <c r="A2199" s="134" t="s">
        <v>107</v>
      </c>
      <c r="B2199" t="s">
        <v>129</v>
      </c>
      <c r="C2199">
        <v>2020</v>
      </c>
      <c r="D2199" s="139">
        <v>197.6626771241265</v>
      </c>
      <c r="F2199"/>
    </row>
    <row r="2200" spans="1:6">
      <c r="A2200" s="134" t="s">
        <v>107</v>
      </c>
      <c r="B2200" t="s">
        <v>129</v>
      </c>
      <c r="C2200">
        <v>2021</v>
      </c>
      <c r="D2200" s="139">
        <v>-86.548551521149804</v>
      </c>
      <c r="F2200"/>
    </row>
    <row r="2201" spans="1:6">
      <c r="A2201" s="134" t="s">
        <v>107</v>
      </c>
      <c r="B2201" t="s">
        <v>129</v>
      </c>
      <c r="C2201">
        <v>2022</v>
      </c>
      <c r="D2201" s="139">
        <v>741.79659208601572</v>
      </c>
      <c r="F2201"/>
    </row>
    <row r="2202" spans="1:6">
      <c r="A2202" s="134" t="s">
        <v>107</v>
      </c>
      <c r="B2202" t="s">
        <v>129</v>
      </c>
      <c r="C2202">
        <v>2023</v>
      </c>
      <c r="D2202" s="139">
        <v>608.40664436913949</v>
      </c>
      <c r="F2202"/>
    </row>
    <row r="2203" spans="1:6">
      <c r="A2203" s="134" t="s">
        <v>107</v>
      </c>
      <c r="B2203" t="s">
        <v>129</v>
      </c>
      <c r="C2203">
        <v>2024</v>
      </c>
      <c r="D2203" s="139">
        <v>-450.6359102015702</v>
      </c>
    </row>
    <row r="2204" spans="1:6">
      <c r="A2204" s="134" t="s">
        <v>107</v>
      </c>
      <c r="B2204" t="s">
        <v>129</v>
      </c>
      <c r="C2204">
        <v>2025</v>
      </c>
      <c r="D2204" s="139">
        <v>-127.62708468420774</v>
      </c>
    </row>
    <row r="2205" spans="1:6">
      <c r="A2205" s="134" t="s">
        <v>104</v>
      </c>
      <c r="B2205" t="s">
        <v>129</v>
      </c>
      <c r="C2205">
        <v>2014</v>
      </c>
      <c r="D2205" s="139">
        <v>308.81352526569128</v>
      </c>
      <c r="F2205"/>
    </row>
    <row r="2206" spans="1:6">
      <c r="A2206" s="134" t="s">
        <v>104</v>
      </c>
      <c r="B2206" t="s">
        <v>129</v>
      </c>
      <c r="C2206">
        <v>2015</v>
      </c>
      <c r="D2206" s="139">
        <v>368.35218134159987</v>
      </c>
      <c r="F2206"/>
    </row>
    <row r="2207" spans="1:6">
      <c r="A2207" s="134" t="s">
        <v>104</v>
      </c>
      <c r="B2207" t="s">
        <v>129</v>
      </c>
      <c r="C2207">
        <v>2016</v>
      </c>
      <c r="D2207" s="139">
        <v>290.83851427618629</v>
      </c>
      <c r="F2207"/>
    </row>
    <row r="2208" spans="1:6">
      <c r="A2208" s="134" t="s">
        <v>104</v>
      </c>
      <c r="B2208" t="s">
        <v>129</v>
      </c>
      <c r="C2208">
        <v>2017</v>
      </c>
      <c r="D2208" s="139">
        <v>337.5680058395875</v>
      </c>
      <c r="F2208"/>
    </row>
    <row r="2209" spans="1:6">
      <c r="A2209" s="134" t="s">
        <v>104</v>
      </c>
      <c r="B2209" t="s">
        <v>129</v>
      </c>
      <c r="C2209">
        <v>2018</v>
      </c>
      <c r="D2209" s="139">
        <v>265.09820531923953</v>
      </c>
      <c r="F2209"/>
    </row>
    <row r="2210" spans="1:6">
      <c r="A2210" s="134" t="s">
        <v>104</v>
      </c>
      <c r="B2210" t="s">
        <v>129</v>
      </c>
      <c r="C2210">
        <v>2019</v>
      </c>
      <c r="D2210" s="139">
        <v>205.21044339279669</v>
      </c>
      <c r="F2210"/>
    </row>
    <row r="2211" spans="1:6">
      <c r="A2211" s="134" t="s">
        <v>104</v>
      </c>
      <c r="B2211" t="s">
        <v>129</v>
      </c>
      <c r="C2211">
        <v>2020</v>
      </c>
      <c r="D2211" s="139">
        <v>265.24763131398151</v>
      </c>
      <c r="F2211"/>
    </row>
    <row r="2212" spans="1:6">
      <c r="A2212" s="134" t="s">
        <v>104</v>
      </c>
      <c r="B2212" t="s">
        <v>129</v>
      </c>
      <c r="C2212">
        <v>2021</v>
      </c>
      <c r="D2212" s="139">
        <v>274.90685133050857</v>
      </c>
      <c r="F2212"/>
    </row>
    <row r="2213" spans="1:6">
      <c r="A2213" s="134" t="s">
        <v>104</v>
      </c>
      <c r="B2213" t="s">
        <v>129</v>
      </c>
      <c r="C2213">
        <v>2022</v>
      </c>
      <c r="D2213" s="139">
        <v>257.75977864370208</v>
      </c>
      <c r="F2213"/>
    </row>
    <row r="2214" spans="1:6">
      <c r="A2214" s="134" t="s">
        <v>104</v>
      </c>
      <c r="B2214" t="s">
        <v>129</v>
      </c>
      <c r="C2214">
        <v>2023</v>
      </c>
      <c r="D2214" s="139">
        <v>220.4846637493574</v>
      </c>
      <c r="F2214"/>
    </row>
    <row r="2215" spans="1:6">
      <c r="A2215" s="134" t="s">
        <v>104</v>
      </c>
      <c r="B2215" t="s">
        <v>129</v>
      </c>
      <c r="C2215">
        <v>2024</v>
      </c>
      <c r="D2215" s="139">
        <v>264.4215026307437</v>
      </c>
    </row>
    <row r="2216" spans="1:6">
      <c r="A2216" s="134" t="s">
        <v>104</v>
      </c>
      <c r="B2216" t="s">
        <v>129</v>
      </c>
      <c r="C2216">
        <v>2025</v>
      </c>
      <c r="D2216" s="139">
        <v>392.86392175898277</v>
      </c>
    </row>
    <row r="2217" spans="1:6">
      <c r="A2217" s="134" t="s">
        <v>145</v>
      </c>
      <c r="B2217" t="s">
        <v>129</v>
      </c>
      <c r="C2217">
        <v>2014</v>
      </c>
      <c r="D2217" s="139"/>
      <c r="F2217"/>
    </row>
    <row r="2218" spans="1:6">
      <c r="A2218" s="134" t="s">
        <v>145</v>
      </c>
      <c r="B2218" t="s">
        <v>129</v>
      </c>
      <c r="C2218">
        <v>2015</v>
      </c>
      <c r="D2218" s="139"/>
      <c r="F2218"/>
    </row>
    <row r="2219" spans="1:6">
      <c r="A2219" s="134" t="s">
        <v>145</v>
      </c>
      <c r="B2219" t="s">
        <v>129</v>
      </c>
      <c r="C2219">
        <v>2016</v>
      </c>
      <c r="D2219" s="139"/>
      <c r="F2219"/>
    </row>
    <row r="2220" spans="1:6">
      <c r="A2220" s="134" t="s">
        <v>145</v>
      </c>
      <c r="B2220" t="s">
        <v>129</v>
      </c>
      <c r="C2220">
        <v>2017</v>
      </c>
      <c r="D2220" s="139"/>
      <c r="F2220"/>
    </row>
    <row r="2221" spans="1:6">
      <c r="A2221" s="134" t="s">
        <v>145</v>
      </c>
      <c r="B2221" t="s">
        <v>129</v>
      </c>
      <c r="C2221">
        <v>2018</v>
      </c>
      <c r="D2221" s="139"/>
      <c r="F2221"/>
    </row>
    <row r="2222" spans="1:6">
      <c r="A2222" s="134" t="s">
        <v>145</v>
      </c>
      <c r="B2222" t="s">
        <v>129</v>
      </c>
      <c r="C2222">
        <v>2019</v>
      </c>
      <c r="D2222" s="139"/>
      <c r="F2222"/>
    </row>
    <row r="2223" spans="1:6">
      <c r="A2223" s="134" t="s">
        <v>145</v>
      </c>
      <c r="B2223" t="s">
        <v>129</v>
      </c>
      <c r="C2223">
        <v>2020</v>
      </c>
      <c r="D2223" s="139">
        <v>321.01684215750981</v>
      </c>
      <c r="F2223"/>
    </row>
    <row r="2224" spans="1:6">
      <c r="A2224" s="134" t="s">
        <v>145</v>
      </c>
      <c r="B2224" t="s">
        <v>129</v>
      </c>
      <c r="C2224">
        <v>2021</v>
      </c>
      <c r="D2224" s="139">
        <v>336.56378872727981</v>
      </c>
      <c r="F2224"/>
    </row>
    <row r="2225" spans="1:6">
      <c r="A2225" s="134" t="s">
        <v>145</v>
      </c>
      <c r="B2225" t="s">
        <v>129</v>
      </c>
      <c r="C2225">
        <v>2022</v>
      </c>
      <c r="D2225" s="139">
        <v>427.63387275897901</v>
      </c>
      <c r="F2225"/>
    </row>
    <row r="2226" spans="1:6">
      <c r="A2226" s="134" t="s">
        <v>145</v>
      </c>
      <c r="B2226" t="s">
        <v>129</v>
      </c>
      <c r="C2226">
        <v>2023</v>
      </c>
      <c r="D2226" s="139">
        <v>165.01349605292631</v>
      </c>
      <c r="F2226"/>
    </row>
    <row r="2227" spans="1:6">
      <c r="A2227" s="134" t="s">
        <v>145</v>
      </c>
      <c r="B2227" t="s">
        <v>129</v>
      </c>
      <c r="C2227">
        <v>2024</v>
      </c>
      <c r="D2227" s="139">
        <v>367.40495836405893</v>
      </c>
    </row>
    <row r="2228" spans="1:6">
      <c r="A2228" s="134" t="s">
        <v>145</v>
      </c>
      <c r="B2228" t="s">
        <v>129</v>
      </c>
      <c r="C2228">
        <v>2025</v>
      </c>
      <c r="D2228" s="139">
        <v>365.3609855974542</v>
      </c>
    </row>
    <row r="2229" spans="1:6">
      <c r="A2229" s="134" t="s">
        <v>101</v>
      </c>
      <c r="B2229" t="s">
        <v>129</v>
      </c>
      <c r="C2229">
        <v>2014</v>
      </c>
      <c r="D2229" s="139">
        <v>346.51026913996611</v>
      </c>
      <c r="F2229"/>
    </row>
    <row r="2230" spans="1:6">
      <c r="A2230" s="134" t="s">
        <v>101</v>
      </c>
      <c r="B2230" t="s">
        <v>129</v>
      </c>
      <c r="C2230">
        <v>2015</v>
      </c>
      <c r="D2230" s="139">
        <v>387.20813442751802</v>
      </c>
      <c r="F2230"/>
    </row>
    <row r="2231" spans="1:6">
      <c r="A2231" s="134" t="s">
        <v>101</v>
      </c>
      <c r="B2231" t="s">
        <v>129</v>
      </c>
      <c r="C2231">
        <v>2016</v>
      </c>
      <c r="D2231" s="139">
        <v>306.71895903801061</v>
      </c>
      <c r="F2231"/>
    </row>
    <row r="2232" spans="1:6">
      <c r="A2232" s="134" t="s">
        <v>101</v>
      </c>
      <c r="B2232" t="s">
        <v>129</v>
      </c>
      <c r="C2232">
        <v>2017</v>
      </c>
      <c r="D2232" s="139">
        <v>303.94853594491258</v>
      </c>
      <c r="F2232"/>
    </row>
    <row r="2233" spans="1:6">
      <c r="A2233" s="134" t="s">
        <v>101</v>
      </c>
      <c r="B2233" t="s">
        <v>129</v>
      </c>
      <c r="C2233">
        <v>2018</v>
      </c>
      <c r="D2233" s="139">
        <v>269.93222740091142</v>
      </c>
      <c r="F2233"/>
    </row>
    <row r="2234" spans="1:6">
      <c r="A2234" s="134" t="s">
        <v>101</v>
      </c>
      <c r="B2234" t="s">
        <v>129</v>
      </c>
      <c r="C2234">
        <v>2019</v>
      </c>
      <c r="D2234" s="139">
        <v>251.2225771919079</v>
      </c>
      <c r="F2234"/>
    </row>
    <row r="2235" spans="1:6">
      <c r="A2235" s="134" t="s">
        <v>101</v>
      </c>
      <c r="B2235" t="s">
        <v>129</v>
      </c>
      <c r="C2235">
        <v>2020</v>
      </c>
      <c r="D2235" s="139">
        <v>288.19672378201761</v>
      </c>
      <c r="F2235"/>
    </row>
    <row r="2236" spans="1:6">
      <c r="A2236" s="134" t="s">
        <v>101</v>
      </c>
      <c r="B2236" t="s">
        <v>129</v>
      </c>
      <c r="C2236">
        <v>2021</v>
      </c>
      <c r="D2236" s="139">
        <v>257.00648962164553</v>
      </c>
      <c r="F2236"/>
    </row>
    <row r="2237" spans="1:6">
      <c r="A2237" s="134" t="s">
        <v>101</v>
      </c>
      <c r="B2237" t="s">
        <v>129</v>
      </c>
      <c r="C2237">
        <v>2022</v>
      </c>
      <c r="D2237" s="139">
        <v>268.01927468802535</v>
      </c>
      <c r="F2237"/>
    </row>
    <row r="2238" spans="1:6">
      <c r="A2238" s="134" t="s">
        <v>101</v>
      </c>
      <c r="B2238" t="s">
        <v>129</v>
      </c>
      <c r="C2238">
        <v>2023</v>
      </c>
      <c r="D2238" s="139">
        <v>203.76730265316237</v>
      </c>
      <c r="F2238"/>
    </row>
    <row r="2239" spans="1:6">
      <c r="A2239" s="134" t="s">
        <v>101</v>
      </c>
      <c r="B2239" t="s">
        <v>129</v>
      </c>
      <c r="C2239">
        <v>2024</v>
      </c>
      <c r="D2239" s="139">
        <v>204.94604403658158</v>
      </c>
    </row>
    <row r="2240" spans="1:6">
      <c r="A2240" s="134" t="s">
        <v>101</v>
      </c>
      <c r="B2240" t="s">
        <v>129</v>
      </c>
      <c r="C2240">
        <v>2025</v>
      </c>
      <c r="D2240" s="139">
        <v>243.3315830007611</v>
      </c>
    </row>
    <row r="2241" spans="1:6">
      <c r="A2241" s="134" t="s">
        <v>71</v>
      </c>
      <c r="B2241" t="s">
        <v>129</v>
      </c>
      <c r="C2241">
        <v>2014</v>
      </c>
      <c r="D2241" s="139">
        <v>241.83239499520931</v>
      </c>
      <c r="F2241"/>
    </row>
    <row r="2242" spans="1:6">
      <c r="A2242" s="134" t="s">
        <v>71</v>
      </c>
      <c r="B2242" t="s">
        <v>129</v>
      </c>
      <c r="C2242">
        <v>2015</v>
      </c>
      <c r="D2242" s="139">
        <v>192.92071972871861</v>
      </c>
      <c r="F2242"/>
    </row>
    <row r="2243" spans="1:6">
      <c r="A2243" s="134" t="s">
        <v>71</v>
      </c>
      <c r="B2243" t="s">
        <v>129</v>
      </c>
      <c r="C2243">
        <v>2016</v>
      </c>
      <c r="D2243" s="139">
        <v>236.88631685555561</v>
      </c>
      <c r="F2243"/>
    </row>
    <row r="2244" spans="1:6">
      <c r="A2244" s="134" t="s">
        <v>71</v>
      </c>
      <c r="B2244" t="s">
        <v>129</v>
      </c>
      <c r="C2244">
        <v>2017</v>
      </c>
      <c r="D2244" s="139">
        <v>318.98440830717669</v>
      </c>
      <c r="F2244"/>
    </row>
    <row r="2245" spans="1:6">
      <c r="A2245" s="134" t="s">
        <v>71</v>
      </c>
      <c r="B2245" t="s">
        <v>129</v>
      </c>
      <c r="C2245">
        <v>2018</v>
      </c>
      <c r="D2245" s="139">
        <v>167.70586731774549</v>
      </c>
      <c r="F2245"/>
    </row>
    <row r="2246" spans="1:6">
      <c r="A2246" s="134" t="s">
        <v>71</v>
      </c>
      <c r="B2246" t="s">
        <v>129</v>
      </c>
      <c r="C2246">
        <v>2019</v>
      </c>
      <c r="D2246" s="139">
        <v>132.1732189201075</v>
      </c>
      <c r="F2246"/>
    </row>
    <row r="2247" spans="1:6">
      <c r="A2247" s="134" t="s">
        <v>71</v>
      </c>
      <c r="B2247" t="s">
        <v>129</v>
      </c>
      <c r="C2247">
        <v>2020</v>
      </c>
      <c r="D2247" s="139">
        <v>103.11142203613331</v>
      </c>
      <c r="F2247"/>
    </row>
    <row r="2248" spans="1:6">
      <c r="A2248" s="134" t="s">
        <v>71</v>
      </c>
      <c r="B2248" t="s">
        <v>129</v>
      </c>
      <c r="C2248">
        <v>2021</v>
      </c>
      <c r="D2248" s="139">
        <v>96.066261889438735</v>
      </c>
      <c r="F2248"/>
    </row>
    <row r="2249" spans="1:6">
      <c r="A2249" s="134" t="s">
        <v>71</v>
      </c>
      <c r="B2249" t="s">
        <v>129</v>
      </c>
      <c r="C2249">
        <v>2022</v>
      </c>
      <c r="D2249" s="139">
        <v>148.06332893259417</v>
      </c>
      <c r="F2249"/>
    </row>
    <row r="2250" spans="1:6">
      <c r="A2250" s="134" t="s">
        <v>71</v>
      </c>
      <c r="B2250" t="s">
        <v>129</v>
      </c>
      <c r="C2250">
        <v>2023</v>
      </c>
      <c r="D2250" s="139">
        <v>82.732961920173167</v>
      </c>
      <c r="F2250"/>
    </row>
    <row r="2251" spans="1:6">
      <c r="A2251" s="134" t="s">
        <v>71</v>
      </c>
      <c r="B2251" t="s">
        <v>129</v>
      </c>
      <c r="C2251">
        <v>2024</v>
      </c>
      <c r="D2251" s="139">
        <v>34.708060717376533</v>
      </c>
    </row>
    <row r="2252" spans="1:6">
      <c r="A2252" s="134" t="s">
        <v>71</v>
      </c>
      <c r="B2252" t="s">
        <v>129</v>
      </c>
      <c r="C2252">
        <v>2025</v>
      </c>
      <c r="D2252" s="139">
        <v>85.945032025761407</v>
      </c>
    </row>
    <row r="2253" spans="1:6">
      <c r="A2253" s="134" t="s">
        <v>10</v>
      </c>
      <c r="B2253" t="s">
        <v>129</v>
      </c>
      <c r="C2253">
        <v>2014</v>
      </c>
      <c r="D2253" s="139">
        <v>459.75723799034239</v>
      </c>
      <c r="F2253"/>
    </row>
    <row r="2254" spans="1:6">
      <c r="A2254" s="134" t="s">
        <v>10</v>
      </c>
      <c r="B2254" t="s">
        <v>129</v>
      </c>
      <c r="C2254">
        <v>2015</v>
      </c>
      <c r="D2254" s="139">
        <v>509.73259376928939</v>
      </c>
      <c r="F2254"/>
    </row>
    <row r="2255" spans="1:6">
      <c r="A2255" s="134" t="s">
        <v>10</v>
      </c>
      <c r="B2255" t="s">
        <v>129</v>
      </c>
      <c r="C2255">
        <v>2016</v>
      </c>
      <c r="D2255" s="139">
        <v>293.51453156629788</v>
      </c>
      <c r="F2255"/>
    </row>
    <row r="2256" spans="1:6">
      <c r="A2256" s="134" t="s">
        <v>10</v>
      </c>
      <c r="B2256" t="s">
        <v>129</v>
      </c>
      <c r="C2256">
        <v>2017</v>
      </c>
      <c r="D2256" s="139">
        <v>247.83938545632699</v>
      </c>
      <c r="F2256"/>
    </row>
    <row r="2257" spans="1:6">
      <c r="A2257" s="134" t="s">
        <v>10</v>
      </c>
      <c r="B2257" t="s">
        <v>129</v>
      </c>
      <c r="C2257">
        <v>2018</v>
      </c>
      <c r="D2257" s="139">
        <v>270.649341490052</v>
      </c>
      <c r="F2257"/>
    </row>
    <row r="2258" spans="1:6">
      <c r="A2258" s="134" t="s">
        <v>10</v>
      </c>
      <c r="B2258" t="s">
        <v>129</v>
      </c>
      <c r="C2258">
        <v>2019</v>
      </c>
      <c r="D2258" s="139">
        <v>260.38664512653548</v>
      </c>
      <c r="F2258"/>
    </row>
    <row r="2259" spans="1:6">
      <c r="A2259" s="134" t="s">
        <v>10</v>
      </c>
      <c r="B2259" t="s">
        <v>129</v>
      </c>
      <c r="C2259">
        <v>2020</v>
      </c>
      <c r="D2259" s="139">
        <v>303.00353563661332</v>
      </c>
      <c r="F2259"/>
    </row>
    <row r="2260" spans="1:6">
      <c r="A2260" s="134" t="s">
        <v>10</v>
      </c>
      <c r="B2260" t="s">
        <v>129</v>
      </c>
      <c r="C2260">
        <v>2021</v>
      </c>
      <c r="D2260" s="139">
        <v>260.67625632994663</v>
      </c>
      <c r="F2260"/>
    </row>
    <row r="2261" spans="1:6">
      <c r="A2261" s="134" t="s">
        <v>10</v>
      </c>
      <c r="B2261" t="s">
        <v>129</v>
      </c>
      <c r="C2261">
        <v>2022</v>
      </c>
      <c r="D2261" s="139">
        <v>219.64709346667999</v>
      </c>
      <c r="F2261"/>
    </row>
    <row r="2262" spans="1:6">
      <c r="A2262" s="134" t="s">
        <v>10</v>
      </c>
      <c r="B2262" t="s">
        <v>129</v>
      </c>
      <c r="C2262">
        <v>2023</v>
      </c>
      <c r="D2262" s="139">
        <v>125.90002594708135</v>
      </c>
      <c r="F2262"/>
    </row>
    <row r="2263" spans="1:6">
      <c r="A2263" s="134" t="s">
        <v>10</v>
      </c>
      <c r="B2263" t="s">
        <v>129</v>
      </c>
      <c r="C2263">
        <v>2024</v>
      </c>
      <c r="D2263" s="139">
        <v>31.416733656260373</v>
      </c>
    </row>
    <row r="2264" spans="1:6">
      <c r="A2264" s="134" t="s">
        <v>10</v>
      </c>
      <c r="B2264" t="s">
        <v>129</v>
      </c>
      <c r="C2264">
        <v>2025</v>
      </c>
      <c r="D2264" s="139">
        <v>181.91973902066664</v>
      </c>
    </row>
    <row r="2265" spans="1:6">
      <c r="A2265" s="134" t="s">
        <v>105</v>
      </c>
      <c r="B2265" t="s">
        <v>129</v>
      </c>
      <c r="C2265">
        <v>2014</v>
      </c>
      <c r="D2265" s="139">
        <v>375.45367656718958</v>
      </c>
      <c r="F2265"/>
    </row>
    <row r="2266" spans="1:6">
      <c r="A2266" s="134" t="s">
        <v>105</v>
      </c>
      <c r="B2266" t="s">
        <v>129</v>
      </c>
      <c r="C2266">
        <v>2015</v>
      </c>
      <c r="D2266" s="139">
        <v>514.2142669107061</v>
      </c>
      <c r="F2266"/>
    </row>
    <row r="2267" spans="1:6">
      <c r="A2267" s="134" t="s">
        <v>105</v>
      </c>
      <c r="B2267" t="s">
        <v>129</v>
      </c>
      <c r="C2267">
        <v>2016</v>
      </c>
      <c r="D2267" s="139">
        <v>549.39709376413316</v>
      </c>
      <c r="F2267"/>
    </row>
    <row r="2268" spans="1:6">
      <c r="A2268" s="134" t="s">
        <v>105</v>
      </c>
      <c r="B2268" t="s">
        <v>129</v>
      </c>
      <c r="C2268">
        <v>2017</v>
      </c>
      <c r="D2268" s="139">
        <v>424.72242411213881</v>
      </c>
      <c r="F2268"/>
    </row>
    <row r="2269" spans="1:6">
      <c r="A2269" s="134" t="s">
        <v>105</v>
      </c>
      <c r="B2269" t="s">
        <v>129</v>
      </c>
      <c r="C2269">
        <v>2018</v>
      </c>
      <c r="D2269" s="139">
        <v>277.8521718209044</v>
      </c>
      <c r="F2269"/>
    </row>
    <row r="2270" spans="1:6">
      <c r="A2270" s="134" t="s">
        <v>105</v>
      </c>
      <c r="B2270" t="s">
        <v>129</v>
      </c>
      <c r="C2270">
        <v>2019</v>
      </c>
      <c r="D2270" s="139">
        <v>196.40064019713509</v>
      </c>
      <c r="F2270"/>
    </row>
    <row r="2271" spans="1:6">
      <c r="A2271" s="134" t="s">
        <v>105</v>
      </c>
      <c r="B2271" t="s">
        <v>129</v>
      </c>
      <c r="C2271">
        <v>2020</v>
      </c>
      <c r="D2271" s="139">
        <v>205.80419903945739</v>
      </c>
      <c r="F2271"/>
    </row>
    <row r="2272" spans="1:6">
      <c r="A2272" s="134" t="s">
        <v>105</v>
      </c>
      <c r="B2272" t="s">
        <v>129</v>
      </c>
      <c r="C2272">
        <v>2021</v>
      </c>
      <c r="D2272" s="139">
        <v>136.750575689915</v>
      </c>
      <c r="F2272"/>
    </row>
    <row r="2273" spans="1:6">
      <c r="A2273" s="134" t="s">
        <v>105</v>
      </c>
      <c r="B2273" t="s">
        <v>129</v>
      </c>
      <c r="C2273">
        <v>2022</v>
      </c>
      <c r="D2273" s="139">
        <v>172.4269021602048</v>
      </c>
      <c r="F2273"/>
    </row>
    <row r="2274" spans="1:6">
      <c r="A2274" s="134" t="s">
        <v>105</v>
      </c>
      <c r="B2274" t="s">
        <v>129</v>
      </c>
      <c r="C2274">
        <v>2023</v>
      </c>
      <c r="D2274" s="139">
        <v>167.40386620812782</v>
      </c>
      <c r="F2274"/>
    </row>
    <row r="2275" spans="1:6">
      <c r="A2275" s="134" t="s">
        <v>105</v>
      </c>
      <c r="B2275" t="s">
        <v>129</v>
      </c>
      <c r="C2275">
        <v>2024</v>
      </c>
      <c r="D2275" s="139">
        <v>109.86948932646648</v>
      </c>
    </row>
    <row r="2276" spans="1:6">
      <c r="A2276" s="134" t="s">
        <v>105</v>
      </c>
      <c r="B2276" t="s">
        <v>129</v>
      </c>
      <c r="C2276">
        <v>2025</v>
      </c>
      <c r="D2276" s="139">
        <v>136.65814708939297</v>
      </c>
    </row>
    <row r="2277" spans="1:6">
      <c r="A2277" s="134" t="s">
        <v>106</v>
      </c>
      <c r="B2277" t="s">
        <v>129</v>
      </c>
      <c r="C2277">
        <v>2014</v>
      </c>
      <c r="D2277" s="139">
        <v>380.17540951900969</v>
      </c>
      <c r="F2277"/>
    </row>
    <row r="2278" spans="1:6">
      <c r="A2278" s="134" t="s">
        <v>106</v>
      </c>
      <c r="B2278" t="s">
        <v>129</v>
      </c>
      <c r="C2278">
        <v>2015</v>
      </c>
      <c r="D2278" s="139">
        <v>370.21130550808749</v>
      </c>
      <c r="F2278"/>
    </row>
    <row r="2279" spans="1:6">
      <c r="A2279" s="134" t="s">
        <v>106</v>
      </c>
      <c r="B2279" t="s">
        <v>129</v>
      </c>
      <c r="C2279">
        <v>2016</v>
      </c>
      <c r="D2279" s="139">
        <v>341.37410687057042</v>
      </c>
      <c r="F2279"/>
    </row>
    <row r="2280" spans="1:6">
      <c r="A2280" s="134" t="s">
        <v>106</v>
      </c>
      <c r="B2280" t="s">
        <v>129</v>
      </c>
      <c r="C2280">
        <v>2017</v>
      </c>
      <c r="D2280" s="139">
        <v>286.6772116048042</v>
      </c>
      <c r="F2280"/>
    </row>
    <row r="2281" spans="1:6">
      <c r="A2281" s="134" t="s">
        <v>106</v>
      </c>
      <c r="B2281" t="s">
        <v>129</v>
      </c>
      <c r="C2281">
        <v>2018</v>
      </c>
      <c r="D2281" s="139">
        <v>311.26280542227431</v>
      </c>
      <c r="F2281"/>
    </row>
    <row r="2282" spans="1:6">
      <c r="A2282" s="134" t="s">
        <v>106</v>
      </c>
      <c r="B2282" t="s">
        <v>129</v>
      </c>
      <c r="C2282">
        <v>2019</v>
      </c>
      <c r="D2282" s="139">
        <v>252.7672963127128</v>
      </c>
      <c r="F2282"/>
    </row>
    <row r="2283" spans="1:6">
      <c r="A2283" s="134" t="s">
        <v>106</v>
      </c>
      <c r="B2283" t="s">
        <v>129</v>
      </c>
      <c r="C2283">
        <v>2020</v>
      </c>
      <c r="D2283" s="139">
        <v>252.87258278611861</v>
      </c>
      <c r="F2283"/>
    </row>
    <row r="2284" spans="1:6">
      <c r="A2284" s="134" t="s">
        <v>106</v>
      </c>
      <c r="B2284" t="s">
        <v>129</v>
      </c>
      <c r="C2284">
        <v>2021</v>
      </c>
      <c r="D2284" s="139">
        <v>178.94276425558871</v>
      </c>
      <c r="F2284"/>
    </row>
    <row r="2285" spans="1:6">
      <c r="A2285" s="134" t="s">
        <v>106</v>
      </c>
      <c r="B2285" t="s">
        <v>129</v>
      </c>
      <c r="C2285">
        <v>2022</v>
      </c>
      <c r="D2285" s="139">
        <v>203.88326651931735</v>
      </c>
      <c r="F2285"/>
    </row>
    <row r="2286" spans="1:6">
      <c r="A2286" s="134" t="s">
        <v>106</v>
      </c>
      <c r="B2286" t="s">
        <v>129</v>
      </c>
      <c r="C2286">
        <v>2023</v>
      </c>
      <c r="D2286" s="139">
        <v>216.11469242387659</v>
      </c>
      <c r="F2286"/>
    </row>
    <row r="2287" spans="1:6">
      <c r="A2287" s="134" t="s">
        <v>106</v>
      </c>
      <c r="B2287" t="s">
        <v>129</v>
      </c>
      <c r="C2287">
        <v>2024</v>
      </c>
      <c r="D2287" s="139">
        <v>125.89487254898604</v>
      </c>
    </row>
    <row r="2288" spans="1:6">
      <c r="A2288" s="134" t="s">
        <v>106</v>
      </c>
      <c r="B2288" t="s">
        <v>129</v>
      </c>
      <c r="C2288">
        <v>2025</v>
      </c>
      <c r="D2288" s="139">
        <v>161.01494677013764</v>
      </c>
    </row>
    <row r="2289" spans="1:6">
      <c r="A2289" s="134" t="s">
        <v>70</v>
      </c>
      <c r="B2289" t="s">
        <v>129</v>
      </c>
      <c r="C2289">
        <v>2014</v>
      </c>
      <c r="D2289" s="139">
        <v>133.35924200530329</v>
      </c>
      <c r="F2289"/>
    </row>
    <row r="2290" spans="1:6">
      <c r="A2290" s="134" t="s">
        <v>70</v>
      </c>
      <c r="B2290" t="s">
        <v>129</v>
      </c>
      <c r="C2290">
        <v>2015</v>
      </c>
      <c r="D2290" s="139">
        <v>120.36998223232899</v>
      </c>
      <c r="F2290"/>
    </row>
    <row r="2291" spans="1:6">
      <c r="A2291" s="134" t="s">
        <v>70</v>
      </c>
      <c r="B2291" t="s">
        <v>129</v>
      </c>
      <c r="C2291">
        <v>2016</v>
      </c>
      <c r="D2291" s="139">
        <v>84.91438587331227</v>
      </c>
      <c r="F2291"/>
    </row>
    <row r="2292" spans="1:6">
      <c r="A2292" s="134" t="s">
        <v>70</v>
      </c>
      <c r="B2292" t="s">
        <v>129</v>
      </c>
      <c r="C2292">
        <v>2017</v>
      </c>
      <c r="D2292" s="139">
        <v>73.548533010358966</v>
      </c>
      <c r="F2292"/>
    </row>
    <row r="2293" spans="1:6">
      <c r="A2293" s="134" t="s">
        <v>70</v>
      </c>
      <c r="B2293" t="s">
        <v>129</v>
      </c>
      <c r="C2293">
        <v>2018</v>
      </c>
      <c r="D2293" s="139">
        <v>76.875511672891193</v>
      </c>
      <c r="F2293"/>
    </row>
    <row r="2294" spans="1:6">
      <c r="A2294" s="134" t="s">
        <v>70</v>
      </c>
      <c r="B2294" t="s">
        <v>129</v>
      </c>
      <c r="C2294">
        <v>2019</v>
      </c>
      <c r="D2294" s="139">
        <v>87.527289908133923</v>
      </c>
      <c r="F2294"/>
    </row>
    <row r="2295" spans="1:6">
      <c r="A2295" s="134" t="s">
        <v>70</v>
      </c>
      <c r="B2295" t="s">
        <v>129</v>
      </c>
      <c r="C2295">
        <v>2020</v>
      </c>
      <c r="D2295" s="139">
        <v>82.353713312919069</v>
      </c>
      <c r="F2295"/>
    </row>
    <row r="2296" spans="1:6">
      <c r="A2296" s="134" t="s">
        <v>70</v>
      </c>
      <c r="B2296" t="s">
        <v>129</v>
      </c>
      <c r="C2296">
        <v>2021</v>
      </c>
      <c r="D2296" s="139">
        <v>81.796882109906903</v>
      </c>
      <c r="F2296"/>
    </row>
    <row r="2297" spans="1:6">
      <c r="A2297" s="134" t="s">
        <v>70</v>
      </c>
      <c r="B2297" t="s">
        <v>129</v>
      </c>
      <c r="C2297">
        <v>2022</v>
      </c>
      <c r="D2297" s="139">
        <v>78.751633109990038</v>
      </c>
      <c r="F2297"/>
    </row>
    <row r="2298" spans="1:6">
      <c r="A2298" s="134" t="s">
        <v>70</v>
      </c>
      <c r="B2298" t="s">
        <v>129</v>
      </c>
      <c r="C2298">
        <v>2023</v>
      </c>
      <c r="D2298" s="139">
        <v>92.967088856438338</v>
      </c>
      <c r="F2298"/>
    </row>
    <row r="2299" spans="1:6">
      <c r="A2299" s="134" t="s">
        <v>70</v>
      </c>
      <c r="B2299" t="s">
        <v>129</v>
      </c>
      <c r="C2299">
        <v>2024</v>
      </c>
      <c r="D2299" s="139">
        <v>87.865479715555736</v>
      </c>
    </row>
    <row r="2300" spans="1:6">
      <c r="A2300" s="134" t="s">
        <v>70</v>
      </c>
      <c r="B2300" t="s">
        <v>129</v>
      </c>
      <c r="C2300">
        <v>2025</v>
      </c>
      <c r="D2300" s="139">
        <v>115.03636757892163</v>
      </c>
    </row>
    <row r="2301" spans="1:6">
      <c r="A2301" s="134" t="s">
        <v>12</v>
      </c>
      <c r="B2301" t="s">
        <v>129</v>
      </c>
      <c r="C2301">
        <v>2014</v>
      </c>
      <c r="D2301" s="139">
        <v>204.28628264192619</v>
      </c>
      <c r="F2301"/>
    </row>
    <row r="2302" spans="1:6">
      <c r="A2302" s="134" t="s">
        <v>12</v>
      </c>
      <c r="B2302" t="s">
        <v>129</v>
      </c>
      <c r="C2302">
        <v>2015</v>
      </c>
      <c r="D2302" s="139">
        <v>233.58389794085721</v>
      </c>
      <c r="F2302"/>
    </row>
    <row r="2303" spans="1:6">
      <c r="A2303" s="134" t="s">
        <v>12</v>
      </c>
      <c r="B2303" t="s">
        <v>129</v>
      </c>
      <c r="C2303">
        <v>2016</v>
      </c>
      <c r="D2303" s="139">
        <v>148.1959007755116</v>
      </c>
      <c r="F2303"/>
    </row>
    <row r="2304" spans="1:6">
      <c r="A2304" s="134" t="s">
        <v>12</v>
      </c>
      <c r="B2304" t="s">
        <v>129</v>
      </c>
      <c r="C2304">
        <v>2017</v>
      </c>
      <c r="D2304" s="139">
        <v>224.12108095290881</v>
      </c>
      <c r="F2304"/>
    </row>
    <row r="2305" spans="1:6">
      <c r="A2305" s="134" t="s">
        <v>12</v>
      </c>
      <c r="B2305" t="s">
        <v>129</v>
      </c>
      <c r="C2305">
        <v>2018</v>
      </c>
      <c r="D2305" s="139">
        <v>239.4779846921181</v>
      </c>
      <c r="F2305"/>
    </row>
    <row r="2306" spans="1:6">
      <c r="A2306" s="134" t="s">
        <v>12</v>
      </c>
      <c r="B2306" t="s">
        <v>129</v>
      </c>
      <c r="C2306">
        <v>2019</v>
      </c>
      <c r="D2306" s="139">
        <v>239.12200538094629</v>
      </c>
      <c r="F2306"/>
    </row>
    <row r="2307" spans="1:6">
      <c r="A2307" s="134" t="s">
        <v>12</v>
      </c>
      <c r="B2307" t="s">
        <v>129</v>
      </c>
      <c r="C2307">
        <v>2020</v>
      </c>
      <c r="D2307" s="139">
        <v>285.65524069671733</v>
      </c>
      <c r="F2307"/>
    </row>
    <row r="2308" spans="1:6">
      <c r="A2308" s="134" t="s">
        <v>12</v>
      </c>
      <c r="B2308" t="s">
        <v>129</v>
      </c>
      <c r="C2308">
        <v>2021</v>
      </c>
      <c r="D2308" s="139">
        <v>214.47658059522189</v>
      </c>
      <c r="F2308"/>
    </row>
    <row r="2309" spans="1:6">
      <c r="A2309" s="134" t="s">
        <v>12</v>
      </c>
      <c r="B2309" t="s">
        <v>129</v>
      </c>
      <c r="C2309">
        <v>2022</v>
      </c>
      <c r="D2309" s="139">
        <v>225.97023677805282</v>
      </c>
      <c r="F2309"/>
    </row>
    <row r="2310" spans="1:6">
      <c r="A2310" s="134" t="s">
        <v>12</v>
      </c>
      <c r="B2310" t="s">
        <v>129</v>
      </c>
      <c r="C2310">
        <v>2023</v>
      </c>
      <c r="D2310" s="139">
        <v>245.65868984647031</v>
      </c>
      <c r="F2310"/>
    </row>
    <row r="2311" spans="1:6">
      <c r="A2311" s="134" t="s">
        <v>12</v>
      </c>
      <c r="B2311" t="s">
        <v>129</v>
      </c>
      <c r="C2311">
        <v>2024</v>
      </c>
      <c r="D2311" s="139">
        <v>194.93148299573872</v>
      </c>
    </row>
    <row r="2312" spans="1:6">
      <c r="A2312" s="134" t="s">
        <v>12</v>
      </c>
      <c r="B2312" t="s">
        <v>129</v>
      </c>
      <c r="C2312">
        <v>2025</v>
      </c>
      <c r="D2312" s="139">
        <v>446.29200226661015</v>
      </c>
    </row>
    <row r="2313" spans="1:6">
      <c r="A2313" s="134" t="s">
        <v>5</v>
      </c>
      <c r="B2313" t="s">
        <v>128</v>
      </c>
      <c r="C2313">
        <v>2014</v>
      </c>
      <c r="D2313" s="139">
        <v>1088.2538882812239</v>
      </c>
      <c r="F2313"/>
    </row>
    <row r="2314" spans="1:6">
      <c r="A2314" s="134" t="s">
        <v>5</v>
      </c>
      <c r="B2314" t="s">
        <v>128</v>
      </c>
      <c r="C2314">
        <v>2015</v>
      </c>
      <c r="D2314" s="139">
        <v>748.80385301259435</v>
      </c>
      <c r="F2314"/>
    </row>
    <row r="2315" spans="1:6">
      <c r="A2315" s="134" t="s">
        <v>5</v>
      </c>
      <c r="B2315" t="s">
        <v>128</v>
      </c>
      <c r="C2315">
        <v>2016</v>
      </c>
      <c r="D2315" s="139">
        <v>384.93625437106112</v>
      </c>
      <c r="F2315"/>
    </row>
    <row r="2316" spans="1:6">
      <c r="A2316" s="134" t="s">
        <v>5</v>
      </c>
      <c r="B2316" t="s">
        <v>128</v>
      </c>
      <c r="C2316">
        <v>2017</v>
      </c>
      <c r="D2316" s="139">
        <v>427.29640256157728</v>
      </c>
      <c r="F2316"/>
    </row>
    <row r="2317" spans="1:6">
      <c r="A2317" s="134" t="s">
        <v>5</v>
      </c>
      <c r="B2317" t="s">
        <v>128</v>
      </c>
      <c r="C2317">
        <v>2018</v>
      </c>
      <c r="D2317" s="139">
        <v>505.13979206412381</v>
      </c>
      <c r="F2317"/>
    </row>
    <row r="2318" spans="1:6">
      <c r="A2318" s="134" t="s">
        <v>5</v>
      </c>
      <c r="B2318" t="s">
        <v>128</v>
      </c>
      <c r="C2318">
        <v>2019</v>
      </c>
      <c r="D2318" s="139">
        <v>517.9550350272383</v>
      </c>
      <c r="F2318"/>
    </row>
    <row r="2319" spans="1:6">
      <c r="A2319" s="134" t="s">
        <v>5</v>
      </c>
      <c r="B2319" t="s">
        <v>128</v>
      </c>
      <c r="C2319">
        <v>2020</v>
      </c>
      <c r="D2319" s="139">
        <v>477.83292823010493</v>
      </c>
      <c r="F2319"/>
    </row>
    <row r="2320" spans="1:6">
      <c r="A2320" s="134" t="s">
        <v>5</v>
      </c>
      <c r="B2320" t="s">
        <v>128</v>
      </c>
      <c r="C2320">
        <v>2021</v>
      </c>
      <c r="D2320" s="139">
        <v>387.34522227256952</v>
      </c>
      <c r="F2320"/>
    </row>
    <row r="2321" spans="1:6">
      <c r="A2321" s="134" t="s">
        <v>5</v>
      </c>
      <c r="B2321" t="s">
        <v>128</v>
      </c>
      <c r="C2321">
        <v>2022</v>
      </c>
      <c r="D2321" s="139">
        <v>629.39701524437578</v>
      </c>
      <c r="F2321"/>
    </row>
    <row r="2322" spans="1:6">
      <c r="A2322" s="134" t="s">
        <v>5</v>
      </c>
      <c r="B2322" t="s">
        <v>128</v>
      </c>
      <c r="C2322">
        <v>2023</v>
      </c>
      <c r="D2322" s="139">
        <v>933.00518302457294</v>
      </c>
      <c r="F2322"/>
    </row>
    <row r="2323" spans="1:6">
      <c r="A2323" s="134" t="s">
        <v>5</v>
      </c>
      <c r="B2323" t="s">
        <v>128</v>
      </c>
      <c r="C2323">
        <v>2024</v>
      </c>
      <c r="D2323" s="139">
        <v>623.93451303766892</v>
      </c>
    </row>
    <row r="2324" spans="1:6">
      <c r="A2324" s="134" t="s">
        <v>5</v>
      </c>
      <c r="B2324" t="s">
        <v>128</v>
      </c>
      <c r="C2324">
        <v>2025</v>
      </c>
      <c r="D2324" s="139">
        <v>528.60481973173853</v>
      </c>
    </row>
    <row r="2325" spans="1:6">
      <c r="A2325" s="134" t="s">
        <v>102</v>
      </c>
      <c r="B2325" t="s">
        <v>128</v>
      </c>
      <c r="C2325">
        <v>2014</v>
      </c>
      <c r="D2325" s="139">
        <v>445.50384645579862</v>
      </c>
      <c r="F2325"/>
    </row>
    <row r="2326" spans="1:6">
      <c r="A2326" s="134" t="s">
        <v>102</v>
      </c>
      <c r="B2326" t="s">
        <v>128</v>
      </c>
      <c r="C2326">
        <v>2015</v>
      </c>
      <c r="D2326" s="139">
        <v>584.27920834584995</v>
      </c>
      <c r="F2326"/>
    </row>
    <row r="2327" spans="1:6">
      <c r="A2327" s="134" t="s">
        <v>102</v>
      </c>
      <c r="B2327" t="s">
        <v>128</v>
      </c>
      <c r="C2327">
        <v>2016</v>
      </c>
      <c r="D2327" s="139">
        <v>311.74612576012441</v>
      </c>
      <c r="F2327"/>
    </row>
    <row r="2328" spans="1:6">
      <c r="A2328" s="134" t="s">
        <v>102</v>
      </c>
      <c r="B2328" t="s">
        <v>128</v>
      </c>
      <c r="C2328">
        <v>2017</v>
      </c>
      <c r="D2328" s="139">
        <v>418.4877024048904</v>
      </c>
      <c r="F2328"/>
    </row>
    <row r="2329" spans="1:6">
      <c r="A2329" s="134" t="s">
        <v>102</v>
      </c>
      <c r="B2329" t="s">
        <v>128</v>
      </c>
      <c r="C2329">
        <v>2018</v>
      </c>
      <c r="D2329" s="139">
        <v>411.79493256818358</v>
      </c>
      <c r="F2329"/>
    </row>
    <row r="2330" spans="1:6">
      <c r="A2330" s="134" t="s">
        <v>102</v>
      </c>
      <c r="B2330" t="s">
        <v>128</v>
      </c>
      <c r="C2330">
        <v>2019</v>
      </c>
      <c r="D2330" s="139">
        <v>450.48353630081829</v>
      </c>
      <c r="F2330"/>
    </row>
    <row r="2331" spans="1:6">
      <c r="A2331" s="134" t="s">
        <v>102</v>
      </c>
      <c r="B2331" t="s">
        <v>128</v>
      </c>
      <c r="C2331">
        <v>2020</v>
      </c>
      <c r="D2331" s="139">
        <v>440.36411399408411</v>
      </c>
      <c r="F2331"/>
    </row>
    <row r="2332" spans="1:6">
      <c r="A2332" s="134" t="s">
        <v>102</v>
      </c>
      <c r="B2332" t="s">
        <v>128</v>
      </c>
      <c r="C2332">
        <v>2021</v>
      </c>
      <c r="D2332" s="139">
        <v>383.07937979339522</v>
      </c>
      <c r="F2332"/>
    </row>
    <row r="2333" spans="1:6">
      <c r="A2333" s="134" t="s">
        <v>102</v>
      </c>
      <c r="B2333" t="s">
        <v>128</v>
      </c>
      <c r="C2333">
        <v>2022</v>
      </c>
      <c r="D2333" s="139">
        <v>227.22145134735905</v>
      </c>
      <c r="F2333"/>
    </row>
    <row r="2334" spans="1:6">
      <c r="A2334" s="134" t="s">
        <v>102</v>
      </c>
      <c r="B2334" t="s">
        <v>128</v>
      </c>
      <c r="C2334">
        <v>2023</v>
      </c>
      <c r="D2334" s="139">
        <v>540.16783683325673</v>
      </c>
      <c r="F2334"/>
    </row>
    <row r="2335" spans="1:6">
      <c r="A2335" s="134" t="s">
        <v>102</v>
      </c>
      <c r="B2335" t="s">
        <v>128</v>
      </c>
      <c r="C2335">
        <v>2024</v>
      </c>
      <c r="D2335" s="139">
        <v>740.93620247083311</v>
      </c>
    </row>
    <row r="2336" spans="1:6">
      <c r="A2336" s="134" t="s">
        <v>102</v>
      </c>
      <c r="B2336" t="s">
        <v>128</v>
      </c>
      <c r="C2336">
        <v>2025</v>
      </c>
      <c r="D2336" s="139">
        <v>559.11277986931316</v>
      </c>
    </row>
    <row r="2337" spans="1:6">
      <c r="A2337" s="134" t="s">
        <v>103</v>
      </c>
      <c r="B2337" t="s">
        <v>128</v>
      </c>
      <c r="C2337">
        <v>2014</v>
      </c>
      <c r="D2337" s="139">
        <v>123.6449022054602</v>
      </c>
      <c r="F2337"/>
    </row>
    <row r="2338" spans="1:6">
      <c r="A2338" s="134" t="s">
        <v>103</v>
      </c>
      <c r="B2338" t="s">
        <v>128</v>
      </c>
      <c r="C2338">
        <v>2015</v>
      </c>
      <c r="D2338" s="139">
        <v>109.7293963987341</v>
      </c>
      <c r="F2338"/>
    </row>
    <row r="2339" spans="1:6">
      <c r="A2339" s="134" t="s">
        <v>103</v>
      </c>
      <c r="B2339" t="s">
        <v>128</v>
      </c>
      <c r="C2339">
        <v>2016</v>
      </c>
      <c r="D2339" s="139">
        <v>93.712027633168816</v>
      </c>
      <c r="F2339"/>
    </row>
    <row r="2340" spans="1:6">
      <c r="A2340" s="134" t="s">
        <v>103</v>
      </c>
      <c r="B2340" t="s">
        <v>128</v>
      </c>
      <c r="C2340">
        <v>2017</v>
      </c>
      <c r="D2340" s="139">
        <v>87.1210522071665</v>
      </c>
      <c r="F2340"/>
    </row>
    <row r="2341" spans="1:6">
      <c r="A2341" s="134" t="s">
        <v>103</v>
      </c>
      <c r="B2341" t="s">
        <v>128</v>
      </c>
      <c r="C2341">
        <v>2018</v>
      </c>
      <c r="D2341" s="139">
        <v>86.891753304486116</v>
      </c>
      <c r="F2341"/>
    </row>
    <row r="2342" spans="1:6">
      <c r="A2342" s="134" t="s">
        <v>103</v>
      </c>
      <c r="B2342" t="s">
        <v>128</v>
      </c>
      <c r="C2342">
        <v>2019</v>
      </c>
      <c r="D2342" s="139">
        <v>89.880180052470081</v>
      </c>
      <c r="F2342"/>
    </row>
    <row r="2343" spans="1:6">
      <c r="A2343" s="134" t="s">
        <v>103</v>
      </c>
      <c r="B2343" t="s">
        <v>128</v>
      </c>
      <c r="C2343">
        <v>2020</v>
      </c>
      <c r="D2343" s="139">
        <v>86.516144549758508</v>
      </c>
      <c r="F2343"/>
    </row>
    <row r="2344" spans="1:6">
      <c r="A2344" s="134" t="s">
        <v>103</v>
      </c>
      <c r="B2344" t="s">
        <v>128</v>
      </c>
      <c r="C2344">
        <v>2021</v>
      </c>
      <c r="D2344" s="139">
        <v>74.277066295034516</v>
      </c>
      <c r="F2344"/>
    </row>
    <row r="2345" spans="1:6">
      <c r="A2345" s="134" t="s">
        <v>103</v>
      </c>
      <c r="B2345" t="s">
        <v>128</v>
      </c>
      <c r="C2345">
        <v>2022</v>
      </c>
      <c r="D2345" s="139">
        <v>97.03133546486859</v>
      </c>
      <c r="F2345"/>
    </row>
    <row r="2346" spans="1:6">
      <c r="A2346" s="134" t="s">
        <v>103</v>
      </c>
      <c r="B2346" t="s">
        <v>128</v>
      </c>
      <c r="C2346">
        <v>2023</v>
      </c>
      <c r="D2346" s="139">
        <v>136.88253343577193</v>
      </c>
      <c r="F2346"/>
    </row>
    <row r="2347" spans="1:6">
      <c r="A2347" s="134" t="s">
        <v>103</v>
      </c>
      <c r="B2347" t="s">
        <v>128</v>
      </c>
      <c r="C2347">
        <v>2024</v>
      </c>
      <c r="D2347" s="139">
        <v>118.553487298463</v>
      </c>
    </row>
    <row r="2348" spans="1:6">
      <c r="A2348" s="134" t="s">
        <v>103</v>
      </c>
      <c r="B2348" t="s">
        <v>128</v>
      </c>
      <c r="C2348">
        <v>2025</v>
      </c>
      <c r="D2348" s="139">
        <v>85.2847606126481</v>
      </c>
    </row>
    <row r="2349" spans="1:6">
      <c r="A2349" s="134" t="s">
        <v>11</v>
      </c>
      <c r="B2349" t="s">
        <v>128</v>
      </c>
      <c r="C2349">
        <v>2014</v>
      </c>
      <c r="D2349" s="139">
        <v>459.20785826690178</v>
      </c>
      <c r="F2349"/>
    </row>
    <row r="2350" spans="1:6">
      <c r="A2350" s="134" t="s">
        <v>11</v>
      </c>
      <c r="B2350" t="s">
        <v>128</v>
      </c>
      <c r="C2350">
        <v>2015</v>
      </c>
      <c r="D2350" s="139">
        <v>551.57981122591411</v>
      </c>
      <c r="F2350"/>
    </row>
    <row r="2351" spans="1:6">
      <c r="A2351" s="134" t="s">
        <v>11</v>
      </c>
      <c r="B2351" t="s">
        <v>128</v>
      </c>
      <c r="C2351">
        <v>2016</v>
      </c>
      <c r="D2351" s="139">
        <v>394.19270907937658</v>
      </c>
      <c r="F2351"/>
    </row>
    <row r="2352" spans="1:6">
      <c r="A2352" s="134" t="s">
        <v>11</v>
      </c>
      <c r="B2352" t="s">
        <v>128</v>
      </c>
      <c r="C2352">
        <v>2017</v>
      </c>
      <c r="D2352" s="139">
        <v>370.95006983380108</v>
      </c>
      <c r="F2352"/>
    </row>
    <row r="2353" spans="1:6">
      <c r="A2353" s="134" t="s">
        <v>11</v>
      </c>
      <c r="B2353" t="s">
        <v>128</v>
      </c>
      <c r="C2353">
        <v>2018</v>
      </c>
      <c r="D2353" s="139">
        <v>462.23648984759348</v>
      </c>
      <c r="F2353"/>
    </row>
    <row r="2354" spans="1:6">
      <c r="A2354" s="134" t="s">
        <v>11</v>
      </c>
      <c r="B2354" t="s">
        <v>128</v>
      </c>
      <c r="C2354">
        <v>2019</v>
      </c>
      <c r="D2354" s="139">
        <v>426.14878415569581</v>
      </c>
      <c r="F2354"/>
    </row>
    <row r="2355" spans="1:6">
      <c r="A2355" s="134" t="s">
        <v>11</v>
      </c>
      <c r="B2355" t="s">
        <v>128</v>
      </c>
      <c r="C2355">
        <v>2020</v>
      </c>
      <c r="D2355" s="139">
        <v>354.68845422347789</v>
      </c>
      <c r="F2355"/>
    </row>
    <row r="2356" spans="1:6">
      <c r="A2356" s="134" t="s">
        <v>11</v>
      </c>
      <c r="B2356" t="s">
        <v>128</v>
      </c>
      <c r="C2356">
        <v>2021</v>
      </c>
      <c r="D2356" s="139">
        <v>331.18573486755872</v>
      </c>
      <c r="F2356"/>
    </row>
    <row r="2357" spans="1:6">
      <c r="A2357" s="134" t="s">
        <v>11</v>
      </c>
      <c r="B2357" t="s">
        <v>128</v>
      </c>
      <c r="C2357">
        <v>2022</v>
      </c>
      <c r="D2357" s="139">
        <v>409.20987467569097</v>
      </c>
      <c r="F2357"/>
    </row>
    <row r="2358" spans="1:6">
      <c r="A2358" s="134" t="s">
        <v>11</v>
      </c>
      <c r="B2358" t="s">
        <v>128</v>
      </c>
      <c r="C2358">
        <v>2023</v>
      </c>
      <c r="D2358" s="139">
        <v>570.02281345855204</v>
      </c>
      <c r="F2358"/>
    </row>
    <row r="2359" spans="1:6">
      <c r="A2359" s="134" t="s">
        <v>11</v>
      </c>
      <c r="B2359" t="s">
        <v>128</v>
      </c>
      <c r="C2359">
        <v>2024</v>
      </c>
      <c r="D2359" s="139">
        <v>767.36030299349375</v>
      </c>
    </row>
    <row r="2360" spans="1:6">
      <c r="A2360" s="134" t="s">
        <v>11</v>
      </c>
      <c r="B2360" t="s">
        <v>128</v>
      </c>
      <c r="C2360">
        <v>2025</v>
      </c>
      <c r="D2360" s="139">
        <v>587.7941637341487</v>
      </c>
    </row>
    <row r="2361" spans="1:6">
      <c r="A2361" s="134" t="s">
        <v>72</v>
      </c>
      <c r="B2361" t="s">
        <v>128</v>
      </c>
      <c r="C2361">
        <v>2014</v>
      </c>
      <c r="D2361" s="139">
        <v>223.01205893400279</v>
      </c>
      <c r="F2361"/>
    </row>
    <row r="2362" spans="1:6">
      <c r="A2362" s="134" t="s">
        <v>72</v>
      </c>
      <c r="B2362" t="s">
        <v>128</v>
      </c>
      <c r="C2362">
        <v>2015</v>
      </c>
      <c r="D2362" s="139">
        <v>187.53025802587501</v>
      </c>
      <c r="F2362"/>
    </row>
    <row r="2363" spans="1:6">
      <c r="A2363" s="134" t="s">
        <v>72</v>
      </c>
      <c r="B2363" t="s">
        <v>128</v>
      </c>
      <c r="C2363">
        <v>2016</v>
      </c>
      <c r="D2363" s="139">
        <v>195.68552500273569</v>
      </c>
      <c r="F2363"/>
    </row>
    <row r="2364" spans="1:6">
      <c r="A2364" s="134" t="s">
        <v>72</v>
      </c>
      <c r="B2364" t="s">
        <v>128</v>
      </c>
      <c r="C2364">
        <v>2017</v>
      </c>
      <c r="D2364" s="139">
        <v>214.34249938702149</v>
      </c>
      <c r="F2364"/>
    </row>
    <row r="2365" spans="1:6">
      <c r="A2365" s="134" t="s">
        <v>72</v>
      </c>
      <c r="B2365" t="s">
        <v>128</v>
      </c>
      <c r="C2365">
        <v>2018</v>
      </c>
      <c r="D2365" s="139">
        <v>222.71180411731231</v>
      </c>
      <c r="F2365"/>
    </row>
    <row r="2366" spans="1:6">
      <c r="A2366" s="134" t="s">
        <v>72</v>
      </c>
      <c r="B2366" t="s">
        <v>128</v>
      </c>
      <c r="C2366">
        <v>2019</v>
      </c>
      <c r="D2366" s="139">
        <v>173.08407955877919</v>
      </c>
      <c r="F2366"/>
    </row>
    <row r="2367" spans="1:6">
      <c r="A2367" s="134" t="s">
        <v>72</v>
      </c>
      <c r="B2367" t="s">
        <v>128</v>
      </c>
      <c r="C2367">
        <v>2020</v>
      </c>
      <c r="D2367" s="139">
        <v>153.02151835001999</v>
      </c>
      <c r="F2367"/>
    </row>
    <row r="2368" spans="1:6">
      <c r="A2368" s="134" t="s">
        <v>72</v>
      </c>
      <c r="B2368" t="s">
        <v>128</v>
      </c>
      <c r="C2368">
        <v>2021</v>
      </c>
      <c r="D2368" s="139">
        <v>123.8944374515284</v>
      </c>
      <c r="F2368"/>
    </row>
    <row r="2369" spans="1:6">
      <c r="A2369" s="134" t="s">
        <v>72</v>
      </c>
      <c r="B2369" t="s">
        <v>128</v>
      </c>
      <c r="C2369">
        <v>2022</v>
      </c>
      <c r="D2369" s="139">
        <v>209.54062678626042</v>
      </c>
      <c r="F2369"/>
    </row>
    <row r="2370" spans="1:6">
      <c r="A2370" s="134" t="s">
        <v>72</v>
      </c>
      <c r="B2370" t="s">
        <v>128</v>
      </c>
      <c r="C2370">
        <v>2023</v>
      </c>
      <c r="D2370" s="139">
        <v>391.40830950638156</v>
      </c>
      <c r="F2370"/>
    </row>
    <row r="2371" spans="1:6">
      <c r="A2371" s="134" t="s">
        <v>72</v>
      </c>
      <c r="B2371" t="s">
        <v>128</v>
      </c>
      <c r="C2371">
        <v>2024</v>
      </c>
      <c r="D2371" s="139">
        <v>293.81732249219942</v>
      </c>
    </row>
    <row r="2372" spans="1:6">
      <c r="A2372" s="134" t="s">
        <v>72</v>
      </c>
      <c r="B2372" t="s">
        <v>128</v>
      </c>
      <c r="C2372">
        <v>2025</v>
      </c>
      <c r="D2372" s="139">
        <v>215.19843976439304</v>
      </c>
    </row>
    <row r="2373" spans="1:6">
      <c r="A2373" s="134" t="s">
        <v>6</v>
      </c>
      <c r="B2373" t="s">
        <v>128</v>
      </c>
      <c r="C2373">
        <v>2014</v>
      </c>
      <c r="D2373" s="139">
        <v>636.371757191043</v>
      </c>
      <c r="F2373"/>
    </row>
    <row r="2374" spans="1:6">
      <c r="A2374" s="134" t="s">
        <v>6</v>
      </c>
      <c r="B2374" t="s">
        <v>128</v>
      </c>
      <c r="C2374">
        <v>2015</v>
      </c>
      <c r="D2374" s="139">
        <v>681.72582405067669</v>
      </c>
      <c r="F2374"/>
    </row>
    <row r="2375" spans="1:6">
      <c r="A2375" s="134" t="s">
        <v>6</v>
      </c>
      <c r="B2375" t="s">
        <v>128</v>
      </c>
      <c r="C2375">
        <v>2016</v>
      </c>
      <c r="D2375" s="139">
        <v>406.985682838836</v>
      </c>
      <c r="F2375"/>
    </row>
    <row r="2376" spans="1:6">
      <c r="A2376" s="134" t="s">
        <v>6</v>
      </c>
      <c r="B2376" t="s">
        <v>128</v>
      </c>
      <c r="C2376">
        <v>2017</v>
      </c>
      <c r="D2376" s="139">
        <v>410.30264770226671</v>
      </c>
      <c r="F2376"/>
    </row>
    <row r="2377" spans="1:6">
      <c r="A2377" s="134" t="s">
        <v>6</v>
      </c>
      <c r="B2377" t="s">
        <v>128</v>
      </c>
      <c r="C2377">
        <v>2018</v>
      </c>
      <c r="D2377" s="139">
        <v>456.5477706741126</v>
      </c>
      <c r="F2377"/>
    </row>
    <row r="2378" spans="1:6">
      <c r="A2378" s="134" t="s">
        <v>6</v>
      </c>
      <c r="B2378" t="s">
        <v>128</v>
      </c>
      <c r="C2378">
        <v>2019</v>
      </c>
      <c r="D2378" s="139">
        <v>464.81251260448539</v>
      </c>
      <c r="F2378"/>
    </row>
    <row r="2379" spans="1:6">
      <c r="A2379" s="134" t="s">
        <v>6</v>
      </c>
      <c r="B2379" t="s">
        <v>128</v>
      </c>
      <c r="C2379">
        <v>2020</v>
      </c>
      <c r="D2379" s="139">
        <v>426.89684927897031</v>
      </c>
      <c r="F2379"/>
    </row>
    <row r="2380" spans="1:6">
      <c r="A2380" s="134" t="s">
        <v>6</v>
      </c>
      <c r="B2380" t="s">
        <v>128</v>
      </c>
      <c r="C2380">
        <v>2021</v>
      </c>
      <c r="D2380" s="139">
        <v>365.91651740760528</v>
      </c>
      <c r="F2380"/>
    </row>
    <row r="2381" spans="1:6">
      <c r="A2381" s="134" t="s">
        <v>6</v>
      </c>
      <c r="B2381" t="s">
        <v>128</v>
      </c>
      <c r="C2381">
        <v>2022</v>
      </c>
      <c r="D2381" s="139">
        <v>468.62409874425862</v>
      </c>
      <c r="F2381"/>
    </row>
    <row r="2382" spans="1:6">
      <c r="A2382" s="134" t="s">
        <v>6</v>
      </c>
      <c r="B2382" t="s">
        <v>128</v>
      </c>
      <c r="C2382">
        <v>2023</v>
      </c>
      <c r="D2382" s="139">
        <v>793.66351682245261</v>
      </c>
      <c r="F2382"/>
    </row>
    <row r="2383" spans="1:6">
      <c r="A2383" s="134" t="s">
        <v>6</v>
      </c>
      <c r="B2383" t="s">
        <v>128</v>
      </c>
      <c r="C2383">
        <v>2024</v>
      </c>
      <c r="D2383" s="139">
        <v>620.13372562867596</v>
      </c>
      <c r="F2383" s="93"/>
    </row>
    <row r="2384" spans="1:6">
      <c r="A2384" s="134" t="s">
        <v>6</v>
      </c>
      <c r="B2384" t="s">
        <v>128</v>
      </c>
      <c r="C2384">
        <v>2025</v>
      </c>
      <c r="D2384" s="139">
        <v>382.03681498487953</v>
      </c>
    </row>
    <row r="2385" spans="1:6">
      <c r="A2385" s="134" t="s">
        <v>8</v>
      </c>
      <c r="B2385" t="s">
        <v>128</v>
      </c>
      <c r="C2385">
        <v>2014</v>
      </c>
      <c r="D2385" s="139">
        <v>688.31415357229321</v>
      </c>
      <c r="F2385"/>
    </row>
    <row r="2386" spans="1:6">
      <c r="A2386" s="134" t="s">
        <v>8</v>
      </c>
      <c r="B2386" t="s">
        <v>128</v>
      </c>
      <c r="C2386">
        <v>2015</v>
      </c>
      <c r="D2386" s="139">
        <v>769.41173289916924</v>
      </c>
      <c r="F2386"/>
    </row>
    <row r="2387" spans="1:6">
      <c r="A2387" s="134" t="s">
        <v>8</v>
      </c>
      <c r="B2387" t="s">
        <v>128</v>
      </c>
      <c r="C2387">
        <v>2016</v>
      </c>
      <c r="D2387" s="139">
        <v>777.21203059346135</v>
      </c>
      <c r="F2387"/>
    </row>
    <row r="2388" spans="1:6">
      <c r="A2388" s="134" t="s">
        <v>8</v>
      </c>
      <c r="B2388" t="s">
        <v>128</v>
      </c>
      <c r="C2388">
        <v>2017</v>
      </c>
      <c r="D2388" s="139">
        <v>717.72588288426823</v>
      </c>
      <c r="F2388"/>
    </row>
    <row r="2389" spans="1:6">
      <c r="A2389" s="134" t="s">
        <v>8</v>
      </c>
      <c r="B2389" t="s">
        <v>128</v>
      </c>
      <c r="C2389">
        <v>2018</v>
      </c>
      <c r="D2389" s="139">
        <v>643.66042028825518</v>
      </c>
      <c r="F2389"/>
    </row>
    <row r="2390" spans="1:6">
      <c r="A2390" s="134" t="s">
        <v>8</v>
      </c>
      <c r="B2390" t="s">
        <v>128</v>
      </c>
      <c r="C2390">
        <v>2019</v>
      </c>
      <c r="D2390" s="139">
        <v>559.47246472447648</v>
      </c>
      <c r="F2390"/>
    </row>
    <row r="2391" spans="1:6">
      <c r="A2391" s="134" t="s">
        <v>8</v>
      </c>
      <c r="B2391" t="s">
        <v>128</v>
      </c>
      <c r="C2391">
        <v>2020</v>
      </c>
      <c r="D2391" s="139">
        <v>545.2683116096174</v>
      </c>
      <c r="F2391"/>
    </row>
    <row r="2392" spans="1:6">
      <c r="A2392" s="134" t="s">
        <v>8</v>
      </c>
      <c r="B2392" t="s">
        <v>128</v>
      </c>
      <c r="C2392">
        <v>2021</v>
      </c>
      <c r="D2392" s="139">
        <v>326.53910191745831</v>
      </c>
      <c r="F2392"/>
    </row>
    <row r="2393" spans="1:6">
      <c r="A2393" s="134" t="s">
        <v>8</v>
      </c>
      <c r="B2393" t="s">
        <v>128</v>
      </c>
      <c r="C2393">
        <v>2022</v>
      </c>
      <c r="D2393" s="139">
        <v>558.27333504631542</v>
      </c>
      <c r="F2393"/>
    </row>
    <row r="2394" spans="1:6">
      <c r="A2394" s="134" t="s">
        <v>8</v>
      </c>
      <c r="B2394" t="s">
        <v>128</v>
      </c>
      <c r="C2394">
        <v>2023</v>
      </c>
      <c r="D2394" s="139">
        <v>818.19474407291341</v>
      </c>
      <c r="F2394"/>
    </row>
    <row r="2395" spans="1:6">
      <c r="A2395" s="134" t="s">
        <v>8</v>
      </c>
      <c r="B2395" t="s">
        <v>128</v>
      </c>
      <c r="C2395">
        <v>2024</v>
      </c>
      <c r="D2395" s="139">
        <v>496.97299100579619</v>
      </c>
      <c r="F2395" s="93"/>
    </row>
    <row r="2396" spans="1:6">
      <c r="A2396" s="134" t="s">
        <v>8</v>
      </c>
      <c r="B2396" t="s">
        <v>128</v>
      </c>
      <c r="C2396">
        <v>2025</v>
      </c>
      <c r="D2396" s="139">
        <v>368.89955629423895</v>
      </c>
    </row>
    <row r="2397" spans="1:6">
      <c r="A2397" s="134" t="s">
        <v>9</v>
      </c>
      <c r="B2397" t="s">
        <v>128</v>
      </c>
      <c r="C2397">
        <v>2014</v>
      </c>
      <c r="D2397" s="139">
        <v>1371.4114820262801</v>
      </c>
      <c r="F2397"/>
    </row>
    <row r="2398" spans="1:6">
      <c r="A2398" s="134" t="s">
        <v>9</v>
      </c>
      <c r="B2398" t="s">
        <v>128</v>
      </c>
      <c r="C2398">
        <v>2015</v>
      </c>
      <c r="D2398" s="139">
        <v>1434.1298198321099</v>
      </c>
      <c r="F2398"/>
    </row>
    <row r="2399" spans="1:6">
      <c r="A2399" s="134" t="s">
        <v>9</v>
      </c>
      <c r="B2399" t="s">
        <v>128</v>
      </c>
      <c r="C2399">
        <v>2016</v>
      </c>
      <c r="D2399" s="139">
        <v>1168.429219895756</v>
      </c>
      <c r="F2399"/>
    </row>
    <row r="2400" spans="1:6">
      <c r="A2400" s="134" t="s">
        <v>9</v>
      </c>
      <c r="B2400" t="s">
        <v>128</v>
      </c>
      <c r="C2400">
        <v>2017</v>
      </c>
      <c r="D2400" s="139">
        <v>1324.9635257227039</v>
      </c>
      <c r="F2400"/>
    </row>
    <row r="2401" spans="1:6">
      <c r="A2401" s="134" t="s">
        <v>9</v>
      </c>
      <c r="B2401" t="s">
        <v>128</v>
      </c>
      <c r="C2401">
        <v>2018</v>
      </c>
      <c r="D2401" s="139">
        <v>1077.493844561757</v>
      </c>
      <c r="F2401"/>
    </row>
    <row r="2402" spans="1:6">
      <c r="A2402" s="134" t="s">
        <v>9</v>
      </c>
      <c r="B2402" t="s">
        <v>128</v>
      </c>
      <c r="C2402">
        <v>2019</v>
      </c>
      <c r="D2402" s="139">
        <v>977.81972405961369</v>
      </c>
      <c r="F2402"/>
    </row>
    <row r="2403" spans="1:6">
      <c r="A2403" s="134" t="s">
        <v>9</v>
      </c>
      <c r="B2403" t="s">
        <v>128</v>
      </c>
      <c r="C2403">
        <v>2020</v>
      </c>
      <c r="D2403" s="139">
        <v>961.05503538590858</v>
      </c>
      <c r="F2403"/>
    </row>
    <row r="2404" spans="1:6">
      <c r="A2404" s="134" t="s">
        <v>9</v>
      </c>
      <c r="B2404" t="s">
        <v>128</v>
      </c>
      <c r="C2404">
        <v>2021</v>
      </c>
      <c r="D2404" s="139">
        <v>583.50191039932724</v>
      </c>
      <c r="F2404"/>
    </row>
    <row r="2405" spans="1:6">
      <c r="A2405" s="134" t="s">
        <v>9</v>
      </c>
      <c r="B2405" t="s">
        <v>128</v>
      </c>
      <c r="C2405">
        <v>2022</v>
      </c>
      <c r="D2405" s="139">
        <v>952.18237708828065</v>
      </c>
      <c r="F2405"/>
    </row>
    <row r="2406" spans="1:6">
      <c r="A2406" s="134" t="s">
        <v>9</v>
      </c>
      <c r="B2406" t="s">
        <v>128</v>
      </c>
      <c r="C2406">
        <v>2023</v>
      </c>
      <c r="D2406" s="139">
        <v>1744.7982143862055</v>
      </c>
      <c r="F2406"/>
    </row>
    <row r="2407" spans="1:6">
      <c r="A2407" s="134" t="s">
        <v>9</v>
      </c>
      <c r="B2407" t="s">
        <v>128</v>
      </c>
      <c r="C2407">
        <v>2024</v>
      </c>
      <c r="D2407" s="139">
        <v>929.79779122658147</v>
      </c>
      <c r="F2407" s="93"/>
    </row>
    <row r="2408" spans="1:6">
      <c r="A2408" s="134" t="s">
        <v>9</v>
      </c>
      <c r="B2408" t="s">
        <v>128</v>
      </c>
      <c r="C2408">
        <v>2025</v>
      </c>
      <c r="D2408" s="139">
        <v>708.08492228344267</v>
      </c>
    </row>
    <row r="2409" spans="1:6">
      <c r="A2409" s="134" t="s">
        <v>7</v>
      </c>
      <c r="B2409" t="s">
        <v>128</v>
      </c>
      <c r="C2409">
        <v>2014</v>
      </c>
      <c r="D2409" s="139">
        <v>908.3197672729724</v>
      </c>
      <c r="F2409"/>
    </row>
    <row r="2410" spans="1:6">
      <c r="A2410" s="134" t="s">
        <v>7</v>
      </c>
      <c r="B2410" t="s">
        <v>128</v>
      </c>
      <c r="C2410">
        <v>2015</v>
      </c>
      <c r="D2410" s="139">
        <v>1008.9247597305809</v>
      </c>
      <c r="F2410"/>
    </row>
    <row r="2411" spans="1:6">
      <c r="A2411" s="134" t="s">
        <v>7</v>
      </c>
      <c r="B2411" t="s">
        <v>128</v>
      </c>
      <c r="C2411">
        <v>2016</v>
      </c>
      <c r="D2411" s="139">
        <v>428.81695037214803</v>
      </c>
      <c r="F2411"/>
    </row>
    <row r="2412" spans="1:6">
      <c r="A2412" s="134" t="s">
        <v>7</v>
      </c>
      <c r="B2412" t="s">
        <v>128</v>
      </c>
      <c r="C2412">
        <v>2017</v>
      </c>
      <c r="D2412" s="139">
        <v>477.4000871802362</v>
      </c>
      <c r="F2412"/>
    </row>
    <row r="2413" spans="1:6">
      <c r="A2413" s="134" t="s">
        <v>7</v>
      </c>
      <c r="B2413" t="s">
        <v>128</v>
      </c>
      <c r="C2413">
        <v>2018</v>
      </c>
      <c r="D2413" s="139">
        <v>499.62564097701687</v>
      </c>
      <c r="F2413"/>
    </row>
    <row r="2414" spans="1:6">
      <c r="A2414" s="134" t="s">
        <v>7</v>
      </c>
      <c r="B2414" t="s">
        <v>128</v>
      </c>
      <c r="C2414">
        <v>2019</v>
      </c>
      <c r="D2414" s="139">
        <v>448.32921814428732</v>
      </c>
      <c r="F2414"/>
    </row>
    <row r="2415" spans="1:6">
      <c r="A2415" s="134" t="s">
        <v>7</v>
      </c>
      <c r="B2415" t="s">
        <v>128</v>
      </c>
      <c r="C2415">
        <v>2020</v>
      </c>
      <c r="D2415" s="139">
        <v>484.31918706039488</v>
      </c>
      <c r="F2415"/>
    </row>
    <row r="2416" spans="1:6">
      <c r="A2416" s="134" t="s">
        <v>7</v>
      </c>
      <c r="B2416" t="s">
        <v>128</v>
      </c>
      <c r="C2416">
        <v>2021</v>
      </c>
      <c r="D2416" s="139">
        <v>386.33279451231101</v>
      </c>
      <c r="F2416"/>
    </row>
    <row r="2417" spans="1:6">
      <c r="A2417" s="134" t="s">
        <v>7</v>
      </c>
      <c r="B2417" t="s">
        <v>128</v>
      </c>
      <c r="C2417">
        <v>2022</v>
      </c>
      <c r="D2417" s="139">
        <v>652.24178782277943</v>
      </c>
      <c r="F2417"/>
    </row>
    <row r="2418" spans="1:6">
      <c r="A2418" s="134" t="s">
        <v>7</v>
      </c>
      <c r="B2418" t="s">
        <v>128</v>
      </c>
      <c r="C2418">
        <v>2023</v>
      </c>
      <c r="D2418" s="139">
        <v>1022.2664005708712</v>
      </c>
      <c r="F2418"/>
    </row>
    <row r="2419" spans="1:6">
      <c r="A2419" s="134" t="s">
        <v>7</v>
      </c>
      <c r="B2419" t="s">
        <v>128</v>
      </c>
      <c r="C2419">
        <v>2024</v>
      </c>
      <c r="D2419" s="139">
        <v>698.52216196085499</v>
      </c>
      <c r="F2419" s="93"/>
    </row>
    <row r="2420" spans="1:6">
      <c r="A2420" s="134" t="s">
        <v>7</v>
      </c>
      <c r="B2420" t="s">
        <v>128</v>
      </c>
      <c r="C2420">
        <v>2025</v>
      </c>
      <c r="D2420" s="139">
        <v>500.38993835843047</v>
      </c>
    </row>
    <row r="2421" spans="1:6">
      <c r="A2421" s="134" t="s">
        <v>107</v>
      </c>
      <c r="B2421" t="s">
        <v>128</v>
      </c>
      <c r="C2421">
        <v>2014</v>
      </c>
      <c r="D2421" s="139">
        <v>493.41473672895211</v>
      </c>
      <c r="F2421"/>
    </row>
    <row r="2422" spans="1:6">
      <c r="A2422" s="134" t="s">
        <v>107</v>
      </c>
      <c r="B2422" t="s">
        <v>128</v>
      </c>
      <c r="C2422">
        <v>2015</v>
      </c>
      <c r="D2422" s="139">
        <v>440.96232557694231</v>
      </c>
      <c r="F2422"/>
    </row>
    <row r="2423" spans="1:6">
      <c r="A2423" s="134" t="s">
        <v>107</v>
      </c>
      <c r="B2423" t="s">
        <v>128</v>
      </c>
      <c r="C2423">
        <v>2016</v>
      </c>
      <c r="D2423" s="139">
        <v>435.24757971258663</v>
      </c>
      <c r="F2423"/>
    </row>
    <row r="2424" spans="1:6">
      <c r="A2424" s="134" t="s">
        <v>107</v>
      </c>
      <c r="B2424" t="s">
        <v>128</v>
      </c>
      <c r="C2424">
        <v>2017</v>
      </c>
      <c r="D2424" s="139">
        <v>444.12699355877419</v>
      </c>
      <c r="F2424"/>
    </row>
    <row r="2425" spans="1:6">
      <c r="A2425" s="134" t="s">
        <v>107</v>
      </c>
      <c r="B2425" t="s">
        <v>128</v>
      </c>
      <c r="C2425">
        <v>2018</v>
      </c>
      <c r="D2425" s="139">
        <v>572.68852398097761</v>
      </c>
      <c r="F2425"/>
    </row>
    <row r="2426" spans="1:6">
      <c r="A2426" s="134" t="s">
        <v>107</v>
      </c>
      <c r="B2426" t="s">
        <v>128</v>
      </c>
      <c r="C2426">
        <v>2019</v>
      </c>
      <c r="D2426" s="139">
        <v>615.95660309341599</v>
      </c>
      <c r="F2426"/>
    </row>
    <row r="2427" spans="1:6">
      <c r="A2427" s="134" t="s">
        <v>107</v>
      </c>
      <c r="B2427" t="s">
        <v>128</v>
      </c>
      <c r="C2427">
        <v>2020</v>
      </c>
      <c r="D2427" s="139">
        <v>284.103488678009</v>
      </c>
      <c r="F2427"/>
    </row>
    <row r="2428" spans="1:6">
      <c r="A2428" s="134" t="s">
        <v>107</v>
      </c>
      <c r="B2428" t="s">
        <v>128</v>
      </c>
      <c r="C2428">
        <v>2021</v>
      </c>
      <c r="D2428" s="139">
        <v>-46.422648108445337</v>
      </c>
      <c r="F2428"/>
    </row>
    <row r="2429" spans="1:6">
      <c r="A2429" s="134" t="s">
        <v>107</v>
      </c>
      <c r="B2429" t="s">
        <v>128</v>
      </c>
      <c r="C2429">
        <v>2022</v>
      </c>
      <c r="D2429" s="139">
        <v>900.03514751982334</v>
      </c>
      <c r="F2429"/>
    </row>
    <row r="2430" spans="1:6">
      <c r="A2430" s="134" t="s">
        <v>107</v>
      </c>
      <c r="B2430" t="s">
        <v>128</v>
      </c>
      <c r="C2430">
        <v>2023</v>
      </c>
      <c r="D2430" s="139">
        <v>966.92131123865681</v>
      </c>
      <c r="F2430"/>
    </row>
    <row r="2431" spans="1:6">
      <c r="A2431" s="134" t="s">
        <v>107</v>
      </c>
      <c r="B2431" t="s">
        <v>128</v>
      </c>
      <c r="C2431">
        <v>2024</v>
      </c>
      <c r="D2431" s="139">
        <v>-251.14571353505656</v>
      </c>
      <c r="F2431" s="93"/>
    </row>
    <row r="2432" spans="1:6">
      <c r="A2432" s="134" t="s">
        <v>107</v>
      </c>
      <c r="B2432" t="s">
        <v>128</v>
      </c>
      <c r="C2432">
        <v>2025</v>
      </c>
      <c r="D2432" s="139">
        <v>-3.0687106413237046</v>
      </c>
    </row>
    <row r="2433" spans="1:6">
      <c r="A2433" s="134" t="s">
        <v>104</v>
      </c>
      <c r="B2433" t="s">
        <v>128</v>
      </c>
      <c r="C2433">
        <v>2014</v>
      </c>
      <c r="D2433" s="139">
        <v>378.93688304869778</v>
      </c>
      <c r="F2433"/>
    </row>
    <row r="2434" spans="1:6">
      <c r="A2434" s="134" t="s">
        <v>104</v>
      </c>
      <c r="B2434" t="s">
        <v>128</v>
      </c>
      <c r="C2434">
        <v>2015</v>
      </c>
      <c r="D2434" s="139">
        <v>448.44717591011198</v>
      </c>
      <c r="F2434"/>
    </row>
    <row r="2435" spans="1:6">
      <c r="A2435" s="134" t="s">
        <v>104</v>
      </c>
      <c r="B2435" t="s">
        <v>128</v>
      </c>
      <c r="C2435">
        <v>2016</v>
      </c>
      <c r="D2435" s="139">
        <v>345.60832009959711</v>
      </c>
      <c r="F2435"/>
    </row>
    <row r="2436" spans="1:6">
      <c r="A2436" s="134" t="s">
        <v>104</v>
      </c>
      <c r="B2436" t="s">
        <v>128</v>
      </c>
      <c r="C2436">
        <v>2017</v>
      </c>
      <c r="D2436" s="139">
        <v>375.40669194027782</v>
      </c>
      <c r="F2436"/>
    </row>
    <row r="2437" spans="1:6">
      <c r="A2437" s="134" t="s">
        <v>104</v>
      </c>
      <c r="B2437" t="s">
        <v>128</v>
      </c>
      <c r="C2437">
        <v>2018</v>
      </c>
      <c r="D2437" s="139">
        <v>338.95242683859061</v>
      </c>
      <c r="F2437"/>
    </row>
    <row r="2438" spans="1:6">
      <c r="A2438" s="134" t="s">
        <v>104</v>
      </c>
      <c r="B2438" t="s">
        <v>128</v>
      </c>
      <c r="C2438">
        <v>2019</v>
      </c>
      <c r="D2438" s="139">
        <v>286.99511044077701</v>
      </c>
      <c r="F2438"/>
    </row>
    <row r="2439" spans="1:6">
      <c r="A2439" s="134" t="s">
        <v>104</v>
      </c>
      <c r="B2439" t="s">
        <v>128</v>
      </c>
      <c r="C2439">
        <v>2020</v>
      </c>
      <c r="D2439" s="139">
        <v>328.57174070760351</v>
      </c>
      <c r="F2439"/>
    </row>
    <row r="2440" spans="1:6">
      <c r="A2440" s="134" t="s">
        <v>104</v>
      </c>
      <c r="B2440" t="s">
        <v>128</v>
      </c>
      <c r="C2440">
        <v>2021</v>
      </c>
      <c r="D2440" s="139">
        <v>324.32466201382942</v>
      </c>
      <c r="F2440"/>
    </row>
    <row r="2441" spans="1:6">
      <c r="A2441" s="134" t="s">
        <v>104</v>
      </c>
      <c r="B2441" t="s">
        <v>128</v>
      </c>
      <c r="C2441">
        <v>2022</v>
      </c>
      <c r="D2441" s="139">
        <v>293.28221626236819</v>
      </c>
      <c r="F2441"/>
    </row>
    <row r="2442" spans="1:6">
      <c r="A2442" s="134" t="s">
        <v>104</v>
      </c>
      <c r="B2442" t="s">
        <v>128</v>
      </c>
      <c r="C2442">
        <v>2023</v>
      </c>
      <c r="D2442" s="139">
        <v>367.68305844974213</v>
      </c>
      <c r="F2442"/>
    </row>
    <row r="2443" spans="1:6">
      <c r="A2443" s="134" t="s">
        <v>104</v>
      </c>
      <c r="B2443" t="s">
        <v>128</v>
      </c>
      <c r="C2443">
        <v>2024</v>
      </c>
      <c r="D2443" s="139">
        <v>613.9991449058823</v>
      </c>
    </row>
    <row r="2444" spans="1:6">
      <c r="A2444" s="134" t="s">
        <v>104</v>
      </c>
      <c r="B2444" t="s">
        <v>128</v>
      </c>
      <c r="C2444">
        <v>2025</v>
      </c>
      <c r="D2444" s="139">
        <v>590.17350079545497</v>
      </c>
    </row>
    <row r="2445" spans="1:6">
      <c r="A2445" s="134" t="s">
        <v>145</v>
      </c>
      <c r="B2445" t="s">
        <v>128</v>
      </c>
      <c r="C2445">
        <v>2014</v>
      </c>
      <c r="D2445" s="139"/>
      <c r="F2445"/>
    </row>
    <row r="2446" spans="1:6">
      <c r="A2446" s="134" t="s">
        <v>145</v>
      </c>
      <c r="B2446" t="s">
        <v>128</v>
      </c>
      <c r="C2446">
        <v>2015</v>
      </c>
      <c r="D2446" s="139"/>
      <c r="F2446"/>
    </row>
    <row r="2447" spans="1:6">
      <c r="A2447" s="134" t="s">
        <v>145</v>
      </c>
      <c r="B2447" t="s">
        <v>128</v>
      </c>
      <c r="C2447">
        <v>2016</v>
      </c>
      <c r="D2447" s="139"/>
      <c r="F2447"/>
    </row>
    <row r="2448" spans="1:6">
      <c r="A2448" s="134" t="s">
        <v>145</v>
      </c>
      <c r="B2448" t="s">
        <v>128</v>
      </c>
      <c r="C2448">
        <v>2017</v>
      </c>
      <c r="D2448" s="139"/>
      <c r="F2448"/>
    </row>
    <row r="2449" spans="1:6">
      <c r="A2449" s="134" t="s">
        <v>145</v>
      </c>
      <c r="B2449" t="s">
        <v>128</v>
      </c>
      <c r="C2449">
        <v>2018</v>
      </c>
      <c r="D2449" s="139"/>
      <c r="F2449"/>
    </row>
    <row r="2450" spans="1:6">
      <c r="A2450" s="134" t="s">
        <v>145</v>
      </c>
      <c r="B2450" t="s">
        <v>128</v>
      </c>
      <c r="C2450">
        <v>2019</v>
      </c>
      <c r="D2450" s="139"/>
      <c r="F2450"/>
    </row>
    <row r="2451" spans="1:6">
      <c r="A2451" s="134" t="s">
        <v>145</v>
      </c>
      <c r="B2451" t="s">
        <v>128</v>
      </c>
      <c r="C2451">
        <v>2020</v>
      </c>
      <c r="D2451" s="139">
        <v>526.87770167062911</v>
      </c>
      <c r="F2451"/>
    </row>
    <row r="2452" spans="1:6">
      <c r="A2452" s="134" t="s">
        <v>145</v>
      </c>
      <c r="B2452" t="s">
        <v>128</v>
      </c>
      <c r="C2452">
        <v>2021</v>
      </c>
      <c r="D2452" s="139">
        <v>438.27414703954429</v>
      </c>
      <c r="F2452"/>
    </row>
    <row r="2453" spans="1:6">
      <c r="A2453" s="134" t="s">
        <v>145</v>
      </c>
      <c r="B2453" t="s">
        <v>128</v>
      </c>
      <c r="C2453">
        <v>2022</v>
      </c>
      <c r="D2453" s="139">
        <v>848.10829402618322</v>
      </c>
      <c r="F2453"/>
    </row>
    <row r="2454" spans="1:6">
      <c r="A2454" s="134" t="s">
        <v>145</v>
      </c>
      <c r="B2454" t="s">
        <v>128</v>
      </c>
      <c r="C2454">
        <v>2023</v>
      </c>
      <c r="D2454" s="139">
        <v>1140.4684443780798</v>
      </c>
      <c r="F2454"/>
    </row>
    <row r="2455" spans="1:6">
      <c r="A2455" s="134" t="s">
        <v>145</v>
      </c>
      <c r="B2455" t="s">
        <v>128</v>
      </c>
      <c r="C2455">
        <v>2024</v>
      </c>
      <c r="D2455" s="139">
        <v>929.48978335562811</v>
      </c>
      <c r="F2455" s="93"/>
    </row>
    <row r="2456" spans="1:6">
      <c r="A2456" s="134" t="s">
        <v>145</v>
      </c>
      <c r="B2456" t="s">
        <v>128</v>
      </c>
      <c r="C2456">
        <v>2025</v>
      </c>
      <c r="D2456" s="139">
        <v>721.61025353052185</v>
      </c>
    </row>
    <row r="2457" spans="1:6">
      <c r="A2457" s="134" t="s">
        <v>101</v>
      </c>
      <c r="B2457" t="s">
        <v>128</v>
      </c>
      <c r="C2457">
        <v>2014</v>
      </c>
      <c r="D2457" s="139">
        <v>427.5087451252877</v>
      </c>
      <c r="F2457"/>
    </row>
    <row r="2458" spans="1:6">
      <c r="A2458" s="134" t="s">
        <v>101</v>
      </c>
      <c r="B2458" t="s">
        <v>128</v>
      </c>
      <c r="C2458">
        <v>2015</v>
      </c>
      <c r="D2458" s="139">
        <v>480.08446245063448</v>
      </c>
      <c r="F2458"/>
    </row>
    <row r="2459" spans="1:6">
      <c r="A2459" s="134" t="s">
        <v>101</v>
      </c>
      <c r="B2459" t="s">
        <v>128</v>
      </c>
      <c r="C2459">
        <v>2016</v>
      </c>
      <c r="D2459" s="139">
        <v>370.87906739843743</v>
      </c>
      <c r="F2459"/>
    </row>
    <row r="2460" spans="1:6">
      <c r="A2460" s="134" t="s">
        <v>101</v>
      </c>
      <c r="B2460" t="s">
        <v>128</v>
      </c>
      <c r="C2460">
        <v>2017</v>
      </c>
      <c r="D2460" s="139">
        <v>348.45478033989082</v>
      </c>
      <c r="F2460"/>
    </row>
    <row r="2461" spans="1:6">
      <c r="A2461" s="134" t="s">
        <v>101</v>
      </c>
      <c r="B2461" t="s">
        <v>128</v>
      </c>
      <c r="C2461">
        <v>2018</v>
      </c>
      <c r="D2461" s="139">
        <v>356.80722450305609</v>
      </c>
      <c r="F2461"/>
    </row>
    <row r="2462" spans="1:6">
      <c r="A2462" s="134" t="s">
        <v>101</v>
      </c>
      <c r="B2462" t="s">
        <v>128</v>
      </c>
      <c r="C2462">
        <v>2019</v>
      </c>
      <c r="D2462" s="139">
        <v>348.23100526619032</v>
      </c>
      <c r="F2462"/>
    </row>
    <row r="2463" spans="1:6">
      <c r="A2463" s="134" t="s">
        <v>101</v>
      </c>
      <c r="B2463" t="s">
        <v>128</v>
      </c>
      <c r="C2463">
        <v>2020</v>
      </c>
      <c r="D2463" s="139">
        <v>364.979478898867</v>
      </c>
      <c r="F2463"/>
    </row>
    <row r="2464" spans="1:6">
      <c r="A2464" s="134" t="s">
        <v>101</v>
      </c>
      <c r="B2464" t="s">
        <v>128</v>
      </c>
      <c r="C2464">
        <v>2021</v>
      </c>
      <c r="D2464" s="139">
        <v>318.50839808383279</v>
      </c>
      <c r="F2464"/>
    </row>
    <row r="2465" spans="1:6">
      <c r="A2465" s="134" t="s">
        <v>101</v>
      </c>
      <c r="B2465" t="s">
        <v>128</v>
      </c>
      <c r="C2465">
        <v>2022</v>
      </c>
      <c r="D2465" s="139">
        <v>312.1650277099456</v>
      </c>
      <c r="F2465"/>
    </row>
    <row r="2466" spans="1:6">
      <c r="A2466" s="134" t="s">
        <v>101</v>
      </c>
      <c r="B2466" t="s">
        <v>128</v>
      </c>
      <c r="C2466">
        <v>2023</v>
      </c>
      <c r="D2466" s="139">
        <v>387.55692268910263</v>
      </c>
      <c r="F2466"/>
    </row>
    <row r="2467" spans="1:6">
      <c r="A2467" s="134" t="s">
        <v>101</v>
      </c>
      <c r="B2467" t="s">
        <v>128</v>
      </c>
      <c r="C2467">
        <v>2024</v>
      </c>
      <c r="D2467" s="139">
        <v>637.68584061538331</v>
      </c>
    </row>
    <row r="2468" spans="1:6">
      <c r="A2468" s="134" t="s">
        <v>101</v>
      </c>
      <c r="B2468" t="s">
        <v>128</v>
      </c>
      <c r="C2468">
        <v>2025</v>
      </c>
      <c r="D2468" s="139">
        <v>488.46888187325237</v>
      </c>
    </row>
    <row r="2469" spans="1:6">
      <c r="A2469" s="134" t="s">
        <v>71</v>
      </c>
      <c r="B2469" t="s">
        <v>128</v>
      </c>
      <c r="C2469">
        <v>2014</v>
      </c>
      <c r="D2469" s="139">
        <v>340.30248589390499</v>
      </c>
      <c r="F2469"/>
    </row>
    <row r="2470" spans="1:6">
      <c r="A2470" s="134" t="s">
        <v>71</v>
      </c>
      <c r="B2470" t="s">
        <v>128</v>
      </c>
      <c r="C2470">
        <v>2015</v>
      </c>
      <c r="D2470" s="139">
        <v>238.5369105553317</v>
      </c>
      <c r="F2470"/>
    </row>
    <row r="2471" spans="1:6">
      <c r="A2471" s="134" t="s">
        <v>71</v>
      </c>
      <c r="B2471" t="s">
        <v>128</v>
      </c>
      <c r="C2471">
        <v>2016</v>
      </c>
      <c r="D2471" s="139">
        <v>281.62811700293042</v>
      </c>
      <c r="F2471"/>
    </row>
    <row r="2472" spans="1:6">
      <c r="A2472" s="134" t="s">
        <v>71</v>
      </c>
      <c r="B2472" t="s">
        <v>128</v>
      </c>
      <c r="C2472">
        <v>2017</v>
      </c>
      <c r="D2472" s="139">
        <v>390.18514054429909</v>
      </c>
      <c r="F2472"/>
    </row>
    <row r="2473" spans="1:6">
      <c r="A2473" s="134" t="s">
        <v>71</v>
      </c>
      <c r="B2473" t="s">
        <v>128</v>
      </c>
      <c r="C2473">
        <v>2018</v>
      </c>
      <c r="D2473" s="139">
        <v>230.2208845658399</v>
      </c>
      <c r="F2473"/>
    </row>
    <row r="2474" spans="1:6">
      <c r="A2474" s="134" t="s">
        <v>71</v>
      </c>
      <c r="B2474" t="s">
        <v>128</v>
      </c>
      <c r="C2474">
        <v>2019</v>
      </c>
      <c r="D2474" s="139">
        <v>189.81599725362489</v>
      </c>
      <c r="F2474"/>
    </row>
    <row r="2475" spans="1:6">
      <c r="A2475" s="134" t="s">
        <v>71</v>
      </c>
      <c r="B2475" t="s">
        <v>128</v>
      </c>
      <c r="C2475">
        <v>2020</v>
      </c>
      <c r="D2475" s="139">
        <v>161.72713680490011</v>
      </c>
      <c r="F2475"/>
    </row>
    <row r="2476" spans="1:6">
      <c r="A2476" s="134" t="s">
        <v>71</v>
      </c>
      <c r="B2476" t="s">
        <v>128</v>
      </c>
      <c r="C2476">
        <v>2021</v>
      </c>
      <c r="D2476" s="139">
        <v>123.1461882087238</v>
      </c>
      <c r="F2476"/>
    </row>
    <row r="2477" spans="1:6">
      <c r="A2477" s="134" t="s">
        <v>71</v>
      </c>
      <c r="B2477" t="s">
        <v>128</v>
      </c>
      <c r="C2477">
        <v>2022</v>
      </c>
      <c r="D2477" s="139">
        <v>255.76349344272188</v>
      </c>
      <c r="F2477"/>
    </row>
    <row r="2478" spans="1:6">
      <c r="A2478" s="134" t="s">
        <v>71</v>
      </c>
      <c r="B2478" t="s">
        <v>128</v>
      </c>
      <c r="C2478">
        <v>2023</v>
      </c>
      <c r="D2478" s="139">
        <v>325.8202717514647</v>
      </c>
      <c r="F2478"/>
    </row>
    <row r="2479" spans="1:6">
      <c r="A2479" s="134" t="s">
        <v>71</v>
      </c>
      <c r="B2479" t="s">
        <v>128</v>
      </c>
      <c r="C2479">
        <v>2024</v>
      </c>
      <c r="D2479" s="139">
        <v>167.36361419137924</v>
      </c>
    </row>
    <row r="2480" spans="1:6">
      <c r="A2480" s="134" t="s">
        <v>71</v>
      </c>
      <c r="B2480" t="s">
        <v>128</v>
      </c>
      <c r="C2480">
        <v>2025</v>
      </c>
      <c r="D2480" s="139">
        <v>166.64432101114988</v>
      </c>
    </row>
    <row r="2481" spans="1:6">
      <c r="A2481" s="134" t="s">
        <v>10</v>
      </c>
      <c r="B2481" t="s">
        <v>128</v>
      </c>
      <c r="C2481">
        <v>2014</v>
      </c>
      <c r="D2481" s="139">
        <v>580.2237872494411</v>
      </c>
      <c r="F2481"/>
    </row>
    <row r="2482" spans="1:6">
      <c r="A2482" s="134" t="s">
        <v>10</v>
      </c>
      <c r="B2482" t="s">
        <v>128</v>
      </c>
      <c r="C2482">
        <v>2015</v>
      </c>
      <c r="D2482" s="139">
        <v>566.96152365655303</v>
      </c>
      <c r="F2482"/>
    </row>
    <row r="2483" spans="1:6">
      <c r="A2483" s="134" t="s">
        <v>10</v>
      </c>
      <c r="B2483" t="s">
        <v>128</v>
      </c>
      <c r="C2483">
        <v>2016</v>
      </c>
      <c r="D2483" s="139">
        <v>367.81710937799278</v>
      </c>
      <c r="F2483"/>
    </row>
    <row r="2484" spans="1:6">
      <c r="A2484" s="134" t="s">
        <v>10</v>
      </c>
      <c r="B2484" t="s">
        <v>128</v>
      </c>
      <c r="C2484">
        <v>2017</v>
      </c>
      <c r="D2484" s="139">
        <v>313.12730155390489</v>
      </c>
      <c r="F2484"/>
    </row>
    <row r="2485" spans="1:6">
      <c r="A2485" s="134" t="s">
        <v>10</v>
      </c>
      <c r="B2485" t="s">
        <v>128</v>
      </c>
      <c r="C2485">
        <v>2018</v>
      </c>
      <c r="D2485" s="139">
        <v>354.57396045078451</v>
      </c>
      <c r="F2485"/>
    </row>
    <row r="2486" spans="1:6">
      <c r="A2486" s="134" t="s">
        <v>10</v>
      </c>
      <c r="B2486" t="s">
        <v>128</v>
      </c>
      <c r="C2486">
        <v>2019</v>
      </c>
      <c r="D2486" s="139">
        <v>341.27041123101782</v>
      </c>
      <c r="F2486"/>
    </row>
    <row r="2487" spans="1:6">
      <c r="A2487" s="134" t="s">
        <v>10</v>
      </c>
      <c r="B2487" t="s">
        <v>128</v>
      </c>
      <c r="C2487">
        <v>2020</v>
      </c>
      <c r="D2487" s="139">
        <v>388.69687890530838</v>
      </c>
      <c r="F2487"/>
    </row>
    <row r="2488" spans="1:6">
      <c r="A2488" s="134" t="s">
        <v>10</v>
      </c>
      <c r="B2488" t="s">
        <v>128</v>
      </c>
      <c r="C2488">
        <v>2021</v>
      </c>
      <c r="D2488" s="139">
        <v>301.72476521110531</v>
      </c>
      <c r="F2488"/>
    </row>
    <row r="2489" spans="1:6">
      <c r="A2489" s="134" t="s">
        <v>10</v>
      </c>
      <c r="B2489" t="s">
        <v>128</v>
      </c>
      <c r="C2489">
        <v>2022</v>
      </c>
      <c r="D2489" s="139">
        <v>386.81388760262337</v>
      </c>
      <c r="F2489"/>
    </row>
    <row r="2490" spans="1:6">
      <c r="A2490" s="134" t="s">
        <v>10</v>
      </c>
      <c r="B2490" t="s">
        <v>128</v>
      </c>
      <c r="C2490">
        <v>2023</v>
      </c>
      <c r="D2490" s="139">
        <v>509.84823055996395</v>
      </c>
      <c r="F2490"/>
    </row>
    <row r="2491" spans="1:6">
      <c r="A2491" s="134" t="s">
        <v>10</v>
      </c>
      <c r="B2491" t="s">
        <v>128</v>
      </c>
      <c r="C2491">
        <v>2024</v>
      </c>
      <c r="D2491" s="139">
        <v>245.34045939262242</v>
      </c>
    </row>
    <row r="2492" spans="1:6">
      <c r="A2492" s="134" t="s">
        <v>10</v>
      </c>
      <c r="B2492" t="s">
        <v>128</v>
      </c>
      <c r="C2492">
        <v>2025</v>
      </c>
      <c r="D2492" s="139">
        <v>313.97019394861735</v>
      </c>
    </row>
    <row r="2493" spans="1:6">
      <c r="A2493" s="134" t="s">
        <v>105</v>
      </c>
      <c r="B2493" t="s">
        <v>128</v>
      </c>
      <c r="C2493">
        <v>2014</v>
      </c>
      <c r="D2493" s="139">
        <v>530.61277797531875</v>
      </c>
      <c r="F2493"/>
    </row>
    <row r="2494" spans="1:6">
      <c r="A2494" s="134" t="s">
        <v>105</v>
      </c>
      <c r="B2494" t="s">
        <v>128</v>
      </c>
      <c r="C2494">
        <v>2015</v>
      </c>
      <c r="D2494" s="139">
        <v>586.44775635402175</v>
      </c>
      <c r="F2494"/>
    </row>
    <row r="2495" spans="1:6">
      <c r="A2495" s="134" t="s">
        <v>105</v>
      </c>
      <c r="B2495" t="s">
        <v>128</v>
      </c>
      <c r="C2495">
        <v>2016</v>
      </c>
      <c r="D2495" s="139">
        <v>620.93169988049192</v>
      </c>
      <c r="F2495"/>
    </row>
    <row r="2496" spans="1:6">
      <c r="A2496" s="134" t="s">
        <v>105</v>
      </c>
      <c r="B2496" t="s">
        <v>128</v>
      </c>
      <c r="C2496">
        <v>2017</v>
      </c>
      <c r="D2496" s="139">
        <v>542.7359725996613</v>
      </c>
      <c r="F2496"/>
    </row>
    <row r="2497" spans="1:6">
      <c r="A2497" s="134" t="s">
        <v>105</v>
      </c>
      <c r="B2497" t="s">
        <v>128</v>
      </c>
      <c r="C2497">
        <v>2018</v>
      </c>
      <c r="D2497" s="139">
        <v>385.68166795091031</v>
      </c>
      <c r="F2497"/>
    </row>
    <row r="2498" spans="1:6">
      <c r="A2498" s="134" t="s">
        <v>105</v>
      </c>
      <c r="B2498" t="s">
        <v>128</v>
      </c>
      <c r="C2498">
        <v>2019</v>
      </c>
      <c r="D2498" s="139">
        <v>303.08412967367951</v>
      </c>
      <c r="F2498"/>
    </row>
    <row r="2499" spans="1:6">
      <c r="A2499" s="134" t="s">
        <v>105</v>
      </c>
      <c r="B2499" t="s">
        <v>128</v>
      </c>
      <c r="C2499">
        <v>2020</v>
      </c>
      <c r="D2499" s="139">
        <v>317.60340249813061</v>
      </c>
      <c r="F2499"/>
    </row>
    <row r="2500" spans="1:6">
      <c r="A2500" s="134" t="s">
        <v>105</v>
      </c>
      <c r="B2500" t="s">
        <v>128</v>
      </c>
      <c r="C2500">
        <v>2021</v>
      </c>
      <c r="D2500" s="139">
        <v>189.94618014272751</v>
      </c>
      <c r="F2500"/>
    </row>
    <row r="2501" spans="1:6">
      <c r="A2501" s="134" t="s">
        <v>105</v>
      </c>
      <c r="B2501" t="s">
        <v>128</v>
      </c>
      <c r="C2501">
        <v>2022</v>
      </c>
      <c r="D2501" s="139">
        <v>391.47054953816905</v>
      </c>
      <c r="F2501"/>
    </row>
    <row r="2502" spans="1:6">
      <c r="A2502" s="134" t="s">
        <v>105</v>
      </c>
      <c r="B2502" t="s">
        <v>128</v>
      </c>
      <c r="C2502">
        <v>2023</v>
      </c>
      <c r="D2502" s="139">
        <v>671.45914025227239</v>
      </c>
      <c r="F2502"/>
    </row>
    <row r="2503" spans="1:6">
      <c r="A2503" s="134" t="s">
        <v>105</v>
      </c>
      <c r="B2503" t="s">
        <v>128</v>
      </c>
      <c r="C2503">
        <v>2024</v>
      </c>
      <c r="D2503" s="139">
        <v>390.38592102523467</v>
      </c>
      <c r="F2503" s="93"/>
    </row>
    <row r="2504" spans="1:6">
      <c r="A2504" s="134" t="s">
        <v>105</v>
      </c>
      <c r="B2504" t="s">
        <v>128</v>
      </c>
      <c r="C2504">
        <v>2025</v>
      </c>
      <c r="D2504" s="139">
        <v>312.26543226487325</v>
      </c>
    </row>
    <row r="2505" spans="1:6">
      <c r="A2505" s="134" t="s">
        <v>106</v>
      </c>
      <c r="B2505" t="s">
        <v>128</v>
      </c>
      <c r="C2505">
        <v>2014</v>
      </c>
      <c r="D2505" s="139">
        <v>519.44880429601949</v>
      </c>
      <c r="F2505"/>
    </row>
    <row r="2506" spans="1:6">
      <c r="A2506" s="134" t="s">
        <v>106</v>
      </c>
      <c r="B2506" t="s">
        <v>128</v>
      </c>
      <c r="C2506">
        <v>2015</v>
      </c>
      <c r="D2506" s="139">
        <v>455.76099754482618</v>
      </c>
      <c r="F2506"/>
    </row>
    <row r="2507" spans="1:6">
      <c r="A2507" s="134" t="s">
        <v>106</v>
      </c>
      <c r="B2507" t="s">
        <v>128</v>
      </c>
      <c r="C2507">
        <v>2016</v>
      </c>
      <c r="D2507" s="139">
        <v>424.63108643116749</v>
      </c>
      <c r="F2507"/>
    </row>
    <row r="2508" spans="1:6">
      <c r="A2508" s="134" t="s">
        <v>106</v>
      </c>
      <c r="B2508" t="s">
        <v>128</v>
      </c>
      <c r="C2508">
        <v>2017</v>
      </c>
      <c r="D2508" s="139">
        <v>358.45615985799839</v>
      </c>
      <c r="F2508"/>
    </row>
    <row r="2509" spans="1:6">
      <c r="A2509" s="134" t="s">
        <v>106</v>
      </c>
      <c r="B2509" t="s">
        <v>128</v>
      </c>
      <c r="C2509">
        <v>2018</v>
      </c>
      <c r="D2509" s="139">
        <v>405.42940647734201</v>
      </c>
      <c r="F2509"/>
    </row>
    <row r="2510" spans="1:6">
      <c r="A2510" s="134" t="s">
        <v>106</v>
      </c>
      <c r="B2510" t="s">
        <v>128</v>
      </c>
      <c r="C2510">
        <v>2019</v>
      </c>
      <c r="D2510" s="139">
        <v>341.17799272498189</v>
      </c>
      <c r="F2510"/>
    </row>
    <row r="2511" spans="1:6">
      <c r="A2511" s="134" t="s">
        <v>106</v>
      </c>
      <c r="B2511" t="s">
        <v>128</v>
      </c>
      <c r="C2511">
        <v>2020</v>
      </c>
      <c r="D2511" s="139">
        <v>344.07929877404803</v>
      </c>
      <c r="F2511"/>
    </row>
    <row r="2512" spans="1:6">
      <c r="A2512" s="134" t="s">
        <v>106</v>
      </c>
      <c r="B2512" t="s">
        <v>128</v>
      </c>
      <c r="C2512">
        <v>2021</v>
      </c>
      <c r="D2512" s="139">
        <v>221.90046021843449</v>
      </c>
      <c r="F2512"/>
    </row>
    <row r="2513" spans="1:6">
      <c r="A2513" s="134" t="s">
        <v>106</v>
      </c>
      <c r="B2513" t="s">
        <v>128</v>
      </c>
      <c r="C2513">
        <v>2022</v>
      </c>
      <c r="D2513" s="139">
        <v>376.56711610733873</v>
      </c>
      <c r="F2513"/>
    </row>
    <row r="2514" spans="1:6">
      <c r="A2514" s="134" t="s">
        <v>106</v>
      </c>
      <c r="B2514" t="s">
        <v>128</v>
      </c>
      <c r="C2514">
        <v>2023</v>
      </c>
      <c r="D2514" s="139">
        <v>608.31678371232681</v>
      </c>
      <c r="F2514"/>
    </row>
    <row r="2515" spans="1:6">
      <c r="A2515" s="134" t="s">
        <v>106</v>
      </c>
      <c r="B2515" t="s">
        <v>128</v>
      </c>
      <c r="C2515">
        <v>2024</v>
      </c>
      <c r="D2515" s="139">
        <v>342.19242069237112</v>
      </c>
    </row>
    <row r="2516" spans="1:6">
      <c r="A2516" s="134" t="s">
        <v>106</v>
      </c>
      <c r="B2516" t="s">
        <v>128</v>
      </c>
      <c r="C2516">
        <v>2025</v>
      </c>
      <c r="D2516" s="139">
        <v>292.74899084609416</v>
      </c>
    </row>
    <row r="2517" spans="1:6">
      <c r="A2517" s="134" t="s">
        <v>70</v>
      </c>
      <c r="B2517" t="s">
        <v>128</v>
      </c>
      <c r="C2517">
        <v>2014</v>
      </c>
      <c r="D2517" s="139">
        <v>178.9886189333518</v>
      </c>
      <c r="F2517"/>
    </row>
    <row r="2518" spans="1:6">
      <c r="A2518" s="134" t="s">
        <v>70</v>
      </c>
      <c r="B2518" t="s">
        <v>128</v>
      </c>
      <c r="C2518">
        <v>2015</v>
      </c>
      <c r="D2518" s="139">
        <v>148.8036867225612</v>
      </c>
      <c r="F2518"/>
    </row>
    <row r="2519" spans="1:6">
      <c r="A2519" s="134" t="s">
        <v>70</v>
      </c>
      <c r="B2519" t="s">
        <v>128</v>
      </c>
      <c r="C2519">
        <v>2016</v>
      </c>
      <c r="D2519" s="139">
        <v>112.9463249102142</v>
      </c>
      <c r="F2519"/>
    </row>
    <row r="2520" spans="1:6">
      <c r="A2520" s="134" t="s">
        <v>70</v>
      </c>
      <c r="B2520" t="s">
        <v>128</v>
      </c>
      <c r="C2520">
        <v>2017</v>
      </c>
      <c r="D2520" s="139">
        <v>98.090762613690302</v>
      </c>
      <c r="F2520"/>
    </row>
    <row r="2521" spans="1:6">
      <c r="A2521" s="134" t="s">
        <v>70</v>
      </c>
      <c r="B2521" t="s">
        <v>128</v>
      </c>
      <c r="C2521">
        <v>2018</v>
      </c>
      <c r="D2521" s="139">
        <v>108.1648554751719</v>
      </c>
      <c r="F2521"/>
    </row>
    <row r="2522" spans="1:6">
      <c r="A2522" s="134" t="s">
        <v>70</v>
      </c>
      <c r="B2522" t="s">
        <v>128</v>
      </c>
      <c r="C2522">
        <v>2019</v>
      </c>
      <c r="D2522" s="139">
        <v>116.7886830610844</v>
      </c>
      <c r="F2522"/>
    </row>
    <row r="2523" spans="1:6">
      <c r="A2523" s="134" t="s">
        <v>70</v>
      </c>
      <c r="B2523" t="s">
        <v>128</v>
      </c>
      <c r="C2523">
        <v>2020</v>
      </c>
      <c r="D2523" s="139">
        <v>112.5605452101924</v>
      </c>
      <c r="F2523"/>
    </row>
    <row r="2524" spans="1:6">
      <c r="A2524" s="134" t="s">
        <v>70</v>
      </c>
      <c r="B2524" t="s">
        <v>128</v>
      </c>
      <c r="C2524">
        <v>2021</v>
      </c>
      <c r="D2524" s="139">
        <v>96.161933204543644</v>
      </c>
      <c r="F2524"/>
    </row>
    <row r="2525" spans="1:6">
      <c r="A2525" s="134" t="s">
        <v>70</v>
      </c>
      <c r="B2525" t="s">
        <v>128</v>
      </c>
      <c r="C2525">
        <v>2022</v>
      </c>
      <c r="D2525" s="139">
        <v>141.0914688552626</v>
      </c>
      <c r="F2525"/>
    </row>
    <row r="2526" spans="1:6">
      <c r="A2526" s="134" t="s">
        <v>70</v>
      </c>
      <c r="B2526" t="s">
        <v>128</v>
      </c>
      <c r="C2526">
        <v>2023</v>
      </c>
      <c r="D2526" s="139">
        <v>241.16896008868696</v>
      </c>
      <c r="F2526"/>
    </row>
    <row r="2527" spans="1:6">
      <c r="A2527" s="134" t="s">
        <v>70</v>
      </c>
      <c r="B2527" t="s">
        <v>128</v>
      </c>
      <c r="C2527">
        <v>2024</v>
      </c>
      <c r="D2527" s="139">
        <v>178.39586225719046</v>
      </c>
    </row>
    <row r="2528" spans="1:6">
      <c r="A2528" s="134" t="s">
        <v>70</v>
      </c>
      <c r="B2528" t="s">
        <v>128</v>
      </c>
      <c r="C2528">
        <v>2025</v>
      </c>
      <c r="D2528" s="139">
        <v>176.92322679844736</v>
      </c>
    </row>
    <row r="2529" spans="1:6">
      <c r="A2529" s="134" t="s">
        <v>12</v>
      </c>
      <c r="B2529" t="s">
        <v>128</v>
      </c>
      <c r="C2529">
        <v>2014</v>
      </c>
      <c r="D2529" s="139">
        <v>263.36600780416057</v>
      </c>
      <c r="F2529"/>
    </row>
    <row r="2530" spans="1:6">
      <c r="A2530" s="134" t="s">
        <v>12</v>
      </c>
      <c r="B2530" t="s">
        <v>128</v>
      </c>
      <c r="C2530">
        <v>2015</v>
      </c>
      <c r="D2530" s="139">
        <v>300.73383201269661</v>
      </c>
      <c r="F2530"/>
    </row>
    <row r="2531" spans="1:6">
      <c r="A2531" s="134" t="s">
        <v>12</v>
      </c>
      <c r="B2531" t="s">
        <v>128</v>
      </c>
      <c r="C2531">
        <v>2016</v>
      </c>
      <c r="D2531" s="139">
        <v>195.3661563221473</v>
      </c>
      <c r="F2531"/>
    </row>
    <row r="2532" spans="1:6">
      <c r="A2532" s="134" t="s">
        <v>12</v>
      </c>
      <c r="B2532" t="s">
        <v>128</v>
      </c>
      <c r="C2532">
        <v>2017</v>
      </c>
      <c r="D2532" s="139">
        <v>256.84177624180569</v>
      </c>
      <c r="F2532"/>
    </row>
    <row r="2533" spans="1:6">
      <c r="A2533" s="134" t="s">
        <v>12</v>
      </c>
      <c r="B2533" t="s">
        <v>128</v>
      </c>
      <c r="C2533">
        <v>2018</v>
      </c>
      <c r="D2533" s="139">
        <v>302.16141540643679</v>
      </c>
      <c r="F2533"/>
    </row>
    <row r="2534" spans="1:6">
      <c r="A2534" s="134" t="s">
        <v>12</v>
      </c>
      <c r="B2534" t="s">
        <v>128</v>
      </c>
      <c r="C2534">
        <v>2019</v>
      </c>
      <c r="D2534" s="139">
        <v>306.64165018361001</v>
      </c>
      <c r="F2534"/>
    </row>
    <row r="2535" spans="1:6">
      <c r="A2535" s="134" t="s">
        <v>12</v>
      </c>
      <c r="B2535" t="s">
        <v>128</v>
      </c>
      <c r="C2535">
        <v>2020</v>
      </c>
      <c r="D2535" s="139">
        <v>337.79614794490749</v>
      </c>
      <c r="F2535"/>
    </row>
    <row r="2536" spans="1:6">
      <c r="A2536" s="134" t="s">
        <v>12</v>
      </c>
      <c r="B2536" t="s">
        <v>128</v>
      </c>
      <c r="C2536">
        <v>2021</v>
      </c>
      <c r="D2536" s="139">
        <v>255.2024848904492</v>
      </c>
      <c r="F2536"/>
    </row>
    <row r="2537" spans="1:6">
      <c r="A2537" s="134" t="s">
        <v>12</v>
      </c>
      <c r="B2537" t="s">
        <v>128</v>
      </c>
      <c r="C2537">
        <v>2022</v>
      </c>
      <c r="D2537" s="139">
        <v>255.09949816953227</v>
      </c>
      <c r="F2537"/>
    </row>
    <row r="2538" spans="1:6">
      <c r="A2538" s="134" t="s">
        <v>12</v>
      </c>
      <c r="B2538" t="s">
        <v>128</v>
      </c>
      <c r="C2538">
        <v>2023</v>
      </c>
      <c r="D2538" s="139">
        <v>365.59625954314771</v>
      </c>
      <c r="F2538"/>
    </row>
    <row r="2539" spans="1:6">
      <c r="A2539" s="134" t="s">
        <v>12</v>
      </c>
      <c r="B2539" t="s">
        <v>128</v>
      </c>
      <c r="C2539">
        <v>2024</v>
      </c>
      <c r="D2539" s="139">
        <v>475.66314673454531</v>
      </c>
    </row>
    <row r="2540" spans="1:6">
      <c r="A2540" s="134" t="s">
        <v>12</v>
      </c>
      <c r="B2540" t="s">
        <v>128</v>
      </c>
      <c r="C2540">
        <v>2025</v>
      </c>
      <c r="D2540" s="139">
        <v>602.64451596583581</v>
      </c>
    </row>
    <row r="2541" spans="1:6">
      <c r="A2541" s="134" t="s">
        <v>5</v>
      </c>
      <c r="B2541" t="s">
        <v>29</v>
      </c>
      <c r="C2541">
        <v>2014</v>
      </c>
      <c r="D2541" s="129">
        <v>0</v>
      </c>
      <c r="F2541"/>
    </row>
    <row r="2542" spans="1:6">
      <c r="A2542" s="134" t="s">
        <v>5</v>
      </c>
      <c r="B2542" t="s">
        <v>29</v>
      </c>
      <c r="C2542">
        <v>2015</v>
      </c>
      <c r="D2542" s="129">
        <v>85917306.650999993</v>
      </c>
      <c r="F2542"/>
    </row>
    <row r="2543" spans="1:6">
      <c r="A2543" s="134" t="s">
        <v>5</v>
      </c>
      <c r="B2543" t="s">
        <v>29</v>
      </c>
      <c r="C2543">
        <v>2016</v>
      </c>
      <c r="D2543" s="129">
        <v>78740427.820999995</v>
      </c>
      <c r="F2543"/>
    </row>
    <row r="2544" spans="1:6">
      <c r="A2544" s="134" t="s">
        <v>5</v>
      </c>
      <c r="B2544" t="s">
        <v>29</v>
      </c>
      <c r="C2544">
        <v>2017</v>
      </c>
      <c r="D2544" s="129">
        <v>62685872.391999997</v>
      </c>
      <c r="F2544"/>
    </row>
    <row r="2545" spans="1:6">
      <c r="A2545" s="134" t="s">
        <v>5</v>
      </c>
      <c r="B2545" t="s">
        <v>29</v>
      </c>
      <c r="C2545">
        <v>2018</v>
      </c>
      <c r="D2545" s="129">
        <v>44229195.530000001</v>
      </c>
      <c r="F2545"/>
    </row>
    <row r="2546" spans="1:6">
      <c r="A2546" s="134" t="s">
        <v>5</v>
      </c>
      <c r="B2546" t="s">
        <v>29</v>
      </c>
      <c r="C2546">
        <v>2019</v>
      </c>
      <c r="D2546" s="129">
        <v>0</v>
      </c>
      <c r="F2546"/>
    </row>
    <row r="2547" spans="1:6">
      <c r="A2547" s="134" t="s">
        <v>5</v>
      </c>
      <c r="B2547" t="s">
        <v>29</v>
      </c>
      <c r="C2547">
        <v>2020</v>
      </c>
      <c r="D2547" s="129">
        <v>0</v>
      </c>
      <c r="F2547"/>
    </row>
    <row r="2548" spans="1:6">
      <c r="A2548" s="134" t="s">
        <v>5</v>
      </c>
      <c r="B2548" t="s">
        <v>29</v>
      </c>
      <c r="C2548">
        <v>2021</v>
      </c>
      <c r="D2548" s="129">
        <v>0</v>
      </c>
      <c r="F2548"/>
    </row>
    <row r="2549" spans="1:6">
      <c r="A2549" s="134" t="s">
        <v>5</v>
      </c>
      <c r="B2549" t="s">
        <v>29</v>
      </c>
      <c r="C2549">
        <v>2022</v>
      </c>
      <c r="D2549" s="129">
        <v>0</v>
      </c>
      <c r="F2549"/>
    </row>
    <row r="2550" spans="1:6">
      <c r="A2550" s="134" t="s">
        <v>5</v>
      </c>
      <c r="B2550" t="s">
        <v>29</v>
      </c>
      <c r="C2550">
        <v>2023</v>
      </c>
      <c r="D2550" s="129">
        <v>0</v>
      </c>
      <c r="F2550"/>
    </row>
    <row r="2551" spans="1:6">
      <c r="A2551" s="134" t="s">
        <v>5</v>
      </c>
      <c r="B2551" t="s">
        <v>29</v>
      </c>
      <c r="C2551">
        <v>2024</v>
      </c>
      <c r="D2551" s="129">
        <v>0</v>
      </c>
      <c r="F2551"/>
    </row>
    <row r="2552" spans="1:6">
      <c r="A2552" s="134" t="s">
        <v>5</v>
      </c>
      <c r="B2552" t="s">
        <v>29</v>
      </c>
      <c r="C2552">
        <v>2025</v>
      </c>
      <c r="D2552" s="129">
        <v>144176598</v>
      </c>
    </row>
    <row r="2553" spans="1:6">
      <c r="A2553" s="134" t="s">
        <v>102</v>
      </c>
      <c r="B2553" t="s">
        <v>29</v>
      </c>
      <c r="C2553">
        <v>2014</v>
      </c>
      <c r="D2553" s="129">
        <v>-4546519.9487435101</v>
      </c>
      <c r="F2553"/>
    </row>
    <row r="2554" spans="1:6">
      <c r="A2554" s="134" t="s">
        <v>102</v>
      </c>
      <c r="B2554" t="s">
        <v>29</v>
      </c>
      <c r="C2554">
        <v>2015</v>
      </c>
      <c r="D2554" s="129">
        <v>-5048506.9738235902</v>
      </c>
      <c r="F2554"/>
    </row>
    <row r="2555" spans="1:6">
      <c r="A2555" s="134" t="s">
        <v>102</v>
      </c>
      <c r="B2555" t="s">
        <v>29</v>
      </c>
      <c r="C2555">
        <v>2016</v>
      </c>
      <c r="D2555" s="129">
        <v>5106884.91935247</v>
      </c>
      <c r="F2555"/>
    </row>
    <row r="2556" spans="1:6">
      <c r="A2556" s="134" t="s">
        <v>102</v>
      </c>
      <c r="B2556" t="s">
        <v>29</v>
      </c>
      <c r="C2556">
        <v>2017</v>
      </c>
      <c r="D2556" s="129">
        <v>5225521.9323953204</v>
      </c>
      <c r="F2556"/>
    </row>
    <row r="2557" spans="1:6">
      <c r="A2557" s="134" t="s">
        <v>102</v>
      </c>
      <c r="B2557" t="s">
        <v>29</v>
      </c>
      <c r="C2557">
        <v>2018</v>
      </c>
      <c r="D2557" s="129">
        <v>5390696.9795571296</v>
      </c>
      <c r="F2557"/>
    </row>
    <row r="2558" spans="1:6">
      <c r="A2558" s="134" t="s">
        <v>102</v>
      </c>
      <c r="B2558" t="s">
        <v>29</v>
      </c>
      <c r="C2558">
        <v>2019</v>
      </c>
      <c r="D2558" s="129">
        <v>5626245.7167661404</v>
      </c>
      <c r="F2558"/>
    </row>
    <row r="2559" spans="1:6">
      <c r="A2559" s="134" t="s">
        <v>102</v>
      </c>
      <c r="B2559" t="s">
        <v>29</v>
      </c>
      <c r="C2559">
        <v>2020</v>
      </c>
      <c r="D2559" s="129">
        <v>5929656.3325626096</v>
      </c>
      <c r="F2559"/>
    </row>
    <row r="2560" spans="1:6">
      <c r="A2560" s="134" t="s">
        <v>102</v>
      </c>
      <c r="B2560" t="s">
        <v>29</v>
      </c>
      <c r="C2560">
        <v>2021</v>
      </c>
      <c r="D2560" s="129">
        <v>3018319.4663796499</v>
      </c>
      <c r="F2560"/>
    </row>
    <row r="2561" spans="1:6">
      <c r="A2561" s="134" t="s">
        <v>102</v>
      </c>
      <c r="B2561" t="s">
        <v>29</v>
      </c>
      <c r="C2561">
        <v>2022</v>
      </c>
      <c r="D2561" s="129">
        <v>22001259.4612762</v>
      </c>
      <c r="F2561"/>
    </row>
    <row r="2562" spans="1:6">
      <c r="A2562" s="134" t="s">
        <v>102</v>
      </c>
      <c r="B2562" t="s">
        <v>29</v>
      </c>
      <c r="C2562">
        <v>2023</v>
      </c>
      <c r="D2562" s="129">
        <v>22673603.968172699</v>
      </c>
      <c r="F2562"/>
    </row>
    <row r="2563" spans="1:6">
      <c r="A2563" s="134" t="s">
        <v>102</v>
      </c>
      <c r="B2563" t="s">
        <v>29</v>
      </c>
      <c r="C2563">
        <v>2024</v>
      </c>
      <c r="D2563" s="129">
        <v>23679362.8477166</v>
      </c>
      <c r="F2563"/>
    </row>
    <row r="2564" spans="1:6">
      <c r="A2564" s="134" t="s">
        <v>102</v>
      </c>
      <c r="B2564" t="s">
        <v>29</v>
      </c>
      <c r="C2564">
        <v>2025</v>
      </c>
      <c r="D2564" s="129">
        <v>22840821.025967252</v>
      </c>
    </row>
    <row r="2565" spans="1:6">
      <c r="A2565" s="134" t="s">
        <v>103</v>
      </c>
      <c r="B2565" t="s">
        <v>29</v>
      </c>
      <c r="C2565">
        <v>2014</v>
      </c>
      <c r="D2565" s="129">
        <v>4934129.0561079402</v>
      </c>
      <c r="F2565"/>
    </row>
    <row r="2566" spans="1:6">
      <c r="A2566" s="134" t="s">
        <v>103</v>
      </c>
      <c r="B2566" t="s">
        <v>29</v>
      </c>
      <c r="C2566">
        <v>2015</v>
      </c>
      <c r="D2566" s="129">
        <v>13233915.2904741</v>
      </c>
      <c r="F2566"/>
    </row>
    <row r="2567" spans="1:6">
      <c r="A2567" s="134" t="s">
        <v>103</v>
      </c>
      <c r="B2567" t="s">
        <v>29</v>
      </c>
      <c r="C2567">
        <v>2016</v>
      </c>
      <c r="D2567" s="129">
        <v>13109494.678598201</v>
      </c>
      <c r="F2567"/>
    </row>
    <row r="2568" spans="1:6">
      <c r="A2568" s="134" t="s">
        <v>103</v>
      </c>
      <c r="B2568" t="s">
        <v>29</v>
      </c>
      <c r="C2568">
        <v>2017</v>
      </c>
      <c r="D2568" s="129">
        <v>12981070.1167701</v>
      </c>
      <c r="F2568"/>
    </row>
    <row r="2569" spans="1:6">
      <c r="A2569" s="134" t="s">
        <v>103</v>
      </c>
      <c r="B2569" t="s">
        <v>29</v>
      </c>
      <c r="C2569">
        <v>2018</v>
      </c>
      <c r="D2569" s="129">
        <v>150253.82038876199</v>
      </c>
      <c r="F2569"/>
    </row>
    <row r="2570" spans="1:6">
      <c r="A2570" s="134" t="s">
        <v>103</v>
      </c>
      <c r="B2570" t="s">
        <v>29</v>
      </c>
      <c r="C2570">
        <v>2019</v>
      </c>
      <c r="D2570" s="129">
        <v>152192.41622640099</v>
      </c>
      <c r="F2570"/>
    </row>
    <row r="2571" spans="1:6">
      <c r="A2571" s="134" t="s">
        <v>103</v>
      </c>
      <c r="B2571" t="s">
        <v>29</v>
      </c>
      <c r="C2571">
        <v>2020</v>
      </c>
      <c r="D2571" s="129">
        <v>154099.275335402</v>
      </c>
      <c r="F2571"/>
    </row>
    <row r="2572" spans="1:6">
      <c r="A2572" s="134" t="s">
        <v>103</v>
      </c>
      <c r="B2572" t="s">
        <v>29</v>
      </c>
      <c r="C2572">
        <v>2021</v>
      </c>
      <c r="D2572" s="129">
        <v>155606.42443625099</v>
      </c>
      <c r="F2572"/>
    </row>
    <row r="2573" spans="1:6">
      <c r="A2573" s="134" t="s">
        <v>103</v>
      </c>
      <c r="B2573" t="s">
        <v>29</v>
      </c>
      <c r="C2573">
        <v>2022</v>
      </c>
      <c r="D2573" s="129">
        <v>156949.98662515299</v>
      </c>
      <c r="F2573"/>
    </row>
    <row r="2574" spans="1:6">
      <c r="A2574" s="134" t="s">
        <v>103</v>
      </c>
      <c r="B2574" t="s">
        <v>29</v>
      </c>
      <c r="C2574">
        <v>2023</v>
      </c>
      <c r="D2574" s="129">
        <v>14751107.27145882</v>
      </c>
      <c r="F2574"/>
    </row>
    <row r="2575" spans="1:6">
      <c r="A2575" s="134" t="s">
        <v>103</v>
      </c>
      <c r="B2575" t="s">
        <v>29</v>
      </c>
      <c r="C2575">
        <v>2024</v>
      </c>
      <c r="D2575" s="129">
        <v>14066455.940954501</v>
      </c>
      <c r="F2575"/>
    </row>
    <row r="2576" spans="1:6">
      <c r="A2576" s="134" t="s">
        <v>103</v>
      </c>
      <c r="B2576" t="s">
        <v>29</v>
      </c>
      <c r="C2576">
        <v>2025</v>
      </c>
      <c r="D2576" s="129">
        <v>14081399.215461604</v>
      </c>
    </row>
    <row r="2577" spans="1:6">
      <c r="A2577" s="134" t="s">
        <v>11</v>
      </c>
      <c r="B2577" t="s">
        <v>29</v>
      </c>
      <c r="C2577">
        <v>2014</v>
      </c>
      <c r="D2577" s="129">
        <v>-3073000</v>
      </c>
      <c r="F2577"/>
    </row>
    <row r="2578" spans="1:6">
      <c r="A2578" s="134" t="s">
        <v>11</v>
      </c>
      <c r="B2578" t="s">
        <v>29</v>
      </c>
      <c r="C2578">
        <v>2015</v>
      </c>
      <c r="D2578" s="129">
        <v>-3144293.55274723</v>
      </c>
      <c r="F2578"/>
    </row>
    <row r="2579" spans="1:6">
      <c r="A2579" s="134" t="s">
        <v>11</v>
      </c>
      <c r="B2579" t="s">
        <v>29</v>
      </c>
      <c r="C2579">
        <v>2016</v>
      </c>
      <c r="D2579" s="129">
        <v>-652017</v>
      </c>
      <c r="F2579"/>
    </row>
    <row r="2580" spans="1:6">
      <c r="A2580" s="134" t="s">
        <v>11</v>
      </c>
      <c r="B2580" t="s">
        <v>29</v>
      </c>
      <c r="C2580">
        <v>2017</v>
      </c>
      <c r="D2580" s="129">
        <v>-658735</v>
      </c>
      <c r="F2580"/>
    </row>
    <row r="2581" spans="1:6">
      <c r="A2581" s="134" t="s">
        <v>11</v>
      </c>
      <c r="B2581" t="s">
        <v>29</v>
      </c>
      <c r="C2581">
        <v>2018</v>
      </c>
      <c r="D2581" s="129">
        <v>-671472.78423422598</v>
      </c>
      <c r="F2581"/>
    </row>
    <row r="2582" spans="1:6">
      <c r="A2582" s="134" t="s">
        <v>11</v>
      </c>
      <c r="B2582" t="s">
        <v>29</v>
      </c>
      <c r="C2582">
        <v>2019</v>
      </c>
      <c r="D2582" s="129">
        <v>-685423.89</v>
      </c>
      <c r="F2582"/>
    </row>
    <row r="2583" spans="1:6">
      <c r="A2583" s="134" t="s">
        <v>11</v>
      </c>
      <c r="B2583" t="s">
        <v>29</v>
      </c>
      <c r="C2583">
        <v>2020</v>
      </c>
      <c r="D2583" s="129">
        <v>-696342</v>
      </c>
      <c r="F2583"/>
    </row>
    <row r="2584" spans="1:6">
      <c r="A2584" s="134" t="s">
        <v>11</v>
      </c>
      <c r="B2584" t="s">
        <v>29</v>
      </c>
      <c r="C2584">
        <v>2021</v>
      </c>
      <c r="D2584" s="129">
        <v>-348171</v>
      </c>
      <c r="F2584"/>
    </row>
    <row r="2585" spans="1:6">
      <c r="A2585" s="134" t="s">
        <v>11</v>
      </c>
      <c r="B2585" t="s">
        <v>29</v>
      </c>
      <c r="C2585">
        <v>2022</v>
      </c>
      <c r="D2585" s="129">
        <v>154669</v>
      </c>
      <c r="F2585"/>
    </row>
    <row r="2586" spans="1:6">
      <c r="A2586" s="134" t="s">
        <v>11</v>
      </c>
      <c r="B2586" t="s">
        <v>29</v>
      </c>
      <c r="C2586">
        <v>2023</v>
      </c>
      <c r="D2586" s="129">
        <v>158026</v>
      </c>
      <c r="F2586"/>
    </row>
    <row r="2587" spans="1:6">
      <c r="A2587" s="134" t="s">
        <v>11</v>
      </c>
      <c r="B2587" t="s">
        <v>29</v>
      </c>
      <c r="C2587">
        <v>2024</v>
      </c>
      <c r="D2587" s="129">
        <v>166944</v>
      </c>
      <c r="F2587"/>
    </row>
    <row r="2588" spans="1:6">
      <c r="A2588" s="134" t="s">
        <v>11</v>
      </c>
      <c r="B2588" t="s">
        <v>29</v>
      </c>
      <c r="C2588">
        <v>2025</v>
      </c>
      <c r="D2588" s="129">
        <v>176835</v>
      </c>
    </row>
    <row r="2589" spans="1:6">
      <c r="A2589" s="134" t="s">
        <v>72</v>
      </c>
      <c r="B2589" t="s">
        <v>29</v>
      </c>
      <c r="C2589">
        <v>2014</v>
      </c>
      <c r="D2589" s="129">
        <v>-1303116.7068298201</v>
      </c>
      <c r="F2589"/>
    </row>
    <row r="2590" spans="1:6">
      <c r="A2590" s="134" t="s">
        <v>72</v>
      </c>
      <c r="B2590" t="s">
        <v>29</v>
      </c>
      <c r="C2590">
        <v>2015</v>
      </c>
      <c r="D2590" s="129">
        <v>-3551861.7635305598</v>
      </c>
      <c r="F2590"/>
    </row>
    <row r="2591" spans="1:6">
      <c r="A2591" s="134" t="s">
        <v>72</v>
      </c>
      <c r="B2591" t="s">
        <v>29</v>
      </c>
      <c r="C2591">
        <v>2016</v>
      </c>
      <c r="D2591" s="129">
        <v>-1411250.4918982401</v>
      </c>
      <c r="F2591"/>
    </row>
    <row r="2592" spans="1:6">
      <c r="A2592" s="134" t="s">
        <v>72</v>
      </c>
      <c r="B2592" t="s">
        <v>29</v>
      </c>
      <c r="C2592">
        <v>2017</v>
      </c>
      <c r="D2592" s="129">
        <v>0</v>
      </c>
      <c r="F2592"/>
    </row>
    <row r="2593" spans="1:6">
      <c r="A2593" s="134" t="s">
        <v>72</v>
      </c>
      <c r="B2593" t="s">
        <v>29</v>
      </c>
      <c r="C2593">
        <v>2018</v>
      </c>
      <c r="D2593" s="129">
        <v>4644713.5722120795</v>
      </c>
      <c r="F2593"/>
    </row>
    <row r="2594" spans="1:6">
      <c r="A2594" s="134" t="s">
        <v>72</v>
      </c>
      <c r="B2594" t="s">
        <v>29</v>
      </c>
      <c r="C2594">
        <v>2019</v>
      </c>
      <c r="D2594" s="129">
        <v>-1228533.8642267101</v>
      </c>
      <c r="F2594"/>
    </row>
    <row r="2595" spans="1:6">
      <c r="A2595" s="134" t="s">
        <v>72</v>
      </c>
      <c r="B2595" t="s">
        <v>29</v>
      </c>
      <c r="C2595">
        <v>2020</v>
      </c>
      <c r="D2595" s="129">
        <v>-1150157.5840950599</v>
      </c>
      <c r="F2595"/>
    </row>
    <row r="2596" spans="1:6">
      <c r="A2596" s="134" t="s">
        <v>72</v>
      </c>
      <c r="B2596" t="s">
        <v>29</v>
      </c>
      <c r="C2596">
        <v>2021</v>
      </c>
      <c r="D2596" s="129">
        <v>-1506369.4106671</v>
      </c>
      <c r="F2596"/>
    </row>
    <row r="2597" spans="1:6">
      <c r="A2597" s="134" t="s">
        <v>72</v>
      </c>
      <c r="B2597" t="s">
        <v>29</v>
      </c>
      <c r="C2597">
        <v>2022</v>
      </c>
      <c r="D2597" s="129">
        <v>0</v>
      </c>
      <c r="E2597" s="62"/>
      <c r="F2597"/>
    </row>
    <row r="2598" spans="1:6">
      <c r="A2598" s="134" t="s">
        <v>72</v>
      </c>
      <c r="B2598" t="s">
        <v>29</v>
      </c>
      <c r="C2598">
        <v>2023</v>
      </c>
      <c r="D2598" s="129">
        <v>346207.23263408698</v>
      </c>
      <c r="F2598"/>
    </row>
    <row r="2599" spans="1:6">
      <c r="A2599" s="134" t="s">
        <v>72</v>
      </c>
      <c r="B2599" t="s">
        <v>29</v>
      </c>
      <c r="C2599">
        <v>2024</v>
      </c>
      <c r="D2599" s="129">
        <v>-8464248.7951790094</v>
      </c>
      <c r="E2599" s="62"/>
      <c r="F2599"/>
    </row>
    <row r="2600" spans="1:6">
      <c r="A2600" s="134" t="s">
        <v>72</v>
      </c>
      <c r="B2600" t="s">
        <v>29</v>
      </c>
      <c r="C2600">
        <v>2025</v>
      </c>
      <c r="D2600" s="129">
        <v>784744.74209298845</v>
      </c>
    </row>
    <row r="2601" spans="1:6">
      <c r="A2601" s="134" t="s">
        <v>6</v>
      </c>
      <c r="B2601" t="s">
        <v>29</v>
      </c>
      <c r="C2601">
        <v>2014</v>
      </c>
      <c r="D2601" s="129">
        <v>0</v>
      </c>
      <c r="F2601"/>
    </row>
    <row r="2602" spans="1:6">
      <c r="A2602" s="134" t="s">
        <v>6</v>
      </c>
      <c r="B2602" t="s">
        <v>29</v>
      </c>
      <c r="C2602">
        <v>2015</v>
      </c>
      <c r="D2602" s="129">
        <v>80217505.916489303</v>
      </c>
      <c r="F2602"/>
    </row>
    <row r="2603" spans="1:6">
      <c r="A2603" s="134" t="s">
        <v>6</v>
      </c>
      <c r="B2603" t="s">
        <v>29</v>
      </c>
      <c r="C2603">
        <v>2016</v>
      </c>
      <c r="D2603" s="129">
        <v>12574956.2657187</v>
      </c>
      <c r="F2603"/>
    </row>
    <row r="2604" spans="1:6">
      <c r="A2604" s="134" t="s">
        <v>6</v>
      </c>
      <c r="B2604" t="s">
        <v>29</v>
      </c>
      <c r="C2604">
        <v>2017</v>
      </c>
      <c r="D2604" s="129">
        <v>26564172.9767958</v>
      </c>
      <c r="F2604"/>
    </row>
    <row r="2605" spans="1:6">
      <c r="A2605" s="134" t="s">
        <v>6</v>
      </c>
      <c r="B2605" t="s">
        <v>29</v>
      </c>
      <c r="C2605">
        <v>2018</v>
      </c>
      <c r="D2605" s="129">
        <v>-24591637.312350001</v>
      </c>
      <c r="F2605"/>
    </row>
    <row r="2606" spans="1:6">
      <c r="A2606" s="134" t="s">
        <v>6</v>
      </c>
      <c r="B2606" t="s">
        <v>29</v>
      </c>
      <c r="C2606">
        <v>2019</v>
      </c>
      <c r="D2606" s="129">
        <v>0</v>
      </c>
      <c r="F2606"/>
    </row>
    <row r="2607" spans="1:6">
      <c r="A2607" s="134" t="s">
        <v>6</v>
      </c>
      <c r="B2607" t="s">
        <v>29</v>
      </c>
      <c r="C2607">
        <v>2020</v>
      </c>
      <c r="D2607" s="129">
        <v>23079754.963190801</v>
      </c>
      <c r="F2607"/>
    </row>
    <row r="2608" spans="1:6">
      <c r="A2608" s="134" t="s">
        <v>6</v>
      </c>
      <c r="B2608" t="s">
        <v>29</v>
      </c>
      <c r="C2608">
        <v>2021</v>
      </c>
      <c r="D2608" s="129">
        <v>70754878.771875501</v>
      </c>
      <c r="F2608"/>
    </row>
    <row r="2609" spans="1:6">
      <c r="A2609" s="134" t="s">
        <v>6</v>
      </c>
      <c r="B2609" t="s">
        <v>29</v>
      </c>
      <c r="C2609">
        <v>2022</v>
      </c>
      <c r="D2609" s="129">
        <v>81397377</v>
      </c>
      <c r="F2609"/>
    </row>
    <row r="2610" spans="1:6">
      <c r="A2610" s="134" t="s">
        <v>6</v>
      </c>
      <c r="B2610" t="s">
        <v>29</v>
      </c>
      <c r="C2610">
        <v>2023</v>
      </c>
      <c r="D2610" s="129">
        <v>68504364.561396405</v>
      </c>
      <c r="F2610"/>
    </row>
    <row r="2611" spans="1:6">
      <c r="A2611" s="134" t="s">
        <v>6</v>
      </c>
      <c r="B2611" t="s">
        <v>29</v>
      </c>
      <c r="C2611">
        <v>2024</v>
      </c>
      <c r="D2611" s="129">
        <v>0</v>
      </c>
      <c r="F2611"/>
    </row>
    <row r="2612" spans="1:6">
      <c r="A2612" s="134" t="s">
        <v>6</v>
      </c>
      <c r="B2612" t="s">
        <v>29</v>
      </c>
      <c r="C2612">
        <v>2025</v>
      </c>
      <c r="D2612" s="129">
        <v>56890946</v>
      </c>
    </row>
    <row r="2613" spans="1:6">
      <c r="A2613" s="134" t="s">
        <v>8</v>
      </c>
      <c r="B2613" t="s">
        <v>29</v>
      </c>
      <c r="C2613">
        <v>2014</v>
      </c>
      <c r="D2613" s="129">
        <v>0</v>
      </c>
      <c r="F2613"/>
    </row>
    <row r="2614" spans="1:6">
      <c r="A2614" s="134" t="s">
        <v>8</v>
      </c>
      <c r="B2614" t="s">
        <v>29</v>
      </c>
      <c r="C2614">
        <v>2015</v>
      </c>
      <c r="D2614" s="129">
        <v>0</v>
      </c>
      <c r="F2614"/>
    </row>
    <row r="2615" spans="1:6">
      <c r="A2615" s="134" t="s">
        <v>8</v>
      </c>
      <c r="B2615" t="s">
        <v>29</v>
      </c>
      <c r="C2615">
        <v>2016</v>
      </c>
      <c r="D2615" s="129">
        <v>0</v>
      </c>
      <c r="F2615"/>
    </row>
    <row r="2616" spans="1:6">
      <c r="A2616" s="134" t="s">
        <v>8</v>
      </c>
      <c r="B2616" t="s">
        <v>29</v>
      </c>
      <c r="C2616">
        <v>2017</v>
      </c>
      <c r="D2616" s="129">
        <v>0</v>
      </c>
      <c r="F2616"/>
    </row>
    <row r="2617" spans="1:6">
      <c r="A2617" s="134" t="s">
        <v>8</v>
      </c>
      <c r="B2617" t="s">
        <v>29</v>
      </c>
      <c r="C2617">
        <v>2018</v>
      </c>
      <c r="D2617" s="129">
        <v>0</v>
      </c>
      <c r="F2617"/>
    </row>
    <row r="2618" spans="1:6">
      <c r="A2618" s="134" t="s">
        <v>8</v>
      </c>
      <c r="B2618" t="s">
        <v>29</v>
      </c>
      <c r="C2618">
        <v>2019</v>
      </c>
      <c r="D2618" s="129">
        <v>0</v>
      </c>
      <c r="F2618"/>
    </row>
    <row r="2619" spans="1:6">
      <c r="A2619" s="134" t="s">
        <v>8</v>
      </c>
      <c r="B2619" t="s">
        <v>29</v>
      </c>
      <c r="C2619">
        <v>2020</v>
      </c>
      <c r="D2619" s="129">
        <v>0</v>
      </c>
      <c r="F2619"/>
    </row>
    <row r="2620" spans="1:6">
      <c r="A2620" s="134" t="s">
        <v>8</v>
      </c>
      <c r="B2620" t="s">
        <v>29</v>
      </c>
      <c r="C2620">
        <v>2021</v>
      </c>
      <c r="D2620" s="129">
        <v>-37211576.899999999</v>
      </c>
      <c r="F2620"/>
    </row>
    <row r="2621" spans="1:6">
      <c r="A2621" s="134" t="s">
        <v>8</v>
      </c>
      <c r="B2621" t="s">
        <v>29</v>
      </c>
      <c r="C2621">
        <v>2022</v>
      </c>
      <c r="D2621" s="129">
        <v>37819022.210000001</v>
      </c>
      <c r="F2621"/>
    </row>
    <row r="2622" spans="1:6">
      <c r="A2622" s="134" t="s">
        <v>8</v>
      </c>
      <c r="B2622" t="s">
        <v>29</v>
      </c>
      <c r="C2622">
        <v>2023</v>
      </c>
      <c r="D2622" s="129">
        <v>36466185</v>
      </c>
      <c r="F2622"/>
    </row>
    <row r="2623" spans="1:6">
      <c r="A2623" s="134" t="s">
        <v>8</v>
      </c>
      <c r="B2623" t="s">
        <v>29</v>
      </c>
      <c r="C2623">
        <v>2024</v>
      </c>
      <c r="D2623" s="129">
        <v>35929289.899999999</v>
      </c>
      <c r="F2623"/>
    </row>
    <row r="2624" spans="1:6">
      <c r="A2624" s="134" t="s">
        <v>8</v>
      </c>
      <c r="B2624" t="s">
        <v>29</v>
      </c>
      <c r="C2624">
        <v>2025</v>
      </c>
      <c r="D2624" s="129">
        <v>0</v>
      </c>
    </row>
    <row r="2625" spans="1:6">
      <c r="A2625" s="134" t="s">
        <v>9</v>
      </c>
      <c r="B2625" t="s">
        <v>29</v>
      </c>
      <c r="C2625">
        <v>2014</v>
      </c>
      <c r="D2625" s="129">
        <v>0</v>
      </c>
      <c r="F2625"/>
    </row>
    <row r="2626" spans="1:6">
      <c r="A2626" s="134" t="s">
        <v>9</v>
      </c>
      <c r="B2626" t="s">
        <v>29</v>
      </c>
      <c r="C2626">
        <v>2015</v>
      </c>
      <c r="D2626" s="129">
        <v>0</v>
      </c>
      <c r="F2626"/>
    </row>
    <row r="2627" spans="1:6">
      <c r="A2627" s="134" t="s">
        <v>9</v>
      </c>
      <c r="B2627" t="s">
        <v>29</v>
      </c>
      <c r="C2627">
        <v>2016</v>
      </c>
      <c r="D2627" s="129">
        <v>35404362</v>
      </c>
      <c r="F2627"/>
    </row>
    <row r="2628" spans="1:6">
      <c r="A2628" s="134" t="s">
        <v>9</v>
      </c>
      <c r="B2628" t="s">
        <v>29</v>
      </c>
      <c r="C2628">
        <v>2017</v>
      </c>
      <c r="D2628" s="129">
        <v>48937360.067820497</v>
      </c>
      <c r="F2628"/>
    </row>
    <row r="2629" spans="1:6">
      <c r="A2629" s="134" t="s">
        <v>9</v>
      </c>
      <c r="B2629" t="s">
        <v>29</v>
      </c>
      <c r="C2629">
        <v>2018</v>
      </c>
      <c r="D2629" s="129">
        <v>69553636</v>
      </c>
      <c r="F2629"/>
    </row>
    <row r="2630" spans="1:6">
      <c r="A2630" s="134" t="s">
        <v>9</v>
      </c>
      <c r="B2630" t="s">
        <v>29</v>
      </c>
      <c r="C2630">
        <v>2019</v>
      </c>
      <c r="D2630" s="129">
        <v>-15189478.722829999</v>
      </c>
      <c r="F2630"/>
    </row>
    <row r="2631" spans="1:6">
      <c r="A2631" s="134" t="s">
        <v>9</v>
      </c>
      <c r="B2631" t="s">
        <v>29</v>
      </c>
      <c r="C2631">
        <v>2020</v>
      </c>
      <c r="D2631" s="129">
        <v>0</v>
      </c>
      <c r="F2631"/>
    </row>
    <row r="2632" spans="1:6">
      <c r="A2632" s="134" t="s">
        <v>9</v>
      </c>
      <c r="B2632" t="s">
        <v>29</v>
      </c>
      <c r="C2632">
        <v>2021</v>
      </c>
      <c r="D2632" s="129">
        <v>37335993.590000004</v>
      </c>
      <c r="F2632"/>
    </row>
    <row r="2633" spans="1:6">
      <c r="A2633" s="134" t="s">
        <v>9</v>
      </c>
      <c r="B2633" t="s">
        <v>29</v>
      </c>
      <c r="C2633">
        <v>2022</v>
      </c>
      <c r="D2633" s="129">
        <v>20651756.489999998</v>
      </c>
      <c r="F2633"/>
    </row>
    <row r="2634" spans="1:6">
      <c r="A2634" s="134" t="s">
        <v>9</v>
      </c>
      <c r="B2634" t="s">
        <v>29</v>
      </c>
      <c r="C2634">
        <v>2023</v>
      </c>
      <c r="D2634" s="129">
        <v>40387903</v>
      </c>
      <c r="F2634"/>
    </row>
    <row r="2635" spans="1:6">
      <c r="A2635" s="134" t="s">
        <v>9</v>
      </c>
      <c r="B2635" t="s">
        <v>29</v>
      </c>
      <c r="C2635">
        <v>2024</v>
      </c>
      <c r="D2635" s="129">
        <v>4497521.4400000004</v>
      </c>
      <c r="F2635"/>
    </row>
    <row r="2636" spans="1:6">
      <c r="A2636" s="134" t="s">
        <v>9</v>
      </c>
      <c r="B2636" t="s">
        <v>29</v>
      </c>
      <c r="C2636">
        <v>2025</v>
      </c>
      <c r="D2636" s="129">
        <v>0</v>
      </c>
    </row>
    <row r="2637" spans="1:6">
      <c r="A2637" s="134" t="s">
        <v>7</v>
      </c>
      <c r="B2637" t="s">
        <v>29</v>
      </c>
      <c r="C2637">
        <v>2014</v>
      </c>
      <c r="D2637" s="129">
        <v>0</v>
      </c>
      <c r="F2637"/>
    </row>
    <row r="2638" spans="1:6">
      <c r="A2638" s="134" t="s">
        <v>7</v>
      </c>
      <c r="B2638" t="s">
        <v>29</v>
      </c>
      <c r="C2638">
        <v>2015</v>
      </c>
      <c r="D2638" s="129">
        <v>0</v>
      </c>
      <c r="F2638"/>
    </row>
    <row r="2639" spans="1:6">
      <c r="A2639" s="134" t="s">
        <v>7</v>
      </c>
      <c r="B2639" t="s">
        <v>29</v>
      </c>
      <c r="C2639">
        <v>2016</v>
      </c>
      <c r="D2639" s="129">
        <v>0</v>
      </c>
      <c r="F2639"/>
    </row>
    <row r="2640" spans="1:6">
      <c r="A2640" s="134" t="s">
        <v>7</v>
      </c>
      <c r="B2640" t="s">
        <v>29</v>
      </c>
      <c r="C2640">
        <v>2017</v>
      </c>
      <c r="D2640" s="129">
        <v>0</v>
      </c>
      <c r="F2640"/>
    </row>
    <row r="2641" spans="1:6">
      <c r="A2641" s="134" t="s">
        <v>7</v>
      </c>
      <c r="B2641" t="s">
        <v>29</v>
      </c>
      <c r="C2641">
        <v>2018</v>
      </c>
      <c r="D2641" s="129">
        <v>0</v>
      </c>
      <c r="F2641"/>
    </row>
    <row r="2642" spans="1:6">
      <c r="A2642" s="134" t="s">
        <v>7</v>
      </c>
      <c r="B2642" t="s">
        <v>29</v>
      </c>
      <c r="C2642">
        <v>2019</v>
      </c>
      <c r="D2642" s="129">
        <v>0</v>
      </c>
      <c r="F2642"/>
    </row>
    <row r="2643" spans="1:6">
      <c r="A2643" s="134" t="s">
        <v>7</v>
      </c>
      <c r="B2643" t="s">
        <v>29</v>
      </c>
      <c r="C2643">
        <v>2020</v>
      </c>
      <c r="D2643" s="129">
        <v>0</v>
      </c>
      <c r="F2643"/>
    </row>
    <row r="2644" spans="1:6">
      <c r="A2644" s="134" t="s">
        <v>7</v>
      </c>
      <c r="B2644" t="s">
        <v>29</v>
      </c>
      <c r="C2644">
        <v>2021</v>
      </c>
      <c r="D2644" s="129">
        <v>0</v>
      </c>
      <c r="F2644"/>
    </row>
    <row r="2645" spans="1:6">
      <c r="A2645" s="134" t="s">
        <v>7</v>
      </c>
      <c r="B2645" t="s">
        <v>29</v>
      </c>
      <c r="C2645">
        <v>2022</v>
      </c>
      <c r="D2645" s="129">
        <v>0</v>
      </c>
      <c r="F2645"/>
    </row>
    <row r="2646" spans="1:6">
      <c r="A2646" s="134" t="s">
        <v>7</v>
      </c>
      <c r="B2646" t="s">
        <v>29</v>
      </c>
      <c r="C2646">
        <v>2023</v>
      </c>
      <c r="D2646" s="129">
        <v>0</v>
      </c>
      <c r="F2646"/>
    </row>
    <row r="2647" spans="1:6">
      <c r="A2647" s="134" t="s">
        <v>7</v>
      </c>
      <c r="B2647" t="s">
        <v>29</v>
      </c>
      <c r="C2647">
        <v>2024</v>
      </c>
      <c r="D2647" s="129">
        <v>0</v>
      </c>
      <c r="F2647"/>
    </row>
    <row r="2648" spans="1:6">
      <c r="A2648" s="134" t="s">
        <v>7</v>
      </c>
      <c r="B2648" t="s">
        <v>29</v>
      </c>
      <c r="C2648">
        <v>2025</v>
      </c>
      <c r="D2648" s="129">
        <v>-69231136</v>
      </c>
    </row>
    <row r="2649" spans="1:6">
      <c r="A2649" s="134" t="s">
        <v>107</v>
      </c>
      <c r="B2649" t="s">
        <v>29</v>
      </c>
      <c r="C2649">
        <v>2014</v>
      </c>
      <c r="D2649" s="129">
        <v>0</v>
      </c>
      <c r="F2649"/>
    </row>
    <row r="2650" spans="1:6">
      <c r="A2650" s="134" t="s">
        <v>107</v>
      </c>
      <c r="B2650" t="s">
        <v>29</v>
      </c>
      <c r="C2650">
        <v>2015</v>
      </c>
      <c r="D2650" s="129">
        <v>0</v>
      </c>
      <c r="F2650"/>
    </row>
    <row r="2651" spans="1:6">
      <c r="A2651" s="134" t="s">
        <v>107</v>
      </c>
      <c r="B2651" t="s">
        <v>29</v>
      </c>
      <c r="C2651">
        <v>2016</v>
      </c>
      <c r="D2651" s="129">
        <v>0</v>
      </c>
      <c r="F2651"/>
    </row>
    <row r="2652" spans="1:6">
      <c r="A2652" s="134" t="s">
        <v>107</v>
      </c>
      <c r="B2652" t="s">
        <v>29</v>
      </c>
      <c r="C2652">
        <v>2017</v>
      </c>
      <c r="D2652" s="129">
        <v>0</v>
      </c>
      <c r="F2652"/>
    </row>
    <row r="2653" spans="1:6">
      <c r="A2653" s="134" t="s">
        <v>107</v>
      </c>
      <c r="B2653" t="s">
        <v>29</v>
      </c>
      <c r="C2653">
        <v>2018</v>
      </c>
      <c r="D2653" s="129">
        <v>0</v>
      </c>
      <c r="F2653"/>
    </row>
    <row r="2654" spans="1:6">
      <c r="A2654" s="134" t="s">
        <v>107</v>
      </c>
      <c r="B2654" t="s">
        <v>29</v>
      </c>
      <c r="C2654">
        <v>2019</v>
      </c>
      <c r="D2654" s="129">
        <v>0</v>
      </c>
      <c r="F2654"/>
    </row>
    <row r="2655" spans="1:6">
      <c r="A2655" s="134" t="s">
        <v>107</v>
      </c>
      <c r="B2655" t="s">
        <v>29</v>
      </c>
      <c r="C2655">
        <v>2020</v>
      </c>
      <c r="D2655" s="129">
        <v>0</v>
      </c>
      <c r="F2655"/>
    </row>
    <row r="2656" spans="1:6">
      <c r="A2656" s="134" t="s">
        <v>107</v>
      </c>
      <c r="B2656" t="s">
        <v>29</v>
      </c>
      <c r="C2656">
        <v>2021</v>
      </c>
      <c r="D2656" s="129">
        <v>0</v>
      </c>
      <c r="F2656"/>
    </row>
    <row r="2657" spans="1:6">
      <c r="A2657" s="134" t="s">
        <v>107</v>
      </c>
      <c r="B2657" t="s">
        <v>29</v>
      </c>
      <c r="C2657">
        <v>2022</v>
      </c>
      <c r="D2657" s="129">
        <v>0</v>
      </c>
      <c r="F2657"/>
    </row>
    <row r="2658" spans="1:6">
      <c r="A2658" s="134" t="s">
        <v>107</v>
      </c>
      <c r="B2658" t="s">
        <v>29</v>
      </c>
      <c r="C2658">
        <v>2023</v>
      </c>
      <c r="D2658" s="129">
        <v>0</v>
      </c>
      <c r="F2658"/>
    </row>
    <row r="2659" spans="1:6">
      <c r="A2659" s="134" t="s">
        <v>107</v>
      </c>
      <c r="B2659" t="s">
        <v>29</v>
      </c>
      <c r="C2659">
        <v>2024</v>
      </c>
      <c r="D2659" s="129">
        <v>0</v>
      </c>
      <c r="F2659"/>
    </row>
    <row r="2660" spans="1:6">
      <c r="A2660" s="134" t="s">
        <v>107</v>
      </c>
      <c r="B2660" t="s">
        <v>29</v>
      </c>
      <c r="C2660">
        <v>2025</v>
      </c>
      <c r="D2660" s="129">
        <v>0</v>
      </c>
    </row>
    <row r="2661" spans="1:6">
      <c r="A2661" s="134" t="s">
        <v>104</v>
      </c>
      <c r="B2661" t="s">
        <v>29</v>
      </c>
      <c r="C2661">
        <v>2014</v>
      </c>
      <c r="D2661" s="129">
        <v>11002838</v>
      </c>
      <c r="F2661"/>
    </row>
    <row r="2662" spans="1:6">
      <c r="A2662" s="134" t="s">
        <v>104</v>
      </c>
      <c r="B2662" t="s">
        <v>29</v>
      </c>
      <c r="C2662">
        <v>2015</v>
      </c>
      <c r="D2662" s="129">
        <v>12007836</v>
      </c>
      <c r="F2662"/>
    </row>
    <row r="2663" spans="1:6">
      <c r="A2663" s="134" t="s">
        <v>104</v>
      </c>
      <c r="B2663" t="s">
        <v>29</v>
      </c>
      <c r="C2663">
        <v>2016</v>
      </c>
      <c r="D2663" s="129">
        <v>4985611</v>
      </c>
      <c r="F2663"/>
    </row>
    <row r="2664" spans="1:6">
      <c r="A2664" s="134" t="s">
        <v>104</v>
      </c>
      <c r="B2664" t="s">
        <v>29</v>
      </c>
      <c r="C2664">
        <v>2017</v>
      </c>
      <c r="D2664" s="129">
        <v>5061148</v>
      </c>
      <c r="F2664"/>
    </row>
    <row r="2665" spans="1:6">
      <c r="A2665" s="134" t="s">
        <v>104</v>
      </c>
      <c r="B2665" t="s">
        <v>29</v>
      </c>
      <c r="C2665">
        <v>2018</v>
      </c>
      <c r="D2665" s="129">
        <v>5306154</v>
      </c>
      <c r="F2665"/>
    </row>
    <row r="2666" spans="1:6">
      <c r="A2666" s="134" t="s">
        <v>104</v>
      </c>
      <c r="B2666" t="s">
        <v>29</v>
      </c>
      <c r="C2666">
        <v>2019</v>
      </c>
      <c r="D2666" s="129">
        <v>5233090</v>
      </c>
      <c r="F2666"/>
    </row>
    <row r="2667" spans="1:6">
      <c r="A2667" s="134" t="s">
        <v>104</v>
      </c>
      <c r="B2667" t="s">
        <v>29</v>
      </c>
      <c r="C2667">
        <v>2020</v>
      </c>
      <c r="D2667" s="129">
        <v>5528513</v>
      </c>
      <c r="F2667"/>
    </row>
    <row r="2668" spans="1:6">
      <c r="A2668" s="134" t="s">
        <v>104</v>
      </c>
      <c r="B2668" t="s">
        <v>29</v>
      </c>
      <c r="C2668">
        <v>2021</v>
      </c>
      <c r="D2668" s="129">
        <v>2794918.5996587202</v>
      </c>
      <c r="F2668"/>
    </row>
    <row r="2669" spans="1:6">
      <c r="A2669" s="134" t="s">
        <v>104</v>
      </c>
      <c r="B2669" t="s">
        <v>29</v>
      </c>
      <c r="C2669">
        <v>2022</v>
      </c>
      <c r="D2669" s="129">
        <v>5294268.0597141599</v>
      </c>
      <c r="E2669" s="62"/>
      <c r="F2669"/>
    </row>
    <row r="2670" spans="1:6">
      <c r="A2670" s="134" t="s">
        <v>104</v>
      </c>
      <c r="B2670" t="s">
        <v>29</v>
      </c>
      <c r="C2670">
        <v>2023</v>
      </c>
      <c r="D2670" s="129">
        <v>5199303.5500719203</v>
      </c>
      <c r="F2670"/>
    </row>
    <row r="2671" spans="1:6">
      <c r="A2671" s="134" t="s">
        <v>104</v>
      </c>
      <c r="B2671" t="s">
        <v>29</v>
      </c>
      <c r="C2671">
        <v>2024</v>
      </c>
      <c r="D2671" s="129">
        <v>5828569.6946001202</v>
      </c>
      <c r="E2671" s="62"/>
      <c r="F2671"/>
    </row>
    <row r="2672" spans="1:6">
      <c r="A2672" s="134" t="s">
        <v>104</v>
      </c>
      <c r="B2672" t="s">
        <v>29</v>
      </c>
      <c r="C2672">
        <v>2025</v>
      </c>
      <c r="D2672" s="129">
        <v>6835381.4346159054</v>
      </c>
    </row>
    <row r="2673" spans="1:9">
      <c r="A2673" s="134" t="s">
        <v>145</v>
      </c>
      <c r="B2673" t="s">
        <v>29</v>
      </c>
      <c r="C2673">
        <v>2020</v>
      </c>
      <c r="D2673" s="129">
        <v>0</v>
      </c>
      <c r="F2673"/>
      <c r="I2673" s="63"/>
    </row>
    <row r="2674" spans="1:9">
      <c r="A2674" s="134" t="s">
        <v>145</v>
      </c>
      <c r="B2674" t="s">
        <v>29</v>
      </c>
      <c r="C2674">
        <v>2021</v>
      </c>
      <c r="D2674" s="129">
        <v>0</v>
      </c>
      <c r="F2674"/>
    </row>
    <row r="2675" spans="1:9">
      <c r="A2675" s="134" t="s">
        <v>145</v>
      </c>
      <c r="B2675" t="s">
        <v>29</v>
      </c>
      <c r="C2675">
        <v>2022</v>
      </c>
      <c r="D2675" s="129">
        <v>0</v>
      </c>
      <c r="E2675" s="62"/>
      <c r="F2675"/>
    </row>
    <row r="2676" spans="1:9">
      <c r="A2676" s="134" t="s">
        <v>145</v>
      </c>
      <c r="B2676" t="s">
        <v>29</v>
      </c>
      <c r="C2676">
        <v>2023</v>
      </c>
      <c r="D2676" s="129">
        <v>0</v>
      </c>
      <c r="F2676"/>
    </row>
    <row r="2677" spans="1:9">
      <c r="A2677" s="134" t="s">
        <v>145</v>
      </c>
      <c r="B2677" t="s">
        <v>29</v>
      </c>
      <c r="C2677">
        <v>2024</v>
      </c>
      <c r="D2677" s="129">
        <v>0</v>
      </c>
      <c r="E2677" s="62"/>
      <c r="F2677"/>
    </row>
    <row r="2678" spans="1:9">
      <c r="A2678" s="134" t="s">
        <v>145</v>
      </c>
      <c r="B2678" t="s">
        <v>29</v>
      </c>
      <c r="C2678">
        <v>2025</v>
      </c>
      <c r="D2678" s="129">
        <v>0</v>
      </c>
    </row>
    <row r="2679" spans="1:9">
      <c r="A2679" s="134" t="s">
        <v>101</v>
      </c>
      <c r="B2679" t="s">
        <v>29</v>
      </c>
      <c r="C2679">
        <v>2014</v>
      </c>
      <c r="D2679" s="129">
        <v>-405000</v>
      </c>
      <c r="F2679"/>
    </row>
    <row r="2680" spans="1:9">
      <c r="A2680" s="134" t="s">
        <v>101</v>
      </c>
      <c r="B2680" t="s">
        <v>29</v>
      </c>
      <c r="C2680">
        <v>2015</v>
      </c>
      <c r="D2680" s="129">
        <v>-414274.482346192</v>
      </c>
      <c r="F2680"/>
    </row>
    <row r="2681" spans="1:9">
      <c r="A2681" s="134" t="s">
        <v>101</v>
      </c>
      <c r="B2681" t="s">
        <v>29</v>
      </c>
      <c r="C2681">
        <v>2016</v>
      </c>
      <c r="D2681" s="129">
        <v>4502241</v>
      </c>
      <c r="F2681"/>
    </row>
    <row r="2682" spans="1:9">
      <c r="A2682" s="134" t="s">
        <v>101</v>
      </c>
      <c r="B2682" t="s">
        <v>29</v>
      </c>
      <c r="C2682">
        <v>2017</v>
      </c>
      <c r="D2682" s="129">
        <v>4548628</v>
      </c>
      <c r="F2682"/>
    </row>
    <row r="2683" spans="1:9">
      <c r="A2683" s="134" t="s">
        <v>101</v>
      </c>
      <c r="B2683" t="s">
        <v>29</v>
      </c>
      <c r="C2683">
        <v>2018</v>
      </c>
      <c r="D2683" s="129">
        <v>4636585.3261486301</v>
      </c>
      <c r="F2683"/>
    </row>
    <row r="2684" spans="1:9">
      <c r="A2684" s="134" t="s">
        <v>101</v>
      </c>
      <c r="B2684" t="s">
        <v>29</v>
      </c>
      <c r="C2684">
        <v>2019</v>
      </c>
      <c r="D2684" s="129">
        <v>4732919.08</v>
      </c>
      <c r="F2684"/>
    </row>
    <row r="2685" spans="1:9">
      <c r="A2685" s="134" t="s">
        <v>101</v>
      </c>
      <c r="B2685" t="s">
        <v>29</v>
      </c>
      <c r="C2685">
        <v>2020</v>
      </c>
      <c r="D2685" s="129">
        <v>4808311</v>
      </c>
      <c r="F2685"/>
    </row>
    <row r="2686" spans="1:9">
      <c r="A2686" s="134" t="s">
        <v>101</v>
      </c>
      <c r="B2686" t="s">
        <v>29</v>
      </c>
      <c r="C2686">
        <v>2021</v>
      </c>
      <c r="D2686" s="129">
        <v>2404155</v>
      </c>
      <c r="F2686"/>
    </row>
    <row r="2687" spans="1:9">
      <c r="A2687" s="134" t="s">
        <v>101</v>
      </c>
      <c r="B2687" t="s">
        <v>29</v>
      </c>
      <c r="C2687">
        <v>2022</v>
      </c>
      <c r="D2687" s="129">
        <v>-2379444</v>
      </c>
      <c r="E2687" s="62"/>
      <c r="F2687"/>
    </row>
    <row r="2688" spans="1:9">
      <c r="A2688" s="134" t="s">
        <v>101</v>
      </c>
      <c r="B2688" t="s">
        <v>29</v>
      </c>
      <c r="C2688">
        <v>2023</v>
      </c>
      <c r="D2688" s="129">
        <v>-2431100</v>
      </c>
      <c r="F2688"/>
    </row>
    <row r="2689" spans="1:6">
      <c r="A2689" s="134" t="s">
        <v>101</v>
      </c>
      <c r="B2689" t="s">
        <v>29</v>
      </c>
      <c r="C2689">
        <v>2024</v>
      </c>
      <c r="D2689" s="129">
        <v>-2568283</v>
      </c>
      <c r="E2689" s="62"/>
      <c r="F2689"/>
    </row>
    <row r="2690" spans="1:6">
      <c r="A2690" s="134" t="s">
        <v>101</v>
      </c>
      <c r="B2690" t="s">
        <v>29</v>
      </c>
      <c r="C2690">
        <v>2025</v>
      </c>
      <c r="D2690" s="129">
        <v>-2720455</v>
      </c>
    </row>
    <row r="2691" spans="1:6">
      <c r="A2691" s="134" t="s">
        <v>71</v>
      </c>
      <c r="B2691" t="s">
        <v>29</v>
      </c>
      <c r="C2691">
        <v>2014</v>
      </c>
      <c r="D2691" s="129">
        <v>-700000</v>
      </c>
      <c r="F2691"/>
    </row>
    <row r="2692" spans="1:6">
      <c r="A2692" s="134" t="s">
        <v>71</v>
      </c>
      <c r="B2692" t="s">
        <v>29</v>
      </c>
      <c r="C2692">
        <v>2015</v>
      </c>
      <c r="D2692" s="129">
        <v>-2932859.5202212902</v>
      </c>
      <c r="F2692"/>
    </row>
    <row r="2693" spans="1:6">
      <c r="A2693" s="134" t="s">
        <v>71</v>
      </c>
      <c r="B2693" t="s">
        <v>29</v>
      </c>
      <c r="C2693">
        <v>2016</v>
      </c>
      <c r="D2693" s="129">
        <v>2264061.36112259</v>
      </c>
      <c r="F2693"/>
    </row>
    <row r="2694" spans="1:6">
      <c r="A2694" s="134" t="s">
        <v>71</v>
      </c>
      <c r="B2694" t="s">
        <v>29</v>
      </c>
      <c r="C2694">
        <v>2017</v>
      </c>
      <c r="D2694" s="129">
        <v>0</v>
      </c>
      <c r="F2694"/>
    </row>
    <row r="2695" spans="1:6">
      <c r="A2695" s="134" t="s">
        <v>71</v>
      </c>
      <c r="B2695" t="s">
        <v>29</v>
      </c>
      <c r="C2695">
        <v>2018</v>
      </c>
      <c r="D2695" s="129">
        <v>-825080</v>
      </c>
      <c r="F2695"/>
    </row>
    <row r="2696" spans="1:6">
      <c r="A2696" s="134" t="s">
        <v>71</v>
      </c>
      <c r="B2696" t="s">
        <v>29</v>
      </c>
      <c r="C2696">
        <v>2019</v>
      </c>
      <c r="D2696" s="129">
        <v>-7043097</v>
      </c>
      <c r="F2696"/>
    </row>
    <row r="2697" spans="1:6">
      <c r="A2697" s="134" t="s">
        <v>71</v>
      </c>
      <c r="B2697" t="s">
        <v>29</v>
      </c>
      <c r="C2697">
        <v>2020</v>
      </c>
      <c r="D2697" s="129">
        <v>-3159214</v>
      </c>
      <c r="F2697"/>
    </row>
    <row r="2698" spans="1:6">
      <c r="A2698" s="134" t="s">
        <v>71</v>
      </c>
      <c r="B2698" t="s">
        <v>29</v>
      </c>
      <c r="C2698">
        <v>2021</v>
      </c>
      <c r="D2698" s="129">
        <v>2995093</v>
      </c>
      <c r="F2698"/>
    </row>
    <row r="2699" spans="1:6">
      <c r="A2699" s="134" t="s">
        <v>71</v>
      </c>
      <c r="B2699" t="s">
        <v>29</v>
      </c>
      <c r="C2699">
        <v>2022</v>
      </c>
      <c r="D2699" s="129">
        <v>0</v>
      </c>
      <c r="E2699" s="62"/>
      <c r="F2699"/>
    </row>
    <row r="2700" spans="1:6">
      <c r="A2700" s="134" t="s">
        <v>71</v>
      </c>
      <c r="B2700" t="s">
        <v>29</v>
      </c>
      <c r="C2700">
        <v>2023</v>
      </c>
      <c r="D2700" s="129">
        <v>5340815.96</v>
      </c>
      <c r="F2700"/>
    </row>
    <row r="2701" spans="1:6">
      <c r="A2701" s="134" t="s">
        <v>71</v>
      </c>
      <c r="B2701" t="s">
        <v>29</v>
      </c>
      <c r="C2701">
        <v>2024</v>
      </c>
      <c r="D2701" s="129">
        <v>-6325306.9500000002</v>
      </c>
      <c r="E2701" s="62"/>
      <c r="F2701"/>
    </row>
    <row r="2702" spans="1:6">
      <c r="A2702" s="134" t="s">
        <v>71</v>
      </c>
      <c r="B2702" t="s">
        <v>29</v>
      </c>
      <c r="C2702">
        <v>2025</v>
      </c>
      <c r="D2702" s="129">
        <v>0</v>
      </c>
    </row>
    <row r="2703" spans="1:6">
      <c r="A2703" s="134" t="s">
        <v>10</v>
      </c>
      <c r="B2703" t="s">
        <v>29</v>
      </c>
      <c r="C2703">
        <v>2014</v>
      </c>
      <c r="D2703" s="129">
        <v>400000</v>
      </c>
      <c r="F2703"/>
    </row>
    <row r="2704" spans="1:6">
      <c r="A2704" s="134" t="s">
        <v>10</v>
      </c>
      <c r="B2704" t="s">
        <v>29</v>
      </c>
      <c r="C2704">
        <v>2015</v>
      </c>
      <c r="D2704" s="129">
        <v>0</v>
      </c>
      <c r="F2704"/>
    </row>
    <row r="2705" spans="1:6">
      <c r="A2705" s="134" t="s">
        <v>10</v>
      </c>
      <c r="B2705" t="s">
        <v>29</v>
      </c>
      <c r="C2705">
        <v>2016</v>
      </c>
      <c r="D2705" s="129">
        <v>101717.557251908</v>
      </c>
      <c r="F2705"/>
    </row>
    <row r="2706" spans="1:6">
      <c r="A2706" s="134" t="s">
        <v>10</v>
      </c>
      <c r="B2706" t="s">
        <v>29</v>
      </c>
      <c r="C2706">
        <v>2017</v>
      </c>
      <c r="D2706" s="129">
        <v>-4551145.0381679405</v>
      </c>
      <c r="F2706"/>
    </row>
    <row r="2707" spans="1:6">
      <c r="A2707" s="134" t="s">
        <v>10</v>
      </c>
      <c r="B2707" t="s">
        <v>29</v>
      </c>
      <c r="C2707">
        <v>2018</v>
      </c>
      <c r="D2707" s="129">
        <v>-1994274.8091603101</v>
      </c>
      <c r="F2707"/>
    </row>
    <row r="2708" spans="1:6">
      <c r="A2708" s="134" t="s">
        <v>10</v>
      </c>
      <c r="B2708" t="s">
        <v>29</v>
      </c>
      <c r="C2708">
        <v>2019</v>
      </c>
      <c r="D2708" s="129">
        <v>5348282.4427480903</v>
      </c>
      <c r="F2708"/>
    </row>
    <row r="2709" spans="1:6">
      <c r="A2709" s="134" t="s">
        <v>10</v>
      </c>
      <c r="B2709" t="s">
        <v>29</v>
      </c>
      <c r="C2709">
        <v>2020</v>
      </c>
      <c r="D2709" s="129">
        <v>0</v>
      </c>
      <c r="F2709"/>
    </row>
    <row r="2710" spans="1:6">
      <c r="A2710" s="134" t="s">
        <v>10</v>
      </c>
      <c r="B2710" t="s">
        <v>29</v>
      </c>
      <c r="C2710">
        <v>2021</v>
      </c>
      <c r="D2710" s="129">
        <v>0</v>
      </c>
      <c r="F2710"/>
    </row>
    <row r="2711" spans="1:6">
      <c r="A2711" s="134" t="s">
        <v>10</v>
      </c>
      <c r="B2711" t="s">
        <v>29</v>
      </c>
      <c r="C2711">
        <v>2022</v>
      </c>
      <c r="D2711" s="129">
        <v>0</v>
      </c>
      <c r="F2711"/>
    </row>
    <row r="2712" spans="1:6">
      <c r="A2712" s="134" t="s">
        <v>10</v>
      </c>
      <c r="B2712" t="s">
        <v>29</v>
      </c>
      <c r="C2712">
        <v>2023</v>
      </c>
      <c r="D2712" s="129">
        <v>0</v>
      </c>
      <c r="F2712"/>
    </row>
    <row r="2713" spans="1:6">
      <c r="A2713" s="134" t="s">
        <v>10</v>
      </c>
      <c r="B2713" t="s">
        <v>29</v>
      </c>
      <c r="C2713">
        <v>2024</v>
      </c>
      <c r="D2713" s="129">
        <v>2394933.41</v>
      </c>
      <c r="E2713" s="62"/>
      <c r="F2713"/>
    </row>
    <row r="2714" spans="1:6">
      <c r="A2714" s="134" t="s">
        <v>10</v>
      </c>
      <c r="B2714" t="s">
        <v>29</v>
      </c>
      <c r="C2714">
        <v>2025</v>
      </c>
      <c r="D2714" s="129">
        <v>0</v>
      </c>
    </row>
    <row r="2715" spans="1:6">
      <c r="A2715" s="134" t="s">
        <v>105</v>
      </c>
      <c r="B2715" t="s">
        <v>29</v>
      </c>
      <c r="C2715">
        <v>2014</v>
      </c>
      <c r="D2715" s="129">
        <v>0</v>
      </c>
      <c r="F2715"/>
    </row>
    <row r="2716" spans="1:6">
      <c r="A2716" s="134" t="s">
        <v>105</v>
      </c>
      <c r="B2716" t="s">
        <v>29</v>
      </c>
      <c r="C2716">
        <v>2015</v>
      </c>
      <c r="D2716" s="129">
        <v>0</v>
      </c>
      <c r="F2716"/>
    </row>
    <row r="2717" spans="1:6">
      <c r="A2717" s="134" t="s">
        <v>105</v>
      </c>
      <c r="B2717" t="s">
        <v>29</v>
      </c>
      <c r="C2717">
        <v>2016</v>
      </c>
      <c r="D2717" s="129">
        <v>0</v>
      </c>
      <c r="F2717"/>
    </row>
    <row r="2718" spans="1:6">
      <c r="A2718" s="134" t="s">
        <v>105</v>
      </c>
      <c r="B2718" t="s">
        <v>29</v>
      </c>
      <c r="C2718">
        <v>2017</v>
      </c>
      <c r="D2718" s="129">
        <v>0</v>
      </c>
      <c r="F2718"/>
    </row>
    <row r="2719" spans="1:6">
      <c r="A2719" s="134" t="s">
        <v>105</v>
      </c>
      <c r="B2719" t="s">
        <v>29</v>
      </c>
      <c r="C2719">
        <v>2018</v>
      </c>
      <c r="D2719" s="129">
        <v>12115805.1033046</v>
      </c>
      <c r="F2719"/>
    </row>
    <row r="2720" spans="1:6">
      <c r="A2720" s="134" t="s">
        <v>105</v>
      </c>
      <c r="B2720" t="s">
        <v>29</v>
      </c>
      <c r="C2720">
        <v>2019</v>
      </c>
      <c r="D2720" s="129">
        <v>12412628.989272101</v>
      </c>
      <c r="F2720"/>
    </row>
    <row r="2721" spans="1:6">
      <c r="A2721" s="134" t="s">
        <v>105</v>
      </c>
      <c r="B2721" t="s">
        <v>29</v>
      </c>
      <c r="C2721">
        <v>2020</v>
      </c>
      <c r="D2721" s="129">
        <v>-18913558.306929398</v>
      </c>
      <c r="F2721"/>
    </row>
    <row r="2722" spans="1:6">
      <c r="A2722" s="134" t="s">
        <v>105</v>
      </c>
      <c r="B2722" t="s">
        <v>29</v>
      </c>
      <c r="C2722">
        <v>2021</v>
      </c>
      <c r="D2722" s="129">
        <v>-19372188.389153101</v>
      </c>
      <c r="F2722"/>
    </row>
    <row r="2723" spans="1:6">
      <c r="A2723" s="134" t="s">
        <v>105</v>
      </c>
      <c r="B2723" t="s">
        <v>29</v>
      </c>
      <c r="C2723">
        <v>2022</v>
      </c>
      <c r="D2723" s="129">
        <v>-19407541.231605999</v>
      </c>
      <c r="E2723" s="62"/>
      <c r="F2723"/>
    </row>
    <row r="2724" spans="1:6">
      <c r="A2724" s="134" t="s">
        <v>105</v>
      </c>
      <c r="B2724" t="s">
        <v>29</v>
      </c>
      <c r="C2724">
        <v>2023</v>
      </c>
      <c r="D2724" s="129">
        <v>4483544.6463795602</v>
      </c>
      <c r="F2724"/>
    </row>
    <row r="2725" spans="1:6">
      <c r="A2725" s="134" t="s">
        <v>105</v>
      </c>
      <c r="B2725" t="s">
        <v>29</v>
      </c>
      <c r="C2725">
        <v>2024</v>
      </c>
      <c r="D2725" s="129">
        <v>0</v>
      </c>
      <c r="E2725" s="62"/>
      <c r="F2725"/>
    </row>
    <row r="2726" spans="1:6">
      <c r="A2726" s="134" t="s">
        <v>105</v>
      </c>
      <c r="B2726" t="s">
        <v>29</v>
      </c>
      <c r="C2726">
        <v>2025</v>
      </c>
      <c r="D2726" s="129">
        <v>-5331795.4172017463</v>
      </c>
    </row>
    <row r="2727" spans="1:6">
      <c r="A2727" s="134" t="s">
        <v>106</v>
      </c>
      <c r="B2727" t="s">
        <v>29</v>
      </c>
      <c r="C2727">
        <v>2014</v>
      </c>
      <c r="D2727" s="129">
        <v>0</v>
      </c>
      <c r="F2727"/>
    </row>
    <row r="2728" spans="1:6">
      <c r="A2728" s="134" t="s">
        <v>106</v>
      </c>
      <c r="B2728" t="s">
        <v>29</v>
      </c>
      <c r="C2728">
        <v>2015</v>
      </c>
      <c r="D2728" s="129">
        <v>12518241.689999999</v>
      </c>
      <c r="F2728"/>
    </row>
    <row r="2729" spans="1:6">
      <c r="A2729" s="134" t="s">
        <v>106</v>
      </c>
      <c r="B2729" t="s">
        <v>29</v>
      </c>
      <c r="C2729">
        <v>2016</v>
      </c>
      <c r="D2729" s="129">
        <v>8782432</v>
      </c>
      <c r="F2729"/>
    </row>
    <row r="2730" spans="1:6">
      <c r="A2730" s="134" t="s">
        <v>106</v>
      </c>
      <c r="B2730" t="s">
        <v>29</v>
      </c>
      <c r="C2730">
        <v>2017</v>
      </c>
      <c r="D2730" s="129">
        <v>7243601</v>
      </c>
      <c r="F2730"/>
    </row>
    <row r="2731" spans="1:6">
      <c r="A2731" s="134" t="s">
        <v>106</v>
      </c>
      <c r="B2731" t="s">
        <v>29</v>
      </c>
      <c r="C2731">
        <v>2018</v>
      </c>
      <c r="D2731" s="129">
        <v>4460841</v>
      </c>
      <c r="F2731"/>
    </row>
    <row r="2732" spans="1:6">
      <c r="A2732" s="134" t="s">
        <v>106</v>
      </c>
      <c r="B2732" t="s">
        <v>29</v>
      </c>
      <c r="C2732">
        <v>2019</v>
      </c>
      <c r="D2732" s="129">
        <v>0</v>
      </c>
      <c r="F2732"/>
    </row>
    <row r="2733" spans="1:6">
      <c r="A2733" s="134" t="s">
        <v>106</v>
      </c>
      <c r="B2733" t="s">
        <v>29</v>
      </c>
      <c r="C2733">
        <v>2020</v>
      </c>
      <c r="D2733" s="129">
        <v>17633821.0672854</v>
      </c>
      <c r="F2733"/>
    </row>
    <row r="2734" spans="1:6">
      <c r="A2734" s="134" t="s">
        <v>106</v>
      </c>
      <c r="B2734" t="s">
        <v>29</v>
      </c>
      <c r="C2734">
        <v>2021</v>
      </c>
      <c r="D2734" s="129">
        <v>8953799.2455288395</v>
      </c>
      <c r="F2734"/>
    </row>
    <row r="2735" spans="1:6">
      <c r="A2735" s="134" t="s">
        <v>106</v>
      </c>
      <c r="B2735" t="s">
        <v>29</v>
      </c>
      <c r="C2735">
        <v>2022</v>
      </c>
      <c r="D2735" s="129">
        <v>9702716.0800000001</v>
      </c>
      <c r="E2735" s="62"/>
      <c r="F2735"/>
    </row>
    <row r="2736" spans="1:6">
      <c r="A2736" s="134" t="s">
        <v>106</v>
      </c>
      <c r="B2736" t="s">
        <v>29</v>
      </c>
      <c r="C2736">
        <v>2023</v>
      </c>
      <c r="D2736" s="129">
        <v>4042505.34003331</v>
      </c>
      <c r="F2736"/>
    </row>
    <row r="2737" spans="1:6">
      <c r="A2737" s="134" t="s">
        <v>106</v>
      </c>
      <c r="B2737" t="s">
        <v>29</v>
      </c>
      <c r="C2737">
        <v>2024</v>
      </c>
      <c r="D2737" s="129">
        <v>0</v>
      </c>
      <c r="E2737" s="62"/>
      <c r="F2737"/>
    </row>
    <row r="2738" spans="1:6">
      <c r="A2738" s="134" t="s">
        <v>106</v>
      </c>
      <c r="B2738" t="s">
        <v>29</v>
      </c>
      <c r="C2738">
        <v>2025</v>
      </c>
      <c r="D2738" s="129">
        <v>1202255.1499663065</v>
      </c>
    </row>
    <row r="2739" spans="1:6">
      <c r="A2739" s="134" t="s">
        <v>70</v>
      </c>
      <c r="B2739" t="s">
        <v>29</v>
      </c>
      <c r="C2739">
        <v>2014</v>
      </c>
      <c r="D2739" s="129">
        <v>-3000000</v>
      </c>
      <c r="F2739"/>
    </row>
    <row r="2740" spans="1:6">
      <c r="A2740" s="134" t="s">
        <v>70</v>
      </c>
      <c r="B2740" t="s">
        <v>29</v>
      </c>
      <c r="C2740">
        <v>2015</v>
      </c>
      <c r="D2740" s="129">
        <v>21567504.528999999</v>
      </c>
      <c r="F2740"/>
    </row>
    <row r="2741" spans="1:6">
      <c r="A2741" s="134" t="s">
        <v>70</v>
      </c>
      <c r="B2741" t="s">
        <v>29</v>
      </c>
      <c r="C2741">
        <v>2016</v>
      </c>
      <c r="D2741" s="129">
        <v>13855936.0901566</v>
      </c>
      <c r="F2741"/>
    </row>
    <row r="2742" spans="1:6">
      <c r="A2742" s="134" t="s">
        <v>70</v>
      </c>
      <c r="B2742" t="s">
        <v>29</v>
      </c>
      <c r="C2742">
        <v>2017</v>
      </c>
      <c r="D2742" s="129">
        <v>16086683.8149681</v>
      </c>
      <c r="F2742"/>
    </row>
    <row r="2743" spans="1:6">
      <c r="A2743" s="134" t="s">
        <v>70</v>
      </c>
      <c r="B2743" t="s">
        <v>29</v>
      </c>
      <c r="C2743">
        <v>2018</v>
      </c>
      <c r="D2743" s="129">
        <v>12724395.1224047</v>
      </c>
      <c r="F2743"/>
    </row>
    <row r="2744" spans="1:6">
      <c r="A2744" s="134" t="s">
        <v>70</v>
      </c>
      <c r="B2744" t="s">
        <v>29</v>
      </c>
      <c r="C2744">
        <v>2019</v>
      </c>
      <c r="D2744" s="129">
        <v>-2179253.15940081</v>
      </c>
      <c r="F2744"/>
    </row>
    <row r="2745" spans="1:6">
      <c r="A2745" s="134" t="s">
        <v>70</v>
      </c>
      <c r="B2745" t="s">
        <v>29</v>
      </c>
      <c r="C2745">
        <v>2020</v>
      </c>
      <c r="D2745" s="129">
        <v>11470778.060000001</v>
      </c>
      <c r="F2745"/>
    </row>
    <row r="2746" spans="1:6">
      <c r="A2746" s="134" t="s">
        <v>70</v>
      </c>
      <c r="B2746" t="s">
        <v>29</v>
      </c>
      <c r="C2746">
        <v>2021</v>
      </c>
      <c r="D2746" s="129">
        <v>-1862762</v>
      </c>
      <c r="F2746"/>
    </row>
    <row r="2747" spans="1:6">
      <c r="A2747" s="134" t="s">
        <v>70</v>
      </c>
      <c r="B2747" t="s">
        <v>29</v>
      </c>
      <c r="C2747">
        <v>2022</v>
      </c>
      <c r="D2747" s="129">
        <v>5302241</v>
      </c>
      <c r="E2747" s="62"/>
      <c r="F2747"/>
    </row>
    <row r="2748" spans="1:6">
      <c r="A2748" s="134" t="s">
        <v>70</v>
      </c>
      <c r="B2748" t="s">
        <v>29</v>
      </c>
      <c r="C2748">
        <v>2023</v>
      </c>
      <c r="D2748" s="129">
        <v>-2451019</v>
      </c>
      <c r="F2748"/>
    </row>
    <row r="2749" spans="1:6">
      <c r="A2749" s="134" t="s">
        <v>70</v>
      </c>
      <c r="B2749" t="s">
        <v>29</v>
      </c>
      <c r="C2749">
        <v>2024</v>
      </c>
      <c r="D2749" s="129">
        <v>15108553</v>
      </c>
      <c r="E2749" s="62"/>
      <c r="F2749"/>
    </row>
    <row r="2750" spans="1:6">
      <c r="A2750" s="134" t="s">
        <v>70</v>
      </c>
      <c r="B2750" t="s">
        <v>29</v>
      </c>
      <c r="C2750">
        <v>2025</v>
      </c>
      <c r="D2750" s="129">
        <v>-375494.92</v>
      </c>
    </row>
    <row r="2751" spans="1:6">
      <c r="A2751" s="134" t="s">
        <v>12</v>
      </c>
      <c r="B2751" t="s">
        <v>29</v>
      </c>
      <c r="C2751">
        <v>2014</v>
      </c>
      <c r="D2751" s="129">
        <v>0</v>
      </c>
      <c r="F2751"/>
    </row>
    <row r="2752" spans="1:6">
      <c r="A2752" s="134" t="s">
        <v>12</v>
      </c>
      <c r="B2752" t="s">
        <v>29</v>
      </c>
      <c r="C2752">
        <v>2015</v>
      </c>
      <c r="D2752" s="129">
        <v>0</v>
      </c>
      <c r="F2752"/>
    </row>
    <row r="2753" spans="1:6">
      <c r="A2753" s="134" t="s">
        <v>12</v>
      </c>
      <c r="B2753" t="s">
        <v>29</v>
      </c>
      <c r="C2753">
        <v>2016</v>
      </c>
      <c r="D2753" s="129">
        <v>0</v>
      </c>
      <c r="F2753"/>
    </row>
    <row r="2754" spans="1:6">
      <c r="A2754" s="134" t="s">
        <v>12</v>
      </c>
      <c r="B2754" t="s">
        <v>29</v>
      </c>
      <c r="C2754">
        <v>2017</v>
      </c>
      <c r="D2754" s="129">
        <v>7610694</v>
      </c>
      <c r="F2754"/>
    </row>
    <row r="2755" spans="1:6">
      <c r="A2755" s="134" t="s">
        <v>12</v>
      </c>
      <c r="B2755" t="s">
        <v>29</v>
      </c>
      <c r="C2755">
        <v>2018</v>
      </c>
      <c r="D2755" s="129">
        <v>7757862.1150262197</v>
      </c>
      <c r="F2755"/>
    </row>
    <row r="2756" spans="1:6">
      <c r="A2756" s="134" t="s">
        <v>12</v>
      </c>
      <c r="B2756" t="s">
        <v>29</v>
      </c>
      <c r="C2756">
        <v>2019</v>
      </c>
      <c r="D2756" s="129">
        <v>7919046.2400000002</v>
      </c>
      <c r="F2756"/>
    </row>
    <row r="2757" spans="1:6">
      <c r="A2757" s="134" t="s">
        <v>12</v>
      </c>
      <c r="B2757" t="s">
        <v>29</v>
      </c>
      <c r="C2757">
        <v>2020</v>
      </c>
      <c r="D2757" s="129">
        <v>8045190</v>
      </c>
      <c r="F2757"/>
    </row>
    <row r="2758" spans="1:6">
      <c r="A2758" s="134" t="s">
        <v>12</v>
      </c>
      <c r="B2758" t="s">
        <v>29</v>
      </c>
      <c r="C2758">
        <v>2021</v>
      </c>
      <c r="D2758" s="129">
        <v>4022595</v>
      </c>
      <c r="F2758"/>
    </row>
    <row r="2759" spans="1:6">
      <c r="A2759" s="134" t="s">
        <v>12</v>
      </c>
      <c r="B2759" t="s">
        <v>29</v>
      </c>
      <c r="C2759">
        <v>2022</v>
      </c>
      <c r="D2759" s="129">
        <v>14605143</v>
      </c>
      <c r="E2759" s="62"/>
      <c r="F2759"/>
    </row>
    <row r="2760" spans="1:6">
      <c r="A2760" s="134" t="s">
        <v>12</v>
      </c>
      <c r="B2760" t="s">
        <v>29</v>
      </c>
      <c r="C2760">
        <v>2023</v>
      </c>
      <c r="D2760" s="129">
        <v>15012018</v>
      </c>
      <c r="F2760"/>
    </row>
    <row r="2761" spans="1:6">
      <c r="A2761" s="134" t="s">
        <v>12</v>
      </c>
      <c r="B2761" t="s">
        <v>29</v>
      </c>
      <c r="C2761">
        <v>2024</v>
      </c>
      <c r="D2761" s="129">
        <v>15859122</v>
      </c>
      <c r="E2761" s="62"/>
      <c r="F2761"/>
    </row>
    <row r="2762" spans="1:6">
      <c r="A2762" s="134" t="s">
        <v>12</v>
      </c>
      <c r="B2762" t="s">
        <v>29</v>
      </c>
      <c r="C2762">
        <v>2025</v>
      </c>
      <c r="D2762" s="129">
        <v>16798782</v>
      </c>
    </row>
    <row r="2763" spans="1:6">
      <c r="A2763" s="134" t="s">
        <v>5</v>
      </c>
      <c r="B2763" t="s">
        <v>31</v>
      </c>
      <c r="C2763">
        <v>2014</v>
      </c>
      <c r="D2763" s="129">
        <v>0</v>
      </c>
      <c r="F2763"/>
    </row>
    <row r="2764" spans="1:6">
      <c r="A2764" s="134" t="s">
        <v>5</v>
      </c>
      <c r="B2764" t="s">
        <v>31</v>
      </c>
      <c r="C2764">
        <v>2015</v>
      </c>
      <c r="D2764" s="129">
        <v>0</v>
      </c>
      <c r="F2764"/>
    </row>
    <row r="2765" spans="1:6">
      <c r="A2765" s="134" t="s">
        <v>5</v>
      </c>
      <c r="B2765" t="s">
        <v>31</v>
      </c>
      <c r="C2765">
        <v>2016</v>
      </c>
      <c r="D2765" s="129">
        <v>0</v>
      </c>
      <c r="F2765"/>
    </row>
    <row r="2766" spans="1:6">
      <c r="A2766" s="134" t="s">
        <v>5</v>
      </c>
      <c r="B2766" t="s">
        <v>31</v>
      </c>
      <c r="C2766">
        <v>2017</v>
      </c>
      <c r="D2766" s="129">
        <v>0</v>
      </c>
      <c r="F2766"/>
    </row>
    <row r="2767" spans="1:6">
      <c r="A2767" s="134" t="s">
        <v>5</v>
      </c>
      <c r="B2767" t="s">
        <v>31</v>
      </c>
      <c r="C2767">
        <v>2018</v>
      </c>
      <c r="D2767" s="129">
        <v>0</v>
      </c>
      <c r="F2767"/>
    </row>
    <row r="2768" spans="1:6">
      <c r="A2768" s="134" t="s">
        <v>5</v>
      </c>
      <c r="B2768" t="s">
        <v>31</v>
      </c>
      <c r="C2768">
        <v>2019</v>
      </c>
      <c r="D2768" s="129">
        <v>0</v>
      </c>
      <c r="F2768"/>
    </row>
    <row r="2769" spans="1:6">
      <c r="A2769" s="134" t="s">
        <v>5</v>
      </c>
      <c r="B2769" t="s">
        <v>31</v>
      </c>
      <c r="C2769">
        <v>2020</v>
      </c>
      <c r="D2769" s="129">
        <v>0</v>
      </c>
      <c r="F2769"/>
    </row>
    <row r="2770" spans="1:6">
      <c r="A2770" s="134" t="s">
        <v>5</v>
      </c>
      <c r="B2770" t="s">
        <v>31</v>
      </c>
      <c r="C2770">
        <v>2021</v>
      </c>
      <c r="D2770" s="129">
        <v>0</v>
      </c>
      <c r="F2770"/>
    </row>
    <row r="2771" spans="1:6">
      <c r="A2771" s="134" t="s">
        <v>5</v>
      </c>
      <c r="B2771" t="s">
        <v>31</v>
      </c>
      <c r="C2771">
        <v>2022</v>
      </c>
      <c r="D2771" s="129">
        <v>0</v>
      </c>
      <c r="F2771"/>
    </row>
    <row r="2772" spans="1:6">
      <c r="A2772" s="134" t="s">
        <v>5</v>
      </c>
      <c r="B2772" t="s">
        <v>31</v>
      </c>
      <c r="C2772">
        <v>2023</v>
      </c>
      <c r="D2772" s="129">
        <v>0</v>
      </c>
      <c r="F2772"/>
    </row>
    <row r="2773" spans="1:6">
      <c r="A2773" s="134" t="s">
        <v>5</v>
      </c>
      <c r="B2773" t="s">
        <v>31</v>
      </c>
      <c r="C2773">
        <v>2024</v>
      </c>
      <c r="D2773" s="129">
        <v>0</v>
      </c>
      <c r="F2773"/>
    </row>
    <row r="2774" spans="1:6">
      <c r="A2774" s="134" t="s">
        <v>5</v>
      </c>
      <c r="B2774" t="s">
        <v>31</v>
      </c>
      <c r="C2774">
        <v>2025</v>
      </c>
      <c r="D2774" s="129">
        <v>0</v>
      </c>
    </row>
    <row r="2775" spans="1:6">
      <c r="A2775" s="134" t="s">
        <v>102</v>
      </c>
      <c r="B2775" t="s">
        <v>31</v>
      </c>
      <c r="C2775">
        <v>2014</v>
      </c>
      <c r="D2775" s="129">
        <v>2053479.3832922601</v>
      </c>
      <c r="F2775"/>
    </row>
    <row r="2776" spans="1:6">
      <c r="A2776" s="134" t="s">
        <v>102</v>
      </c>
      <c r="B2776" t="s">
        <v>31</v>
      </c>
      <c r="C2776">
        <v>2015</v>
      </c>
      <c r="D2776" s="129">
        <v>1961458.5668510301</v>
      </c>
      <c r="F2776"/>
    </row>
    <row r="2777" spans="1:6">
      <c r="A2777" s="134" t="s">
        <v>102</v>
      </c>
      <c r="B2777" t="s">
        <v>31</v>
      </c>
      <c r="C2777">
        <v>2016</v>
      </c>
      <c r="D2777" s="129">
        <v>1827679.4093481901</v>
      </c>
      <c r="F2777"/>
    </row>
    <row r="2778" spans="1:6">
      <c r="A2778" s="134" t="s">
        <v>102</v>
      </c>
      <c r="B2778" t="s">
        <v>31</v>
      </c>
      <c r="C2778">
        <v>2017</v>
      </c>
      <c r="D2778" s="129">
        <v>3416406.1541885599</v>
      </c>
      <c r="F2778"/>
    </row>
    <row r="2779" spans="1:6">
      <c r="A2779" s="134" t="s">
        <v>102</v>
      </c>
      <c r="B2779" t="s">
        <v>31</v>
      </c>
      <c r="C2779">
        <v>2018</v>
      </c>
      <c r="D2779" s="129">
        <v>748011.43106463598</v>
      </c>
      <c r="F2779"/>
    </row>
    <row r="2780" spans="1:6">
      <c r="A2780" s="134" t="s">
        <v>102</v>
      </c>
      <c r="B2780" t="s">
        <v>31</v>
      </c>
      <c r="C2780">
        <v>2019</v>
      </c>
      <c r="D2780" s="129">
        <v>1525096.2164237499</v>
      </c>
      <c r="F2780"/>
    </row>
    <row r="2781" spans="1:6">
      <c r="A2781" s="134" t="s">
        <v>102</v>
      </c>
      <c r="B2781" t="s">
        <v>31</v>
      </c>
      <c r="C2781">
        <v>2020</v>
      </c>
      <c r="D2781" s="129">
        <v>321249.00332442898</v>
      </c>
      <c r="F2781"/>
    </row>
    <row r="2782" spans="1:6">
      <c r="A2782" s="134" t="s">
        <v>102</v>
      </c>
      <c r="B2782" t="s">
        <v>31</v>
      </c>
      <c r="C2782">
        <v>2021</v>
      </c>
      <c r="D2782" s="129">
        <v>162884.705801415</v>
      </c>
      <c r="F2782"/>
    </row>
    <row r="2783" spans="1:6">
      <c r="A2783" s="134" t="s">
        <v>102</v>
      </c>
      <c r="B2783" t="s">
        <v>31</v>
      </c>
      <c r="C2783">
        <v>2022</v>
      </c>
      <c r="D2783" s="129">
        <v>404483.71869561903</v>
      </c>
      <c r="F2783"/>
    </row>
    <row r="2784" spans="1:6">
      <c r="A2784" s="134" t="s">
        <v>102</v>
      </c>
      <c r="B2784" t="s">
        <v>31</v>
      </c>
      <c r="C2784">
        <v>2023</v>
      </c>
      <c r="D2784" s="129">
        <v>310744.50480736297</v>
      </c>
      <c r="F2784"/>
    </row>
    <row r="2785" spans="1:6">
      <c r="A2785" s="134" t="s">
        <v>102</v>
      </c>
      <c r="B2785" t="s">
        <v>31</v>
      </c>
      <c r="C2785">
        <v>2024</v>
      </c>
      <c r="D2785" s="129">
        <v>1194533.4647997699</v>
      </c>
      <c r="F2785"/>
    </row>
    <row r="2786" spans="1:6">
      <c r="A2786" s="134" t="s">
        <v>102</v>
      </c>
      <c r="B2786" t="s">
        <v>31</v>
      </c>
      <c r="C2786">
        <v>2025</v>
      </c>
      <c r="D2786" s="129">
        <v>282715.84879166598</v>
      </c>
    </row>
    <row r="2787" spans="1:6">
      <c r="A2787" s="134" t="s">
        <v>11</v>
      </c>
      <c r="B2787" t="s">
        <v>31</v>
      </c>
      <c r="C2787">
        <v>2014</v>
      </c>
      <c r="D2787" s="129">
        <v>10000</v>
      </c>
      <c r="F2787"/>
    </row>
    <row r="2788" spans="1:6">
      <c r="A2788" s="134" t="s">
        <v>11</v>
      </c>
      <c r="B2788" t="s">
        <v>31</v>
      </c>
      <c r="C2788">
        <v>2015</v>
      </c>
      <c r="D2788" s="129">
        <v>-65000</v>
      </c>
      <c r="F2788"/>
    </row>
    <row r="2789" spans="1:6">
      <c r="A2789" s="134" t="s">
        <v>11</v>
      </c>
      <c r="B2789" t="s">
        <v>31</v>
      </c>
      <c r="C2789">
        <v>2016</v>
      </c>
      <c r="D2789" s="129">
        <v>-15000</v>
      </c>
      <c r="F2789"/>
    </row>
    <row r="2790" spans="1:6">
      <c r="A2790" s="134" t="s">
        <v>11</v>
      </c>
      <c r="B2790" t="s">
        <v>31</v>
      </c>
      <c r="C2790">
        <v>2017</v>
      </c>
      <c r="D2790" s="129">
        <v>410000</v>
      </c>
      <c r="F2790"/>
    </row>
    <row r="2791" spans="1:6">
      <c r="A2791" s="134" t="s">
        <v>11</v>
      </c>
      <c r="B2791" t="s">
        <v>31</v>
      </c>
      <c r="C2791">
        <v>2018</v>
      </c>
      <c r="D2791" s="129">
        <v>140000</v>
      </c>
      <c r="F2791"/>
    </row>
    <row r="2792" spans="1:6">
      <c r="A2792" s="134" t="s">
        <v>11</v>
      </c>
      <c r="B2792" t="s">
        <v>31</v>
      </c>
      <c r="C2792">
        <v>2019</v>
      </c>
      <c r="D2792" s="129">
        <v>43200</v>
      </c>
      <c r="F2792"/>
    </row>
    <row r="2793" spans="1:6">
      <c r="A2793" s="134" t="s">
        <v>11</v>
      </c>
      <c r="B2793" t="s">
        <v>31</v>
      </c>
      <c r="C2793">
        <v>2020</v>
      </c>
      <c r="D2793" s="129">
        <v>36300</v>
      </c>
      <c r="F2793"/>
    </row>
    <row r="2794" spans="1:6">
      <c r="A2794" s="134" t="s">
        <v>11</v>
      </c>
      <c r="B2794" t="s">
        <v>31</v>
      </c>
      <c r="C2794">
        <v>2021</v>
      </c>
      <c r="D2794" s="129">
        <v>18150</v>
      </c>
      <c r="F2794"/>
    </row>
    <row r="2795" spans="1:6">
      <c r="A2795" s="134" t="s">
        <v>11</v>
      </c>
      <c r="B2795" t="s">
        <v>31</v>
      </c>
      <c r="C2795">
        <v>2022</v>
      </c>
      <c r="D2795" s="129">
        <v>31500</v>
      </c>
      <c r="F2795"/>
    </row>
    <row r="2796" spans="1:6">
      <c r="A2796" s="134" t="s">
        <v>11</v>
      </c>
      <c r="B2796" t="s">
        <v>31</v>
      </c>
      <c r="C2796">
        <v>2023</v>
      </c>
      <c r="D2796" s="129">
        <v>-6600</v>
      </c>
      <c r="F2796"/>
    </row>
    <row r="2797" spans="1:6">
      <c r="A2797" s="134" t="s">
        <v>11</v>
      </c>
      <c r="B2797" t="s">
        <v>31</v>
      </c>
      <c r="C2797">
        <v>2024</v>
      </c>
      <c r="D2797" s="129">
        <v>9300</v>
      </c>
      <c r="F2797"/>
    </row>
    <row r="2798" spans="1:6">
      <c r="A2798" s="134" t="s">
        <v>11</v>
      </c>
      <c r="B2798" t="s">
        <v>31</v>
      </c>
      <c r="C2798">
        <v>2025</v>
      </c>
      <c r="D2798" s="129">
        <v>12000</v>
      </c>
    </row>
    <row r="2799" spans="1:6">
      <c r="A2799" s="134" t="s">
        <v>6</v>
      </c>
      <c r="B2799" t="s">
        <v>31</v>
      </c>
      <c r="C2799">
        <v>2014</v>
      </c>
      <c r="D2799" s="129">
        <v>0</v>
      </c>
      <c r="F2799"/>
    </row>
    <row r="2800" spans="1:6">
      <c r="A2800" s="134" t="s">
        <v>6</v>
      </c>
      <c r="B2800" t="s">
        <v>31</v>
      </c>
      <c r="C2800">
        <v>2015</v>
      </c>
      <c r="D2800" s="129">
        <v>0</v>
      </c>
      <c r="F2800"/>
    </row>
    <row r="2801" spans="1:6">
      <c r="A2801" s="134" t="s">
        <v>6</v>
      </c>
      <c r="B2801" t="s">
        <v>31</v>
      </c>
      <c r="C2801">
        <v>2016</v>
      </c>
      <c r="D2801" s="129">
        <v>0</v>
      </c>
      <c r="F2801"/>
    </row>
    <row r="2802" spans="1:6">
      <c r="A2802" s="134" t="s">
        <v>6</v>
      </c>
      <c r="B2802" t="s">
        <v>31</v>
      </c>
      <c r="C2802">
        <v>2017</v>
      </c>
      <c r="D2802" s="129">
        <v>0</v>
      </c>
      <c r="F2802"/>
    </row>
    <row r="2803" spans="1:6">
      <c r="A2803" s="134" t="s">
        <v>6</v>
      </c>
      <c r="B2803" t="s">
        <v>31</v>
      </c>
      <c r="C2803">
        <v>2018</v>
      </c>
      <c r="D2803" s="129">
        <v>0</v>
      </c>
      <c r="F2803"/>
    </row>
    <row r="2804" spans="1:6">
      <c r="A2804" s="134" t="s">
        <v>6</v>
      </c>
      <c r="B2804" t="s">
        <v>31</v>
      </c>
      <c r="C2804">
        <v>2019</v>
      </c>
      <c r="D2804" s="129">
        <v>0</v>
      </c>
      <c r="F2804"/>
    </row>
    <row r="2805" spans="1:6">
      <c r="A2805" s="134" t="s">
        <v>6</v>
      </c>
      <c r="B2805" t="s">
        <v>31</v>
      </c>
      <c r="C2805">
        <v>2020</v>
      </c>
      <c r="D2805" s="129">
        <v>0</v>
      </c>
      <c r="F2805"/>
    </row>
    <row r="2806" spans="1:6">
      <c r="A2806" s="134" t="s">
        <v>6</v>
      </c>
      <c r="B2806" t="s">
        <v>31</v>
      </c>
      <c r="C2806">
        <v>2021</v>
      </c>
      <c r="D2806" s="129">
        <v>0</v>
      </c>
      <c r="F2806"/>
    </row>
    <row r="2807" spans="1:6">
      <c r="A2807" s="134" t="s">
        <v>6</v>
      </c>
      <c r="B2807" t="s">
        <v>31</v>
      </c>
      <c r="C2807">
        <v>2022</v>
      </c>
      <c r="D2807" s="129">
        <v>0</v>
      </c>
      <c r="F2807"/>
    </row>
    <row r="2808" spans="1:6">
      <c r="A2808" s="134" t="s">
        <v>6</v>
      </c>
      <c r="B2808" t="s">
        <v>31</v>
      </c>
      <c r="C2808">
        <v>2023</v>
      </c>
      <c r="D2808" s="129">
        <v>0</v>
      </c>
      <c r="F2808"/>
    </row>
    <row r="2809" spans="1:6">
      <c r="A2809" s="134" t="s">
        <v>6</v>
      </c>
      <c r="B2809" t="s">
        <v>31</v>
      </c>
      <c r="C2809">
        <v>2024</v>
      </c>
      <c r="D2809" s="129">
        <v>0</v>
      </c>
      <c r="F2809"/>
    </row>
    <row r="2810" spans="1:6">
      <c r="A2810" s="134" t="s">
        <v>6</v>
      </c>
      <c r="B2810" t="s">
        <v>31</v>
      </c>
      <c r="C2810">
        <v>2025</v>
      </c>
      <c r="D2810" s="129">
        <v>0</v>
      </c>
    </row>
    <row r="2811" spans="1:6">
      <c r="A2811" s="134" t="s">
        <v>8</v>
      </c>
      <c r="B2811" t="s">
        <v>31</v>
      </c>
      <c r="C2811">
        <v>2014</v>
      </c>
      <c r="D2811" s="129">
        <v>0</v>
      </c>
      <c r="F2811"/>
    </row>
    <row r="2812" spans="1:6">
      <c r="A2812" s="134" t="s">
        <v>8</v>
      </c>
      <c r="B2812" t="s">
        <v>31</v>
      </c>
      <c r="C2812">
        <v>2015</v>
      </c>
      <c r="D2812" s="129">
        <v>0</v>
      </c>
      <c r="F2812"/>
    </row>
    <row r="2813" spans="1:6">
      <c r="A2813" s="134" t="s">
        <v>8</v>
      </c>
      <c r="B2813" t="s">
        <v>31</v>
      </c>
      <c r="C2813">
        <v>2016</v>
      </c>
      <c r="D2813" s="129">
        <v>0</v>
      </c>
      <c r="F2813"/>
    </row>
    <row r="2814" spans="1:6">
      <c r="A2814" s="134" t="s">
        <v>8</v>
      </c>
      <c r="B2814" t="s">
        <v>31</v>
      </c>
      <c r="C2814">
        <v>2017</v>
      </c>
      <c r="D2814" s="129">
        <v>0</v>
      </c>
      <c r="F2814"/>
    </row>
    <row r="2815" spans="1:6">
      <c r="A2815" s="134" t="s">
        <v>8</v>
      </c>
      <c r="B2815" t="s">
        <v>31</v>
      </c>
      <c r="C2815">
        <v>2018</v>
      </c>
      <c r="D2815" s="129">
        <v>0</v>
      </c>
      <c r="F2815"/>
    </row>
    <row r="2816" spans="1:6">
      <c r="A2816" s="134" t="s">
        <v>8</v>
      </c>
      <c r="B2816" t="s">
        <v>31</v>
      </c>
      <c r="C2816">
        <v>2019</v>
      </c>
      <c r="D2816" s="129">
        <v>0</v>
      </c>
      <c r="F2816"/>
    </row>
    <row r="2817" spans="1:6">
      <c r="A2817" s="134" t="s">
        <v>8</v>
      </c>
      <c r="B2817" t="s">
        <v>31</v>
      </c>
      <c r="C2817">
        <v>2020</v>
      </c>
      <c r="D2817" s="129">
        <v>0</v>
      </c>
      <c r="F2817"/>
    </row>
    <row r="2818" spans="1:6">
      <c r="A2818" s="134" t="s">
        <v>8</v>
      </c>
      <c r="B2818" t="s">
        <v>31</v>
      </c>
      <c r="C2818">
        <v>2021</v>
      </c>
      <c r="D2818" s="129">
        <v>0</v>
      </c>
      <c r="F2818"/>
    </row>
    <row r="2819" spans="1:6">
      <c r="A2819" s="134" t="s">
        <v>8</v>
      </c>
      <c r="B2819" t="s">
        <v>31</v>
      </c>
      <c r="C2819">
        <v>2022</v>
      </c>
      <c r="D2819" s="129">
        <v>0</v>
      </c>
      <c r="F2819"/>
    </row>
    <row r="2820" spans="1:6">
      <c r="A2820" s="134" t="s">
        <v>8</v>
      </c>
      <c r="B2820" t="s">
        <v>31</v>
      </c>
      <c r="C2820">
        <v>2023</v>
      </c>
      <c r="D2820" s="129">
        <v>0</v>
      </c>
      <c r="F2820"/>
    </row>
    <row r="2821" spans="1:6">
      <c r="A2821" s="134" t="s">
        <v>8</v>
      </c>
      <c r="B2821" t="s">
        <v>31</v>
      </c>
      <c r="C2821">
        <v>2024</v>
      </c>
      <c r="D2821" s="129">
        <v>0</v>
      </c>
      <c r="F2821"/>
    </row>
    <row r="2822" spans="1:6">
      <c r="A2822" s="134" t="s">
        <v>8</v>
      </c>
      <c r="B2822" t="s">
        <v>31</v>
      </c>
      <c r="C2822">
        <v>2025</v>
      </c>
      <c r="D2822" s="129">
        <v>0</v>
      </c>
    </row>
    <row r="2823" spans="1:6">
      <c r="A2823" s="134" t="s">
        <v>9</v>
      </c>
      <c r="B2823" t="s">
        <v>31</v>
      </c>
      <c r="C2823">
        <v>2014</v>
      </c>
      <c r="D2823" s="129">
        <v>0</v>
      </c>
      <c r="F2823"/>
    </row>
    <row r="2824" spans="1:6">
      <c r="A2824" s="134" t="s">
        <v>9</v>
      </c>
      <c r="B2824" t="s">
        <v>31</v>
      </c>
      <c r="C2824">
        <v>2015</v>
      </c>
      <c r="D2824" s="129">
        <v>0</v>
      </c>
      <c r="F2824"/>
    </row>
    <row r="2825" spans="1:6">
      <c r="A2825" s="134" t="s">
        <v>9</v>
      </c>
      <c r="B2825" t="s">
        <v>31</v>
      </c>
      <c r="C2825">
        <v>2016</v>
      </c>
      <c r="D2825" s="129">
        <v>0</v>
      </c>
      <c r="F2825"/>
    </row>
    <row r="2826" spans="1:6">
      <c r="A2826" s="134" t="s">
        <v>9</v>
      </c>
      <c r="B2826" t="s">
        <v>31</v>
      </c>
      <c r="C2826">
        <v>2017</v>
      </c>
      <c r="D2826" s="129">
        <v>0</v>
      </c>
      <c r="F2826"/>
    </row>
    <row r="2827" spans="1:6">
      <c r="A2827" s="134" t="s">
        <v>9</v>
      </c>
      <c r="B2827" t="s">
        <v>31</v>
      </c>
      <c r="C2827">
        <v>2018</v>
      </c>
      <c r="D2827" s="129">
        <v>0</v>
      </c>
      <c r="F2827"/>
    </row>
    <row r="2828" spans="1:6">
      <c r="A2828" s="134" t="s">
        <v>9</v>
      </c>
      <c r="B2828" t="s">
        <v>31</v>
      </c>
      <c r="C2828">
        <v>2019</v>
      </c>
      <c r="D2828" s="129">
        <v>0</v>
      </c>
      <c r="F2828"/>
    </row>
    <row r="2829" spans="1:6">
      <c r="A2829" s="134" t="s">
        <v>9</v>
      </c>
      <c r="B2829" t="s">
        <v>31</v>
      </c>
      <c r="C2829">
        <v>2020</v>
      </c>
      <c r="D2829" s="129">
        <v>0</v>
      </c>
      <c r="F2829"/>
    </row>
    <row r="2830" spans="1:6">
      <c r="A2830" s="134" t="s">
        <v>9</v>
      </c>
      <c r="B2830" t="s">
        <v>31</v>
      </c>
      <c r="C2830">
        <v>2021</v>
      </c>
      <c r="D2830" s="129">
        <v>0</v>
      </c>
      <c r="F2830"/>
    </row>
    <row r="2831" spans="1:6">
      <c r="A2831" s="134" t="s">
        <v>9</v>
      </c>
      <c r="B2831" t="s">
        <v>31</v>
      </c>
      <c r="C2831">
        <v>2022</v>
      </c>
      <c r="D2831" s="129">
        <v>0</v>
      </c>
      <c r="F2831"/>
    </row>
    <row r="2832" spans="1:6">
      <c r="A2832" s="134" t="s">
        <v>9</v>
      </c>
      <c r="B2832" t="s">
        <v>31</v>
      </c>
      <c r="C2832">
        <v>2023</v>
      </c>
      <c r="D2832" s="129">
        <v>0</v>
      </c>
      <c r="F2832"/>
    </row>
    <row r="2833" spans="1:6">
      <c r="A2833" s="134" t="s">
        <v>9</v>
      </c>
      <c r="B2833" t="s">
        <v>31</v>
      </c>
      <c r="C2833">
        <v>2024</v>
      </c>
      <c r="D2833" s="129">
        <v>0</v>
      </c>
      <c r="F2833"/>
    </row>
    <row r="2834" spans="1:6">
      <c r="A2834" s="134" t="s">
        <v>9</v>
      </c>
      <c r="B2834" t="s">
        <v>31</v>
      </c>
      <c r="C2834">
        <v>2025</v>
      </c>
      <c r="D2834" s="129">
        <v>0</v>
      </c>
    </row>
    <row r="2835" spans="1:6">
      <c r="A2835" s="134" t="s">
        <v>7</v>
      </c>
      <c r="B2835" t="s">
        <v>31</v>
      </c>
      <c r="C2835">
        <v>2014</v>
      </c>
      <c r="D2835" s="129">
        <v>0</v>
      </c>
      <c r="F2835"/>
    </row>
    <row r="2836" spans="1:6">
      <c r="A2836" s="134" t="s">
        <v>7</v>
      </c>
      <c r="B2836" t="s">
        <v>31</v>
      </c>
      <c r="C2836">
        <v>2015</v>
      </c>
      <c r="D2836" s="129">
        <v>0</v>
      </c>
      <c r="F2836"/>
    </row>
    <row r="2837" spans="1:6">
      <c r="A2837" s="134" t="s">
        <v>7</v>
      </c>
      <c r="B2837" t="s">
        <v>31</v>
      </c>
      <c r="C2837">
        <v>2016</v>
      </c>
      <c r="D2837" s="129">
        <v>0</v>
      </c>
      <c r="F2837"/>
    </row>
    <row r="2838" spans="1:6">
      <c r="A2838" s="134" t="s">
        <v>7</v>
      </c>
      <c r="B2838" t="s">
        <v>31</v>
      </c>
      <c r="C2838">
        <v>2017</v>
      </c>
      <c r="D2838" s="129">
        <v>0</v>
      </c>
      <c r="F2838"/>
    </row>
    <row r="2839" spans="1:6">
      <c r="A2839" s="134" t="s">
        <v>7</v>
      </c>
      <c r="B2839" t="s">
        <v>31</v>
      </c>
      <c r="C2839">
        <v>2018</v>
      </c>
      <c r="D2839" s="129">
        <v>0</v>
      </c>
      <c r="F2839"/>
    </row>
    <row r="2840" spans="1:6">
      <c r="A2840" s="134" t="s">
        <v>7</v>
      </c>
      <c r="B2840" t="s">
        <v>31</v>
      </c>
      <c r="C2840">
        <v>2019</v>
      </c>
      <c r="D2840" s="129">
        <v>0</v>
      </c>
      <c r="F2840"/>
    </row>
    <row r="2841" spans="1:6">
      <c r="A2841" s="134" t="s">
        <v>7</v>
      </c>
      <c r="B2841" t="s">
        <v>31</v>
      </c>
      <c r="C2841">
        <v>2020</v>
      </c>
      <c r="D2841" s="129">
        <v>0</v>
      </c>
      <c r="F2841"/>
    </row>
    <row r="2842" spans="1:6">
      <c r="A2842" s="134" t="s">
        <v>7</v>
      </c>
      <c r="B2842" t="s">
        <v>31</v>
      </c>
      <c r="C2842">
        <v>2021</v>
      </c>
      <c r="D2842" s="129">
        <v>0</v>
      </c>
      <c r="F2842"/>
    </row>
    <row r="2843" spans="1:6">
      <c r="A2843" s="134" t="s">
        <v>7</v>
      </c>
      <c r="B2843" t="s">
        <v>31</v>
      </c>
      <c r="C2843">
        <v>2022</v>
      </c>
      <c r="D2843" s="129">
        <v>0</v>
      </c>
      <c r="F2843"/>
    </row>
    <row r="2844" spans="1:6">
      <c r="A2844" s="134" t="s">
        <v>7</v>
      </c>
      <c r="B2844" t="s">
        <v>31</v>
      </c>
      <c r="C2844">
        <v>2023</v>
      </c>
      <c r="D2844" s="129">
        <v>0</v>
      </c>
      <c r="F2844"/>
    </row>
    <row r="2845" spans="1:6">
      <c r="A2845" s="134" t="s">
        <v>7</v>
      </c>
      <c r="B2845" t="s">
        <v>31</v>
      </c>
      <c r="C2845">
        <v>2024</v>
      </c>
      <c r="D2845" s="129">
        <v>0</v>
      </c>
      <c r="F2845"/>
    </row>
    <row r="2846" spans="1:6">
      <c r="A2846" s="134" t="s">
        <v>7</v>
      </c>
      <c r="B2846" t="s">
        <v>31</v>
      </c>
      <c r="C2846">
        <v>2025</v>
      </c>
      <c r="D2846" s="129">
        <v>0</v>
      </c>
    </row>
    <row r="2847" spans="1:6">
      <c r="A2847" s="134" t="s">
        <v>107</v>
      </c>
      <c r="B2847" t="s">
        <v>31</v>
      </c>
      <c r="C2847">
        <v>2014</v>
      </c>
      <c r="D2847" s="129">
        <v>0</v>
      </c>
      <c r="F2847"/>
    </row>
    <row r="2848" spans="1:6">
      <c r="A2848" s="134" t="s">
        <v>107</v>
      </c>
      <c r="B2848" t="s">
        <v>31</v>
      </c>
      <c r="C2848">
        <v>2015</v>
      </c>
      <c r="D2848" s="129">
        <v>0</v>
      </c>
      <c r="F2848"/>
    </row>
    <row r="2849" spans="1:6">
      <c r="A2849" s="134" t="s">
        <v>107</v>
      </c>
      <c r="B2849" t="s">
        <v>31</v>
      </c>
      <c r="C2849">
        <v>2016</v>
      </c>
      <c r="D2849" s="129">
        <v>0</v>
      </c>
      <c r="F2849"/>
    </row>
    <row r="2850" spans="1:6">
      <c r="A2850" s="134" t="s">
        <v>107</v>
      </c>
      <c r="B2850" t="s">
        <v>31</v>
      </c>
      <c r="C2850">
        <v>2017</v>
      </c>
      <c r="D2850" s="129">
        <v>0</v>
      </c>
      <c r="F2850"/>
    </row>
    <row r="2851" spans="1:6">
      <c r="A2851" s="134" t="s">
        <v>107</v>
      </c>
      <c r="B2851" t="s">
        <v>31</v>
      </c>
      <c r="C2851">
        <v>2018</v>
      </c>
      <c r="D2851" s="129">
        <v>0</v>
      </c>
      <c r="F2851"/>
    </row>
    <row r="2852" spans="1:6">
      <c r="A2852" s="134" t="s">
        <v>107</v>
      </c>
      <c r="B2852" t="s">
        <v>31</v>
      </c>
      <c r="C2852">
        <v>2019</v>
      </c>
      <c r="D2852" s="129">
        <v>0</v>
      </c>
      <c r="F2852"/>
    </row>
    <row r="2853" spans="1:6">
      <c r="A2853" s="134" t="s">
        <v>107</v>
      </c>
      <c r="B2853" t="s">
        <v>31</v>
      </c>
      <c r="C2853">
        <v>2020</v>
      </c>
      <c r="D2853" s="129">
        <v>0</v>
      </c>
      <c r="F2853"/>
    </row>
    <row r="2854" spans="1:6">
      <c r="A2854" s="134" t="s">
        <v>107</v>
      </c>
      <c r="B2854" t="s">
        <v>31</v>
      </c>
      <c r="C2854">
        <v>2021</v>
      </c>
      <c r="D2854" s="129">
        <v>0</v>
      </c>
      <c r="F2854"/>
    </row>
    <row r="2855" spans="1:6">
      <c r="A2855" s="134" t="s">
        <v>107</v>
      </c>
      <c r="B2855" t="s">
        <v>31</v>
      </c>
      <c r="C2855">
        <v>2022</v>
      </c>
      <c r="D2855" s="129">
        <v>0</v>
      </c>
      <c r="F2855"/>
    </row>
    <row r="2856" spans="1:6">
      <c r="A2856" s="134" t="s">
        <v>107</v>
      </c>
      <c r="B2856" t="s">
        <v>31</v>
      </c>
      <c r="C2856">
        <v>2023</v>
      </c>
      <c r="D2856" s="129">
        <v>0</v>
      </c>
      <c r="F2856"/>
    </row>
    <row r="2857" spans="1:6">
      <c r="A2857" s="134" t="s">
        <v>107</v>
      </c>
      <c r="B2857" t="s">
        <v>31</v>
      </c>
      <c r="C2857">
        <v>2024</v>
      </c>
      <c r="D2857" s="129">
        <v>0</v>
      </c>
      <c r="F2857"/>
    </row>
    <row r="2858" spans="1:6">
      <c r="A2858" s="134" t="s">
        <v>107</v>
      </c>
      <c r="B2858" t="s">
        <v>31</v>
      </c>
      <c r="C2858">
        <v>2025</v>
      </c>
      <c r="D2858" s="129">
        <v>0</v>
      </c>
    </row>
    <row r="2859" spans="1:6">
      <c r="A2859" s="134" t="s">
        <v>104</v>
      </c>
      <c r="B2859" t="s">
        <v>31</v>
      </c>
      <c r="C2859">
        <v>2014</v>
      </c>
      <c r="D2859" s="129">
        <v>370000</v>
      </c>
      <c r="F2859"/>
    </row>
    <row r="2860" spans="1:6">
      <c r="A2860" s="134" t="s">
        <v>104</v>
      </c>
      <c r="B2860" t="s">
        <v>31</v>
      </c>
      <c r="C2860">
        <v>2015</v>
      </c>
      <c r="D2860" s="129">
        <v>-855000</v>
      </c>
      <c r="F2860"/>
    </row>
    <row r="2861" spans="1:6">
      <c r="A2861" s="134" t="s">
        <v>104</v>
      </c>
      <c r="B2861" t="s">
        <v>31</v>
      </c>
      <c r="C2861">
        <v>2016</v>
      </c>
      <c r="D2861" s="129">
        <v>-680000</v>
      </c>
      <c r="F2861"/>
    </row>
    <row r="2862" spans="1:6">
      <c r="A2862" s="134" t="s">
        <v>104</v>
      </c>
      <c r="B2862" t="s">
        <v>31</v>
      </c>
      <c r="C2862">
        <v>2017</v>
      </c>
      <c r="D2862" s="129">
        <v>70000</v>
      </c>
      <c r="F2862"/>
    </row>
    <row r="2863" spans="1:6">
      <c r="A2863" s="134" t="s">
        <v>104</v>
      </c>
      <c r="B2863" t="s">
        <v>31</v>
      </c>
      <c r="C2863">
        <v>2018</v>
      </c>
      <c r="D2863" s="129">
        <v>655000</v>
      </c>
      <c r="F2863"/>
    </row>
    <row r="2864" spans="1:6">
      <c r="A2864" s="134" t="s">
        <v>104</v>
      </c>
      <c r="B2864" t="s">
        <v>31</v>
      </c>
      <c r="C2864">
        <v>2019</v>
      </c>
      <c r="D2864" s="129">
        <v>117300</v>
      </c>
      <c r="F2864"/>
    </row>
    <row r="2865" spans="1:6">
      <c r="A2865" s="134" t="s">
        <v>104</v>
      </c>
      <c r="B2865" t="s">
        <v>31</v>
      </c>
      <c r="C2865">
        <v>2020</v>
      </c>
      <c r="D2865" s="129">
        <v>112800</v>
      </c>
      <c r="F2865"/>
    </row>
    <row r="2866" spans="1:6">
      <c r="A2866" s="134" t="s">
        <v>104</v>
      </c>
      <c r="B2866" t="s">
        <v>31</v>
      </c>
      <c r="C2866">
        <v>2021</v>
      </c>
      <c r="D2866" s="129">
        <v>57025.608195845103</v>
      </c>
      <c r="F2866"/>
    </row>
    <row r="2867" spans="1:6">
      <c r="A2867" s="134" t="s">
        <v>104</v>
      </c>
      <c r="B2867" t="s">
        <v>31</v>
      </c>
      <c r="C2867">
        <v>2022</v>
      </c>
      <c r="D2867" s="129">
        <v>116400</v>
      </c>
      <c r="F2867"/>
    </row>
    <row r="2868" spans="1:6">
      <c r="A2868" s="134" t="s">
        <v>104</v>
      </c>
      <c r="B2868" t="s">
        <v>31</v>
      </c>
      <c r="C2868">
        <v>2023</v>
      </c>
      <c r="D2868" s="129">
        <v>49500</v>
      </c>
      <c r="F2868"/>
    </row>
    <row r="2869" spans="1:6">
      <c r="A2869" s="134" t="s">
        <v>104</v>
      </c>
      <c r="B2869" t="s">
        <v>31</v>
      </c>
      <c r="C2869">
        <v>2024</v>
      </c>
      <c r="D2869" s="129">
        <v>43200</v>
      </c>
      <c r="F2869"/>
    </row>
    <row r="2870" spans="1:6">
      <c r="A2870" s="134" t="s">
        <v>104</v>
      </c>
      <c r="B2870" t="s">
        <v>31</v>
      </c>
      <c r="C2870">
        <v>2025</v>
      </c>
      <c r="D2870" s="129">
        <v>49800.000000000007</v>
      </c>
    </row>
    <row r="2871" spans="1:6">
      <c r="A2871" s="134" t="s">
        <v>145</v>
      </c>
      <c r="B2871" t="s">
        <v>31</v>
      </c>
      <c r="C2871">
        <v>2020</v>
      </c>
      <c r="D2871" s="129">
        <v>0</v>
      </c>
      <c r="F2871"/>
    </row>
    <row r="2872" spans="1:6">
      <c r="A2872" s="134" t="s">
        <v>145</v>
      </c>
      <c r="B2872" t="s">
        <v>31</v>
      </c>
      <c r="C2872">
        <v>2021</v>
      </c>
      <c r="D2872" s="129">
        <v>0</v>
      </c>
      <c r="F2872"/>
    </row>
    <row r="2873" spans="1:6">
      <c r="A2873" s="134" t="s">
        <v>145</v>
      </c>
      <c r="B2873" t="s">
        <v>31</v>
      </c>
      <c r="C2873">
        <v>2022</v>
      </c>
      <c r="D2873" s="129">
        <v>0</v>
      </c>
      <c r="F2873"/>
    </row>
    <row r="2874" spans="1:6">
      <c r="A2874" s="134" t="s">
        <v>145</v>
      </c>
      <c r="B2874" t="s">
        <v>31</v>
      </c>
      <c r="C2874">
        <v>2023</v>
      </c>
      <c r="D2874" s="129">
        <v>0</v>
      </c>
      <c r="F2874"/>
    </row>
    <row r="2875" spans="1:6">
      <c r="A2875" s="134" t="s">
        <v>145</v>
      </c>
      <c r="B2875" t="s">
        <v>31</v>
      </c>
      <c r="C2875">
        <v>2024</v>
      </c>
      <c r="D2875" s="129">
        <v>0</v>
      </c>
      <c r="F2875"/>
    </row>
    <row r="2876" spans="1:6">
      <c r="A2876" s="134" t="s">
        <v>145</v>
      </c>
      <c r="B2876" t="s">
        <v>31</v>
      </c>
      <c r="C2876">
        <v>2025</v>
      </c>
      <c r="D2876" s="129">
        <v>0</v>
      </c>
    </row>
    <row r="2877" spans="1:6">
      <c r="A2877" s="134" t="s">
        <v>101</v>
      </c>
      <c r="B2877" t="s">
        <v>31</v>
      </c>
      <c r="C2877">
        <v>2014</v>
      </c>
      <c r="D2877" s="129">
        <v>2470000</v>
      </c>
      <c r="F2877"/>
    </row>
    <row r="2878" spans="1:6">
      <c r="A2878" s="134" t="s">
        <v>101</v>
      </c>
      <c r="B2878" t="s">
        <v>31</v>
      </c>
      <c r="C2878">
        <v>2015</v>
      </c>
      <c r="D2878" s="129">
        <v>-2405000</v>
      </c>
      <c r="F2878"/>
    </row>
    <row r="2879" spans="1:6">
      <c r="A2879" s="134" t="s">
        <v>101</v>
      </c>
      <c r="B2879" t="s">
        <v>31</v>
      </c>
      <c r="C2879">
        <v>2016</v>
      </c>
      <c r="D2879" s="129">
        <v>-1530000</v>
      </c>
      <c r="F2879"/>
    </row>
    <row r="2880" spans="1:6">
      <c r="A2880" s="134" t="s">
        <v>101</v>
      </c>
      <c r="B2880" t="s">
        <v>31</v>
      </c>
      <c r="C2880">
        <v>2017</v>
      </c>
      <c r="D2880" s="129">
        <v>1420000</v>
      </c>
      <c r="F2880"/>
    </row>
    <row r="2881" spans="1:6">
      <c r="A2881" s="134" t="s">
        <v>101</v>
      </c>
      <c r="B2881" t="s">
        <v>31</v>
      </c>
      <c r="C2881">
        <v>2018</v>
      </c>
      <c r="D2881" s="129">
        <v>1755000</v>
      </c>
      <c r="F2881"/>
    </row>
    <row r="2882" spans="1:6">
      <c r="A2882" s="134" t="s">
        <v>101</v>
      </c>
      <c r="B2882" t="s">
        <v>31</v>
      </c>
      <c r="C2882">
        <v>2019</v>
      </c>
      <c r="D2882" s="129">
        <v>4639200</v>
      </c>
      <c r="F2882"/>
    </row>
    <row r="2883" spans="1:6">
      <c r="A2883" s="134" t="s">
        <v>101</v>
      </c>
      <c r="B2883" t="s">
        <v>31</v>
      </c>
      <c r="C2883">
        <v>2020</v>
      </c>
      <c r="D2883" s="129">
        <v>995100</v>
      </c>
      <c r="F2883"/>
    </row>
    <row r="2884" spans="1:6">
      <c r="A2884" s="134" t="s">
        <v>101</v>
      </c>
      <c r="B2884" t="s">
        <v>31</v>
      </c>
      <c r="C2884">
        <v>2021</v>
      </c>
      <c r="D2884" s="129">
        <v>497550</v>
      </c>
      <c r="F2884"/>
    </row>
    <row r="2885" spans="1:6">
      <c r="A2885" s="134" t="s">
        <v>101</v>
      </c>
      <c r="B2885" t="s">
        <v>31</v>
      </c>
      <c r="C2885">
        <v>2022</v>
      </c>
      <c r="D2885" s="129">
        <v>3745200</v>
      </c>
      <c r="F2885"/>
    </row>
    <row r="2886" spans="1:6">
      <c r="A2886" s="134" t="s">
        <v>101</v>
      </c>
      <c r="B2886" t="s">
        <v>31</v>
      </c>
      <c r="C2886">
        <v>2023</v>
      </c>
      <c r="D2886" s="129">
        <v>1548600</v>
      </c>
      <c r="F2886"/>
    </row>
    <row r="2887" spans="1:6">
      <c r="A2887" s="134" t="s">
        <v>101</v>
      </c>
      <c r="B2887" t="s">
        <v>31</v>
      </c>
      <c r="C2887">
        <v>2024</v>
      </c>
      <c r="D2887" s="129">
        <v>2479800</v>
      </c>
      <c r="F2887"/>
    </row>
    <row r="2888" spans="1:6">
      <c r="A2888" s="134" t="s">
        <v>101</v>
      </c>
      <c r="B2888" t="s">
        <v>31</v>
      </c>
      <c r="C2888">
        <v>2025</v>
      </c>
      <c r="D2888" s="129">
        <v>1187700</v>
      </c>
    </row>
    <row r="2889" spans="1:6">
      <c r="A2889" s="134" t="s">
        <v>10</v>
      </c>
      <c r="B2889" t="s">
        <v>31</v>
      </c>
      <c r="C2889">
        <v>2014</v>
      </c>
      <c r="D2889" s="129">
        <v>0</v>
      </c>
      <c r="F2889"/>
    </row>
    <row r="2890" spans="1:6">
      <c r="A2890" s="134" t="s">
        <v>10</v>
      </c>
      <c r="B2890" t="s">
        <v>31</v>
      </c>
      <c r="C2890">
        <v>2015</v>
      </c>
      <c r="D2890" s="129">
        <v>0</v>
      </c>
      <c r="F2890"/>
    </row>
    <row r="2891" spans="1:6">
      <c r="A2891" s="134" t="s">
        <v>10</v>
      </c>
      <c r="B2891" t="s">
        <v>31</v>
      </c>
      <c r="C2891">
        <v>2016</v>
      </c>
      <c r="D2891" s="129">
        <v>0</v>
      </c>
      <c r="F2891"/>
    </row>
    <row r="2892" spans="1:6">
      <c r="A2892" s="134" t="s">
        <v>10</v>
      </c>
      <c r="B2892" t="s">
        <v>31</v>
      </c>
      <c r="C2892">
        <v>2017</v>
      </c>
      <c r="D2892" s="129">
        <v>0</v>
      </c>
      <c r="F2892"/>
    </row>
    <row r="2893" spans="1:6">
      <c r="A2893" s="134" t="s">
        <v>10</v>
      </c>
      <c r="B2893" t="s">
        <v>31</v>
      </c>
      <c r="C2893">
        <v>2018</v>
      </c>
      <c r="D2893" s="129">
        <v>0</v>
      </c>
      <c r="F2893"/>
    </row>
    <row r="2894" spans="1:6">
      <c r="A2894" s="134" t="s">
        <v>10</v>
      </c>
      <c r="B2894" t="s">
        <v>31</v>
      </c>
      <c r="C2894">
        <v>2019</v>
      </c>
      <c r="D2894" s="129">
        <v>0</v>
      </c>
      <c r="F2894"/>
    </row>
    <row r="2895" spans="1:6">
      <c r="A2895" s="134" t="s">
        <v>10</v>
      </c>
      <c r="B2895" t="s">
        <v>31</v>
      </c>
      <c r="C2895">
        <v>2020</v>
      </c>
      <c r="D2895" s="129">
        <v>0</v>
      </c>
      <c r="F2895"/>
    </row>
    <row r="2896" spans="1:6">
      <c r="A2896" s="134" t="s">
        <v>10</v>
      </c>
      <c r="B2896" t="s">
        <v>31</v>
      </c>
      <c r="C2896">
        <v>2021</v>
      </c>
      <c r="D2896" s="129">
        <v>0</v>
      </c>
      <c r="F2896"/>
    </row>
    <row r="2897" spans="1:6">
      <c r="A2897" s="134" t="s">
        <v>10</v>
      </c>
      <c r="B2897" t="s">
        <v>31</v>
      </c>
      <c r="C2897">
        <v>2022</v>
      </c>
      <c r="D2897" s="129">
        <v>0</v>
      </c>
      <c r="F2897"/>
    </row>
    <row r="2898" spans="1:6">
      <c r="A2898" s="134" t="s">
        <v>10</v>
      </c>
      <c r="B2898" t="s">
        <v>31</v>
      </c>
      <c r="C2898">
        <v>2023</v>
      </c>
      <c r="D2898" s="129">
        <v>0</v>
      </c>
      <c r="F2898"/>
    </row>
    <row r="2899" spans="1:6">
      <c r="A2899" s="134" t="s">
        <v>10</v>
      </c>
      <c r="B2899" t="s">
        <v>31</v>
      </c>
      <c r="C2899">
        <v>2024</v>
      </c>
      <c r="D2899" s="129">
        <v>0</v>
      </c>
      <c r="F2899"/>
    </row>
    <row r="2900" spans="1:6">
      <c r="A2900" s="134" t="s">
        <v>10</v>
      </c>
      <c r="B2900" t="s">
        <v>31</v>
      </c>
      <c r="C2900">
        <v>2025</v>
      </c>
      <c r="D2900" s="129">
        <v>0</v>
      </c>
    </row>
    <row r="2901" spans="1:6">
      <c r="A2901" s="134" t="s">
        <v>105</v>
      </c>
      <c r="B2901" t="s">
        <v>31</v>
      </c>
      <c r="C2901">
        <v>2014</v>
      </c>
      <c r="D2901" s="129">
        <v>0</v>
      </c>
      <c r="F2901"/>
    </row>
    <row r="2902" spans="1:6">
      <c r="A2902" s="134" t="s">
        <v>105</v>
      </c>
      <c r="B2902" t="s">
        <v>31</v>
      </c>
      <c r="C2902">
        <v>2015</v>
      </c>
      <c r="D2902" s="129">
        <v>0</v>
      </c>
      <c r="F2902"/>
    </row>
    <row r="2903" spans="1:6">
      <c r="A2903" s="134" t="s">
        <v>105</v>
      </c>
      <c r="B2903" t="s">
        <v>31</v>
      </c>
      <c r="C2903">
        <v>2016</v>
      </c>
      <c r="D2903" s="129">
        <v>0</v>
      </c>
      <c r="F2903"/>
    </row>
    <row r="2904" spans="1:6">
      <c r="A2904" s="134" t="s">
        <v>105</v>
      </c>
      <c r="B2904" t="s">
        <v>31</v>
      </c>
      <c r="C2904">
        <v>2017</v>
      </c>
      <c r="D2904" s="129">
        <v>0</v>
      </c>
      <c r="F2904"/>
    </row>
    <row r="2905" spans="1:6">
      <c r="A2905" s="134" t="s">
        <v>105</v>
      </c>
      <c r="B2905" t="s">
        <v>31</v>
      </c>
      <c r="C2905">
        <v>2018</v>
      </c>
      <c r="D2905" s="129">
        <v>0</v>
      </c>
      <c r="F2905"/>
    </row>
    <row r="2906" spans="1:6">
      <c r="A2906" s="134" t="s">
        <v>105</v>
      </c>
      <c r="B2906" t="s">
        <v>31</v>
      </c>
      <c r="C2906">
        <v>2019</v>
      </c>
      <c r="D2906" s="129">
        <v>0</v>
      </c>
      <c r="F2906"/>
    </row>
    <row r="2907" spans="1:6">
      <c r="A2907" s="134" t="s">
        <v>105</v>
      </c>
      <c r="B2907" t="s">
        <v>31</v>
      </c>
      <c r="C2907">
        <v>2020</v>
      </c>
      <c r="D2907" s="129">
        <v>0</v>
      </c>
      <c r="F2907"/>
    </row>
    <row r="2908" spans="1:6">
      <c r="A2908" s="134" t="s">
        <v>105</v>
      </c>
      <c r="B2908" t="s">
        <v>31</v>
      </c>
      <c r="C2908">
        <v>2021</v>
      </c>
      <c r="D2908" s="129">
        <v>0</v>
      </c>
      <c r="F2908"/>
    </row>
    <row r="2909" spans="1:6">
      <c r="A2909" s="134" t="s">
        <v>105</v>
      </c>
      <c r="B2909" t="s">
        <v>31</v>
      </c>
      <c r="C2909">
        <v>2022</v>
      </c>
      <c r="D2909" s="129">
        <v>0</v>
      </c>
      <c r="F2909"/>
    </row>
    <row r="2910" spans="1:6">
      <c r="A2910" s="134" t="s">
        <v>105</v>
      </c>
      <c r="B2910" t="s">
        <v>31</v>
      </c>
      <c r="C2910">
        <v>2023</v>
      </c>
      <c r="D2910" s="129">
        <v>0</v>
      </c>
      <c r="F2910"/>
    </row>
    <row r="2911" spans="1:6">
      <c r="A2911" s="134" t="s">
        <v>105</v>
      </c>
      <c r="B2911" t="s">
        <v>31</v>
      </c>
      <c r="C2911">
        <v>2024</v>
      </c>
      <c r="D2911" s="129">
        <v>0</v>
      </c>
      <c r="F2911"/>
    </row>
    <row r="2912" spans="1:6">
      <c r="A2912" s="134" t="s">
        <v>105</v>
      </c>
      <c r="B2912" t="s">
        <v>31</v>
      </c>
      <c r="C2912">
        <v>2025</v>
      </c>
      <c r="D2912" s="129">
        <v>0</v>
      </c>
    </row>
    <row r="2913" spans="1:6">
      <c r="A2913" s="134" t="s">
        <v>12</v>
      </c>
      <c r="B2913" t="s">
        <v>31</v>
      </c>
      <c r="C2913">
        <v>2014</v>
      </c>
      <c r="D2913" s="129">
        <v>891970</v>
      </c>
      <c r="F2913"/>
    </row>
    <row r="2914" spans="1:6">
      <c r="A2914" s="134" t="s">
        <v>12</v>
      </c>
      <c r="B2914" t="s">
        <v>31</v>
      </c>
      <c r="C2914">
        <v>2015</v>
      </c>
      <c r="D2914" s="129">
        <v>35421.699999985904</v>
      </c>
      <c r="F2914"/>
    </row>
    <row r="2915" spans="1:6">
      <c r="A2915" s="134" t="s">
        <v>12</v>
      </c>
      <c r="B2915" t="s">
        <v>31</v>
      </c>
      <c r="C2915">
        <v>2016</v>
      </c>
      <c r="D2915" s="129">
        <v>-2308581.5616162098</v>
      </c>
      <c r="F2915"/>
    </row>
    <row r="2916" spans="1:6">
      <c r="A2916" s="134" t="s">
        <v>12</v>
      </c>
      <c r="B2916" t="s">
        <v>31</v>
      </c>
      <c r="C2916">
        <v>2017</v>
      </c>
      <c r="D2916" s="129">
        <v>555000</v>
      </c>
      <c r="F2916"/>
    </row>
    <row r="2917" spans="1:6">
      <c r="A2917" s="134" t="s">
        <v>12</v>
      </c>
      <c r="B2917" t="s">
        <v>31</v>
      </c>
      <c r="C2917">
        <v>2018</v>
      </c>
      <c r="D2917" s="129">
        <v>1000000</v>
      </c>
      <c r="F2917"/>
    </row>
    <row r="2918" spans="1:6">
      <c r="A2918" s="134" t="s">
        <v>12</v>
      </c>
      <c r="B2918" t="s">
        <v>31</v>
      </c>
      <c r="C2918">
        <v>2019</v>
      </c>
      <c r="D2918" s="129">
        <v>224400</v>
      </c>
      <c r="F2918"/>
    </row>
    <row r="2919" spans="1:6">
      <c r="A2919" s="134" t="s">
        <v>12</v>
      </c>
      <c r="B2919" t="s">
        <v>31</v>
      </c>
      <c r="C2919">
        <v>2020</v>
      </c>
      <c r="D2919" s="129">
        <v>5100</v>
      </c>
      <c r="F2919"/>
    </row>
    <row r="2920" spans="1:6">
      <c r="A2920" s="134" t="s">
        <v>12</v>
      </c>
      <c r="B2920" t="s">
        <v>31</v>
      </c>
      <c r="C2920">
        <v>2021</v>
      </c>
      <c r="D2920" s="129">
        <v>2550</v>
      </c>
      <c r="F2920"/>
    </row>
    <row r="2921" spans="1:6">
      <c r="A2921" s="134" t="s">
        <v>12</v>
      </c>
      <c r="B2921" t="s">
        <v>31</v>
      </c>
      <c r="C2921">
        <v>2022</v>
      </c>
      <c r="D2921" s="129">
        <v>62400</v>
      </c>
      <c r="F2921"/>
    </row>
    <row r="2922" spans="1:6">
      <c r="A2922" s="134" t="s">
        <v>12</v>
      </c>
      <c r="B2922" t="s">
        <v>31</v>
      </c>
      <c r="C2922">
        <v>2023</v>
      </c>
      <c r="D2922" s="129">
        <v>105900</v>
      </c>
      <c r="F2922"/>
    </row>
    <row r="2923" spans="1:6">
      <c r="A2923" s="134" t="s">
        <v>12</v>
      </c>
      <c r="B2923" t="s">
        <v>31</v>
      </c>
      <c r="C2923">
        <v>2024</v>
      </c>
      <c r="D2923" s="129">
        <v>174900</v>
      </c>
      <c r="F2923"/>
    </row>
    <row r="2924" spans="1:6">
      <c r="A2924" s="134" t="s">
        <v>12</v>
      </c>
      <c r="B2924" t="s">
        <v>31</v>
      </c>
      <c r="C2924">
        <v>2025</v>
      </c>
      <c r="D2924" s="129">
        <v>182400</v>
      </c>
    </row>
    <row r="2925" spans="1:6">
      <c r="A2925" s="134" t="s">
        <v>5</v>
      </c>
      <c r="B2925" t="s">
        <v>96</v>
      </c>
      <c r="C2925">
        <v>2014</v>
      </c>
      <c r="D2925" s="130">
        <v>2.4748502983199999E-2</v>
      </c>
      <c r="F2925"/>
    </row>
    <row r="2926" spans="1:6">
      <c r="A2926" s="134" t="s">
        <v>5</v>
      </c>
      <c r="B2926" t="s">
        <v>96</v>
      </c>
      <c r="C2926">
        <v>2015</v>
      </c>
      <c r="D2926" s="130">
        <v>2.4199999999999999E-2</v>
      </c>
      <c r="F2926"/>
    </row>
    <row r="2927" spans="1:6">
      <c r="A2927" s="134" t="s">
        <v>5</v>
      </c>
      <c r="B2927" t="s">
        <v>96</v>
      </c>
      <c r="C2927">
        <v>2016</v>
      </c>
      <c r="D2927" s="130">
        <v>2.4199999999999999E-2</v>
      </c>
      <c r="F2927"/>
    </row>
    <row r="2928" spans="1:6">
      <c r="A2928" s="134" t="s">
        <v>5</v>
      </c>
      <c r="B2928" t="s">
        <v>96</v>
      </c>
      <c r="C2928">
        <v>2017</v>
      </c>
      <c r="D2928" s="130">
        <v>2.4199999999999999E-2</v>
      </c>
      <c r="F2928"/>
    </row>
    <row r="2929" spans="1:6">
      <c r="A2929" s="134" t="s">
        <v>5</v>
      </c>
      <c r="B2929" t="s">
        <v>96</v>
      </c>
      <c r="C2929">
        <v>2018</v>
      </c>
      <c r="D2929" s="130">
        <v>2.4199999999999999E-2</v>
      </c>
      <c r="F2929"/>
    </row>
    <row r="2930" spans="1:6">
      <c r="A2930" s="134" t="s">
        <v>5</v>
      </c>
      <c r="B2930" t="s">
        <v>96</v>
      </c>
      <c r="C2930">
        <v>2019</v>
      </c>
      <c r="D2930" s="130">
        <v>2.4199999999999999E-2</v>
      </c>
      <c r="F2930"/>
    </row>
    <row r="2931" spans="1:6">
      <c r="A2931" s="134" t="s">
        <v>5</v>
      </c>
      <c r="B2931" t="s">
        <v>96</v>
      </c>
      <c r="C2931">
        <v>2020</v>
      </c>
      <c r="D2931" s="140">
        <v>2.4248746575396E-2</v>
      </c>
      <c r="F2931"/>
    </row>
    <row r="2932" spans="1:6">
      <c r="A2932" s="134" t="s">
        <v>5</v>
      </c>
      <c r="B2932" t="s">
        <v>96</v>
      </c>
      <c r="C2932">
        <v>2021</v>
      </c>
      <c r="D2932" s="140">
        <v>2.4248746575396E-2</v>
      </c>
      <c r="F2932"/>
    </row>
    <row r="2933" spans="1:6">
      <c r="A2933" s="134" t="s">
        <v>5</v>
      </c>
      <c r="B2933" t="s">
        <v>96</v>
      </c>
      <c r="C2933">
        <v>2022</v>
      </c>
      <c r="D2933" s="140">
        <v>2.4248746575396E-2</v>
      </c>
      <c r="F2933"/>
    </row>
    <row r="2934" spans="1:6">
      <c r="A2934" s="134" t="s">
        <v>5</v>
      </c>
      <c r="B2934" t="s">
        <v>96</v>
      </c>
      <c r="C2934">
        <v>2023</v>
      </c>
      <c r="D2934" s="140">
        <v>2.4248746575396E-2</v>
      </c>
      <c r="F2934"/>
    </row>
    <row r="2935" spans="1:6">
      <c r="A2935" s="134" t="s">
        <v>5</v>
      </c>
      <c r="B2935" t="s">
        <v>96</v>
      </c>
      <c r="C2935">
        <v>2024</v>
      </c>
      <c r="D2935" s="140">
        <v>2.4248746575396E-2</v>
      </c>
      <c r="F2935"/>
    </row>
    <row r="2936" spans="1:6">
      <c r="A2936" s="134" t="s">
        <v>5</v>
      </c>
      <c r="B2936" t="s">
        <v>96</v>
      </c>
      <c r="C2936">
        <v>2025</v>
      </c>
      <c r="D2936" s="140">
        <v>2.6597593508804751E-2</v>
      </c>
    </row>
    <row r="2937" spans="1:6">
      <c r="A2937" s="134" t="s">
        <v>102</v>
      </c>
      <c r="B2937" t="s">
        <v>96</v>
      </c>
      <c r="C2937">
        <v>2014</v>
      </c>
      <c r="D2937" s="130">
        <v>2.5748753401775001E-2</v>
      </c>
      <c r="F2937"/>
    </row>
    <row r="2938" spans="1:6">
      <c r="A2938" s="134" t="s">
        <v>102</v>
      </c>
      <c r="B2938" t="s">
        <v>96</v>
      </c>
      <c r="C2938">
        <v>2015</v>
      </c>
      <c r="D2938" s="130">
        <v>2.5748753401775001E-2</v>
      </c>
      <c r="F2938"/>
    </row>
    <row r="2939" spans="1:6">
      <c r="A2939" s="134" t="s">
        <v>102</v>
      </c>
      <c r="B2939" t="s">
        <v>96</v>
      </c>
      <c r="C2939">
        <v>2016</v>
      </c>
      <c r="D2939" s="130">
        <v>2.3494972510833999E-2</v>
      </c>
      <c r="F2939"/>
    </row>
    <row r="2940" spans="1:6">
      <c r="A2940" s="134" t="s">
        <v>102</v>
      </c>
      <c r="B2940" t="s">
        <v>96</v>
      </c>
      <c r="C2940">
        <v>2017</v>
      </c>
      <c r="D2940" s="130">
        <v>2.3494972510833999E-2</v>
      </c>
      <c r="F2940"/>
    </row>
    <row r="2941" spans="1:6">
      <c r="A2941" s="134" t="s">
        <v>102</v>
      </c>
      <c r="B2941" t="s">
        <v>96</v>
      </c>
      <c r="C2941">
        <v>2018</v>
      </c>
      <c r="D2941" s="130">
        <v>2.3494972510833999E-2</v>
      </c>
      <c r="F2941"/>
    </row>
    <row r="2942" spans="1:6">
      <c r="A2942" s="134" t="s">
        <v>102</v>
      </c>
      <c r="B2942" t="s">
        <v>96</v>
      </c>
      <c r="C2942">
        <v>2019</v>
      </c>
      <c r="D2942" s="130">
        <v>2.3494972510833999E-2</v>
      </c>
      <c r="F2942"/>
    </row>
    <row r="2943" spans="1:6">
      <c r="A2943" s="134" t="s">
        <v>102</v>
      </c>
      <c r="B2943" t="s">
        <v>96</v>
      </c>
      <c r="C2943">
        <v>2020</v>
      </c>
      <c r="D2943" s="130">
        <v>2.3494972510833999E-2</v>
      </c>
      <c r="F2943"/>
    </row>
    <row r="2944" spans="1:6">
      <c r="A2944" s="134" t="s">
        <v>102</v>
      </c>
      <c r="B2944" t="s">
        <v>96</v>
      </c>
      <c r="C2944">
        <v>2021</v>
      </c>
      <c r="D2944" s="130">
        <v>1.1181037946111E-2</v>
      </c>
      <c r="F2944"/>
    </row>
    <row r="2945" spans="1:6">
      <c r="A2945" s="134" t="s">
        <v>102</v>
      </c>
      <c r="B2945" t="s">
        <v>96</v>
      </c>
      <c r="C2945">
        <v>2022</v>
      </c>
      <c r="D2945" s="130">
        <v>1.9993872504847E-2</v>
      </c>
      <c r="F2945"/>
    </row>
    <row r="2946" spans="1:6">
      <c r="A2946" s="134" t="s">
        <v>102</v>
      </c>
      <c r="B2946" t="s">
        <v>96</v>
      </c>
      <c r="C2946">
        <v>2023</v>
      </c>
      <c r="D2946" s="130">
        <v>1.9993872504847E-2</v>
      </c>
      <c r="F2946"/>
    </row>
    <row r="2947" spans="1:6">
      <c r="A2947" s="134" t="s">
        <v>102</v>
      </c>
      <c r="B2947" t="s">
        <v>96</v>
      </c>
      <c r="C2947">
        <v>2024</v>
      </c>
      <c r="D2947" s="140">
        <v>1.9993872504847E-2</v>
      </c>
      <c r="F2947"/>
    </row>
    <row r="2948" spans="1:6">
      <c r="A2948" s="134" t="s">
        <v>102</v>
      </c>
      <c r="B2948" t="s">
        <v>96</v>
      </c>
      <c r="C2948">
        <v>2025</v>
      </c>
      <c r="D2948" s="140">
        <v>1.9993872504847632E-2</v>
      </c>
    </row>
    <row r="2949" spans="1:6">
      <c r="A2949" s="134" t="s">
        <v>103</v>
      </c>
      <c r="B2949" t="s">
        <v>96</v>
      </c>
      <c r="C2949">
        <v>2014</v>
      </c>
      <c r="D2949" s="141">
        <v>2.5899999999999999E-2</v>
      </c>
      <c r="F2949"/>
    </row>
    <row r="2950" spans="1:6">
      <c r="A2950" s="134" t="s">
        <v>103</v>
      </c>
      <c r="B2950" t="s">
        <v>96</v>
      </c>
      <c r="C2950">
        <v>2015</v>
      </c>
      <c r="D2950" s="141">
        <v>2.4500000000000001E-2</v>
      </c>
      <c r="F2950"/>
    </row>
    <row r="2951" spans="1:6">
      <c r="A2951" s="134" t="s">
        <v>103</v>
      </c>
      <c r="B2951" t="s">
        <v>96</v>
      </c>
      <c r="C2951">
        <v>2016</v>
      </c>
      <c r="D2951" s="141">
        <v>2.4500000000000001E-2</v>
      </c>
      <c r="F2951"/>
    </row>
    <row r="2952" spans="1:6">
      <c r="A2952" s="134" t="s">
        <v>103</v>
      </c>
      <c r="B2952" t="s">
        <v>96</v>
      </c>
      <c r="C2952">
        <v>2017</v>
      </c>
      <c r="D2952" s="141">
        <v>2.4500000000000001E-2</v>
      </c>
      <c r="F2952"/>
    </row>
    <row r="2953" spans="1:6">
      <c r="A2953" s="134" t="s">
        <v>103</v>
      </c>
      <c r="B2953" t="s">
        <v>96</v>
      </c>
      <c r="C2953">
        <v>2018</v>
      </c>
      <c r="D2953" s="141">
        <v>2.3998043050027999E-2</v>
      </c>
      <c r="F2953"/>
    </row>
    <row r="2954" spans="1:6">
      <c r="A2954" s="134" t="s">
        <v>103</v>
      </c>
      <c r="B2954" t="s">
        <v>96</v>
      </c>
      <c r="C2954">
        <v>2019</v>
      </c>
      <c r="D2954" s="141">
        <v>2.3998043050027999E-2</v>
      </c>
      <c r="F2954"/>
    </row>
    <row r="2955" spans="1:6">
      <c r="A2955" s="134" t="s">
        <v>103</v>
      </c>
      <c r="B2955" t="s">
        <v>96</v>
      </c>
      <c r="C2955">
        <v>2020</v>
      </c>
      <c r="D2955" s="141">
        <v>2.3998043050027999E-2</v>
      </c>
      <c r="F2955"/>
    </row>
    <row r="2956" spans="1:6">
      <c r="A2956" s="134" t="s">
        <v>103</v>
      </c>
      <c r="B2956" t="s">
        <v>96</v>
      </c>
      <c r="C2956">
        <v>2021</v>
      </c>
      <c r="D2956" s="141">
        <v>2.3998043050027999E-2</v>
      </c>
      <c r="F2956"/>
    </row>
    <row r="2957" spans="1:6">
      <c r="A2957" s="134" t="s">
        <v>103</v>
      </c>
      <c r="B2957" t="s">
        <v>96</v>
      </c>
      <c r="C2957">
        <v>2022</v>
      </c>
      <c r="D2957" s="141">
        <v>2.3998043050027999E-2</v>
      </c>
      <c r="F2957"/>
    </row>
    <row r="2958" spans="1:6">
      <c r="A2958" s="134" t="s">
        <v>103</v>
      </c>
      <c r="B2958" t="s">
        <v>96</v>
      </c>
      <c r="C2958">
        <v>2023</v>
      </c>
      <c r="D2958" s="141">
        <v>2.4499511480039E-2</v>
      </c>
      <c r="F2958"/>
    </row>
    <row r="2959" spans="1:6">
      <c r="A2959" s="134" t="s">
        <v>103</v>
      </c>
      <c r="B2959" t="s">
        <v>96</v>
      </c>
      <c r="C2959">
        <v>2024</v>
      </c>
      <c r="D2959" s="142">
        <v>2.4499511480039E-2</v>
      </c>
      <c r="F2959"/>
    </row>
    <row r="2960" spans="1:6">
      <c r="A2960" s="134" t="s">
        <v>103</v>
      </c>
      <c r="B2960" t="s">
        <v>96</v>
      </c>
      <c r="C2960">
        <v>2025</v>
      </c>
      <c r="D2960" s="142">
        <v>2.4499511480039926E-2</v>
      </c>
    </row>
    <row r="2961" spans="1:6">
      <c r="A2961" s="134" t="s">
        <v>11</v>
      </c>
      <c r="B2961" t="s">
        <v>96</v>
      </c>
      <c r="C2961">
        <v>2014</v>
      </c>
      <c r="D2961" s="130">
        <v>2.5748753401775001E-2</v>
      </c>
      <c r="F2961"/>
    </row>
    <row r="2962" spans="1:6">
      <c r="A2962" s="134" t="s">
        <v>11</v>
      </c>
      <c r="B2962" t="s">
        <v>96</v>
      </c>
      <c r="C2962">
        <v>2015</v>
      </c>
      <c r="D2962" s="130">
        <v>2.5748753401775001E-2</v>
      </c>
      <c r="F2962"/>
    </row>
    <row r="2963" spans="1:6">
      <c r="A2963" s="134" t="s">
        <v>11</v>
      </c>
      <c r="B2963" t="s">
        <v>96</v>
      </c>
      <c r="C2963">
        <v>2016</v>
      </c>
      <c r="D2963" s="130">
        <v>2.3494972510833999E-2</v>
      </c>
      <c r="F2963"/>
    </row>
    <row r="2964" spans="1:6">
      <c r="A2964" s="134" t="s">
        <v>11</v>
      </c>
      <c r="B2964" t="s">
        <v>96</v>
      </c>
      <c r="C2964">
        <v>2017</v>
      </c>
      <c r="D2964" s="130">
        <v>2.3494972510833999E-2</v>
      </c>
      <c r="F2964"/>
    </row>
    <row r="2965" spans="1:6">
      <c r="A2965" s="134" t="s">
        <v>11</v>
      </c>
      <c r="B2965" t="s">
        <v>96</v>
      </c>
      <c r="C2965">
        <v>2018</v>
      </c>
      <c r="D2965" s="130">
        <v>2.3494972510833999E-2</v>
      </c>
      <c r="F2965"/>
    </row>
    <row r="2966" spans="1:6">
      <c r="A2966" s="134" t="s">
        <v>11</v>
      </c>
      <c r="B2966" t="s">
        <v>96</v>
      </c>
      <c r="C2966">
        <v>2019</v>
      </c>
      <c r="D2966" s="130">
        <v>2.3494972510833999E-2</v>
      </c>
      <c r="F2966"/>
    </row>
    <row r="2967" spans="1:6">
      <c r="A2967" s="134" t="s">
        <v>11</v>
      </c>
      <c r="B2967" t="s">
        <v>96</v>
      </c>
      <c r="C2967">
        <v>2020</v>
      </c>
      <c r="D2967" s="130">
        <v>2.3494972510833999E-2</v>
      </c>
      <c r="F2967"/>
    </row>
    <row r="2968" spans="1:6">
      <c r="A2968" s="134" t="s">
        <v>11</v>
      </c>
      <c r="B2968" t="s">
        <v>96</v>
      </c>
      <c r="C2968">
        <v>2021</v>
      </c>
      <c r="D2968" s="130">
        <v>1.1181037946111E-2</v>
      </c>
      <c r="F2968"/>
    </row>
    <row r="2969" spans="1:6">
      <c r="A2969" s="134" t="s">
        <v>11</v>
      </c>
      <c r="B2969" t="s">
        <v>96</v>
      </c>
      <c r="C2969">
        <v>2022</v>
      </c>
      <c r="D2969" s="130">
        <v>1.9993872504847E-2</v>
      </c>
      <c r="F2969"/>
    </row>
    <row r="2970" spans="1:6">
      <c r="A2970" s="134" t="s">
        <v>11</v>
      </c>
      <c r="B2970" t="s">
        <v>96</v>
      </c>
      <c r="C2970">
        <v>2023</v>
      </c>
      <c r="D2970" s="130">
        <v>1.9993872504847E-2</v>
      </c>
      <c r="F2970"/>
    </row>
    <row r="2971" spans="1:6">
      <c r="A2971" s="134" t="s">
        <v>11</v>
      </c>
      <c r="B2971" t="s">
        <v>96</v>
      </c>
      <c r="C2971">
        <v>2024</v>
      </c>
      <c r="D2971" s="140">
        <v>1.9993872504847E-2</v>
      </c>
      <c r="F2971"/>
    </row>
    <row r="2972" spans="1:6">
      <c r="A2972" s="134" t="s">
        <v>11</v>
      </c>
      <c r="B2972" t="s">
        <v>96</v>
      </c>
      <c r="C2972">
        <v>2025</v>
      </c>
      <c r="D2972" s="140">
        <v>1.9993872504847632E-2</v>
      </c>
    </row>
    <row r="2973" spans="1:6">
      <c r="A2973" s="134" t="s">
        <v>72</v>
      </c>
      <c r="B2973" t="s">
        <v>96</v>
      </c>
      <c r="C2973">
        <v>2014</v>
      </c>
      <c r="D2973" s="143">
        <v>2.5000000000000001E-2</v>
      </c>
      <c r="F2973"/>
    </row>
    <row r="2974" spans="1:6">
      <c r="A2974" s="134" t="s">
        <v>72</v>
      </c>
      <c r="B2974" t="s">
        <v>96</v>
      </c>
      <c r="C2974">
        <v>2015</v>
      </c>
      <c r="D2974" s="143">
        <v>2.5000000000000001E-2</v>
      </c>
      <c r="F2974"/>
    </row>
    <row r="2975" spans="1:6">
      <c r="A2975" s="134" t="s">
        <v>72</v>
      </c>
      <c r="B2975" t="s">
        <v>96</v>
      </c>
      <c r="C2975">
        <v>2016</v>
      </c>
      <c r="D2975" s="143">
        <v>2.5000000000000001E-2</v>
      </c>
      <c r="F2975"/>
    </row>
    <row r="2976" spans="1:6">
      <c r="A2976" s="134" t="s">
        <v>72</v>
      </c>
      <c r="B2976" t="s">
        <v>96</v>
      </c>
      <c r="C2976">
        <v>2017</v>
      </c>
      <c r="D2976" s="143">
        <v>2.5000000000000001E-2</v>
      </c>
      <c r="F2976"/>
    </row>
    <row r="2977" spans="1:6">
      <c r="A2977" s="134" t="s">
        <v>72</v>
      </c>
      <c r="B2977" t="s">
        <v>96</v>
      </c>
      <c r="C2977">
        <v>2018</v>
      </c>
      <c r="D2977" s="143">
        <v>2.5000000000000001E-2</v>
      </c>
      <c r="F2977"/>
    </row>
    <row r="2978" spans="1:6">
      <c r="A2978" s="134" t="s">
        <v>72</v>
      </c>
      <c r="B2978" t="s">
        <v>96</v>
      </c>
      <c r="C2978">
        <v>2019</v>
      </c>
      <c r="D2978" s="143">
        <v>2.4499511480039999E-2</v>
      </c>
      <c r="F2978"/>
    </row>
    <row r="2979" spans="1:6">
      <c r="A2979" s="134" t="s">
        <v>72</v>
      </c>
      <c r="B2979" t="s">
        <v>96</v>
      </c>
      <c r="C2979">
        <v>2020</v>
      </c>
      <c r="D2979" s="143">
        <v>2.4499511480039999E-2</v>
      </c>
      <c r="F2979"/>
    </row>
    <row r="2980" spans="1:6">
      <c r="A2980" s="134" t="s">
        <v>72</v>
      </c>
      <c r="B2980" t="s">
        <v>96</v>
      </c>
      <c r="C2980">
        <v>2021</v>
      </c>
      <c r="D2980" s="143">
        <v>2.4499511480039999E-2</v>
      </c>
      <c r="F2980"/>
    </row>
    <row r="2981" spans="1:6">
      <c r="A2981" s="134" t="s">
        <v>72</v>
      </c>
      <c r="B2981" t="s">
        <v>96</v>
      </c>
      <c r="C2981">
        <v>2022</v>
      </c>
      <c r="D2981" s="143">
        <v>2.4499511480039999E-2</v>
      </c>
      <c r="F2981"/>
    </row>
    <row r="2982" spans="1:6">
      <c r="A2982" s="134" t="s">
        <v>72</v>
      </c>
      <c r="B2982" t="s">
        <v>96</v>
      </c>
      <c r="C2982">
        <v>2023</v>
      </c>
      <c r="D2982" s="143">
        <v>2.4499511480039999E-2</v>
      </c>
      <c r="F2982"/>
    </row>
    <row r="2983" spans="1:6">
      <c r="A2983" s="134" t="s">
        <v>72</v>
      </c>
      <c r="B2983" t="s">
        <v>96</v>
      </c>
      <c r="C2983">
        <v>2024</v>
      </c>
      <c r="D2983" s="142">
        <v>2.9193048507912E-2</v>
      </c>
      <c r="F2983"/>
    </row>
    <row r="2984" spans="1:6">
      <c r="A2984" s="134" t="s">
        <v>72</v>
      </c>
      <c r="B2984" t="s">
        <v>96</v>
      </c>
      <c r="C2984">
        <v>2025</v>
      </c>
      <c r="D2984" s="142">
        <v>2.9193048507912156E-2</v>
      </c>
    </row>
    <row r="2985" spans="1:6">
      <c r="A2985" s="134" t="s">
        <v>6</v>
      </c>
      <c r="B2985" t="s">
        <v>96</v>
      </c>
      <c r="C2985">
        <v>2014</v>
      </c>
      <c r="D2985" s="143">
        <v>2.4748502983199999E-2</v>
      </c>
      <c r="F2985"/>
    </row>
    <row r="2986" spans="1:6">
      <c r="A2986" s="134" t="s">
        <v>6</v>
      </c>
      <c r="B2986" t="s">
        <v>96</v>
      </c>
      <c r="C2986">
        <v>2015</v>
      </c>
      <c r="D2986" s="143">
        <v>2.4199999999999999E-2</v>
      </c>
      <c r="F2986"/>
    </row>
    <row r="2987" spans="1:6">
      <c r="A2987" s="134" t="s">
        <v>6</v>
      </c>
      <c r="B2987" t="s">
        <v>96</v>
      </c>
      <c r="C2987">
        <v>2016</v>
      </c>
      <c r="D2987" s="143">
        <v>2.4199999999999999E-2</v>
      </c>
      <c r="F2987"/>
    </row>
    <row r="2988" spans="1:6">
      <c r="A2988" s="134" t="s">
        <v>6</v>
      </c>
      <c r="B2988" t="s">
        <v>96</v>
      </c>
      <c r="C2988">
        <v>2017</v>
      </c>
      <c r="D2988" s="143">
        <v>2.4199999999999999E-2</v>
      </c>
      <c r="F2988"/>
    </row>
    <row r="2989" spans="1:6">
      <c r="A2989" s="134" t="s">
        <v>6</v>
      </c>
      <c r="B2989" t="s">
        <v>96</v>
      </c>
      <c r="C2989">
        <v>2018</v>
      </c>
      <c r="D2989" s="143">
        <v>2.4199999999999999E-2</v>
      </c>
      <c r="F2989"/>
    </row>
    <row r="2990" spans="1:6">
      <c r="A2990" s="134" t="s">
        <v>6</v>
      </c>
      <c r="B2990" t="s">
        <v>96</v>
      </c>
      <c r="C2990">
        <v>2019</v>
      </c>
      <c r="D2990" s="143">
        <v>2.4199999999999999E-2</v>
      </c>
      <c r="F2990"/>
    </row>
    <row r="2991" spans="1:6">
      <c r="A2991" s="134" t="s">
        <v>6</v>
      </c>
      <c r="B2991" t="s">
        <v>96</v>
      </c>
      <c r="C2991">
        <v>2020</v>
      </c>
      <c r="D2991" s="143">
        <v>2.4248746575396E-2</v>
      </c>
      <c r="F2991"/>
    </row>
    <row r="2992" spans="1:6">
      <c r="A2992" s="134" t="s">
        <v>6</v>
      </c>
      <c r="B2992" t="s">
        <v>96</v>
      </c>
      <c r="C2992">
        <v>2021</v>
      </c>
      <c r="D2992" s="143">
        <v>2.4248746575396E-2</v>
      </c>
      <c r="F2992"/>
    </row>
    <row r="2993" spans="1:6">
      <c r="A2993" s="134" t="s">
        <v>6</v>
      </c>
      <c r="B2993" t="s">
        <v>96</v>
      </c>
      <c r="C2993">
        <v>2022</v>
      </c>
      <c r="D2993" s="143">
        <v>2.4248746575396E-2</v>
      </c>
      <c r="F2993"/>
    </row>
    <row r="2994" spans="1:6">
      <c r="A2994" s="134" t="s">
        <v>6</v>
      </c>
      <c r="B2994" t="s">
        <v>96</v>
      </c>
      <c r="C2994">
        <v>2023</v>
      </c>
      <c r="D2994" s="143">
        <v>2.4248746575396E-2</v>
      </c>
      <c r="F2994"/>
    </row>
    <row r="2995" spans="1:6">
      <c r="A2995" s="134" t="s">
        <v>6</v>
      </c>
      <c r="B2995" t="s">
        <v>96</v>
      </c>
      <c r="C2995">
        <v>2024</v>
      </c>
      <c r="D2995" s="140">
        <v>2.4248746575396E-2</v>
      </c>
      <c r="F2995"/>
    </row>
    <row r="2996" spans="1:6">
      <c r="A2996" s="134" t="s">
        <v>6</v>
      </c>
      <c r="B2996" t="s">
        <v>96</v>
      </c>
      <c r="C2996">
        <v>2025</v>
      </c>
      <c r="D2996" s="140">
        <v>2.6597593508804751E-2</v>
      </c>
    </row>
    <row r="2997" spans="1:6">
      <c r="A2997" s="134" t="s">
        <v>8</v>
      </c>
      <c r="B2997" t="s">
        <v>96</v>
      </c>
      <c r="C2997">
        <v>2014</v>
      </c>
      <c r="D2997" s="143">
        <v>2.52E-2</v>
      </c>
      <c r="F2997"/>
    </row>
    <row r="2998" spans="1:6">
      <c r="A2998" s="134" t="s">
        <v>8</v>
      </c>
      <c r="B2998" t="s">
        <v>96</v>
      </c>
      <c r="C2998">
        <v>2015</v>
      </c>
      <c r="D2998" s="143">
        <v>2.52E-2</v>
      </c>
      <c r="F2998"/>
    </row>
    <row r="2999" spans="1:6">
      <c r="A2999" s="134" t="s">
        <v>8</v>
      </c>
      <c r="B2999" t="s">
        <v>96</v>
      </c>
      <c r="C2999">
        <v>2016</v>
      </c>
      <c r="D2999" s="143">
        <v>2.5000000000000001E-2</v>
      </c>
      <c r="F2999"/>
    </row>
    <row r="3000" spans="1:6">
      <c r="A3000" s="134" t="s">
        <v>8</v>
      </c>
      <c r="B3000" t="s">
        <v>96</v>
      </c>
      <c r="C3000">
        <v>2017</v>
      </c>
      <c r="D3000" s="143">
        <v>2.5000000000000001E-2</v>
      </c>
      <c r="F3000"/>
    </row>
    <row r="3001" spans="1:6">
      <c r="A3001" s="134" t="s">
        <v>8</v>
      </c>
      <c r="B3001" t="s">
        <v>96</v>
      </c>
      <c r="C3001">
        <v>2018</v>
      </c>
      <c r="D3001" s="143">
        <v>2.5000000000000001E-2</v>
      </c>
      <c r="F3001"/>
    </row>
    <row r="3002" spans="1:6">
      <c r="A3002" s="134" t="s">
        <v>8</v>
      </c>
      <c r="B3002" t="s">
        <v>96</v>
      </c>
      <c r="C3002">
        <v>2019</v>
      </c>
      <c r="D3002" s="143">
        <v>2.5000000000000001E-2</v>
      </c>
      <c r="F3002"/>
    </row>
    <row r="3003" spans="1:6">
      <c r="A3003" s="134" t="s">
        <v>8</v>
      </c>
      <c r="B3003" t="s">
        <v>96</v>
      </c>
      <c r="C3003">
        <v>2020</v>
      </c>
      <c r="D3003" s="143">
        <v>2.5000000000000001E-2</v>
      </c>
      <c r="F3003"/>
    </row>
    <row r="3004" spans="1:6">
      <c r="A3004" s="134" t="s">
        <v>8</v>
      </c>
      <c r="B3004" t="s">
        <v>96</v>
      </c>
      <c r="C3004">
        <v>2021</v>
      </c>
      <c r="D3004" s="143">
        <v>2.2739900899011001E-2</v>
      </c>
      <c r="F3004"/>
    </row>
    <row r="3005" spans="1:6">
      <c r="A3005" s="134" t="s">
        <v>8</v>
      </c>
      <c r="B3005" t="s">
        <v>96</v>
      </c>
      <c r="C3005">
        <v>2022</v>
      </c>
      <c r="D3005" s="143">
        <v>2.2739900899011001E-2</v>
      </c>
      <c r="F3005"/>
    </row>
    <row r="3006" spans="1:6">
      <c r="A3006" s="134" t="s">
        <v>8</v>
      </c>
      <c r="B3006" t="s">
        <v>96</v>
      </c>
      <c r="C3006">
        <v>2023</v>
      </c>
      <c r="D3006" s="143">
        <v>2.2739900899011001E-2</v>
      </c>
      <c r="F3006"/>
    </row>
    <row r="3007" spans="1:6">
      <c r="A3007" s="134" t="s">
        <v>8</v>
      </c>
      <c r="B3007" t="s">
        <v>96</v>
      </c>
      <c r="C3007">
        <v>2024</v>
      </c>
      <c r="D3007" s="140">
        <v>2.2739900899011001E-2</v>
      </c>
      <c r="F3007"/>
    </row>
    <row r="3008" spans="1:6">
      <c r="A3008" s="134" t="s">
        <v>8</v>
      </c>
      <c r="B3008" t="s">
        <v>96</v>
      </c>
      <c r="C3008">
        <v>2025</v>
      </c>
      <c r="D3008" s="140">
        <v>2.2739900899011012E-2</v>
      </c>
    </row>
    <row r="3009" spans="1:6">
      <c r="A3009" s="134" t="s">
        <v>9</v>
      </c>
      <c r="B3009" t="s">
        <v>96</v>
      </c>
      <c r="C3009">
        <v>2014</v>
      </c>
      <c r="D3009" s="143">
        <v>2.52E-2</v>
      </c>
      <c r="F3009"/>
    </row>
    <row r="3010" spans="1:6">
      <c r="A3010" s="134" t="s">
        <v>9</v>
      </c>
      <c r="B3010" t="s">
        <v>96</v>
      </c>
      <c r="C3010">
        <v>2015</v>
      </c>
      <c r="D3010" s="143">
        <v>2.52E-2</v>
      </c>
      <c r="F3010"/>
    </row>
    <row r="3011" spans="1:6">
      <c r="A3011" s="134" t="s">
        <v>9</v>
      </c>
      <c r="B3011" t="s">
        <v>96</v>
      </c>
      <c r="C3011">
        <v>2016</v>
      </c>
      <c r="D3011" s="143">
        <v>2.5000000000000001E-2</v>
      </c>
      <c r="F3011"/>
    </row>
    <row r="3012" spans="1:6">
      <c r="A3012" s="134" t="s">
        <v>9</v>
      </c>
      <c r="B3012" t="s">
        <v>96</v>
      </c>
      <c r="C3012">
        <v>2017</v>
      </c>
      <c r="D3012" s="143">
        <v>2.5000000000000001E-2</v>
      </c>
      <c r="F3012"/>
    </row>
    <row r="3013" spans="1:6">
      <c r="A3013" s="134" t="s">
        <v>9</v>
      </c>
      <c r="B3013" t="s">
        <v>96</v>
      </c>
      <c r="C3013">
        <v>2018</v>
      </c>
      <c r="D3013" s="143">
        <v>2.5000000000000001E-2</v>
      </c>
      <c r="F3013"/>
    </row>
    <row r="3014" spans="1:6">
      <c r="A3014" s="134" t="s">
        <v>9</v>
      </c>
      <c r="B3014" t="s">
        <v>96</v>
      </c>
      <c r="C3014">
        <v>2019</v>
      </c>
      <c r="D3014" s="143">
        <v>2.5000000000000001E-2</v>
      </c>
      <c r="F3014"/>
    </row>
    <row r="3015" spans="1:6">
      <c r="A3015" s="134" t="s">
        <v>9</v>
      </c>
      <c r="B3015" t="s">
        <v>96</v>
      </c>
      <c r="C3015">
        <v>2020</v>
      </c>
      <c r="D3015" s="143">
        <v>2.5000000000000001E-2</v>
      </c>
      <c r="F3015"/>
    </row>
    <row r="3016" spans="1:6">
      <c r="A3016" s="134" t="s">
        <v>9</v>
      </c>
      <c r="B3016" t="s">
        <v>96</v>
      </c>
      <c r="C3016">
        <v>2021</v>
      </c>
      <c r="D3016" s="143">
        <v>2.2739900899011001E-2</v>
      </c>
      <c r="F3016"/>
    </row>
    <row r="3017" spans="1:6">
      <c r="A3017" s="134" t="s">
        <v>9</v>
      </c>
      <c r="B3017" t="s">
        <v>96</v>
      </c>
      <c r="C3017">
        <v>2022</v>
      </c>
      <c r="D3017" s="143">
        <v>2.2739900899011001E-2</v>
      </c>
      <c r="F3017"/>
    </row>
    <row r="3018" spans="1:6">
      <c r="A3018" s="134" t="s">
        <v>9</v>
      </c>
      <c r="B3018" t="s">
        <v>96</v>
      </c>
      <c r="C3018">
        <v>2023</v>
      </c>
      <c r="D3018" s="143">
        <v>2.2739900899011001E-2</v>
      </c>
      <c r="F3018"/>
    </row>
    <row r="3019" spans="1:6">
      <c r="A3019" s="134" t="s">
        <v>9</v>
      </c>
      <c r="B3019" t="s">
        <v>96</v>
      </c>
      <c r="C3019">
        <v>2024</v>
      </c>
      <c r="D3019" s="140">
        <v>2.2739900899011001E-2</v>
      </c>
      <c r="F3019"/>
    </row>
    <row r="3020" spans="1:6">
      <c r="A3020" s="134" t="s">
        <v>9</v>
      </c>
      <c r="B3020" t="s">
        <v>96</v>
      </c>
      <c r="C3020">
        <v>2025</v>
      </c>
      <c r="D3020" s="140">
        <v>2.2739900899011012E-2</v>
      </c>
    </row>
    <row r="3021" spans="1:6">
      <c r="A3021" s="134" t="s">
        <v>7</v>
      </c>
      <c r="B3021" t="s">
        <v>96</v>
      </c>
      <c r="C3021">
        <v>2014</v>
      </c>
      <c r="D3021" s="144">
        <v>2.4748502983199999E-2</v>
      </c>
      <c r="F3021"/>
    </row>
    <row r="3022" spans="1:6">
      <c r="A3022" s="134" t="s">
        <v>7</v>
      </c>
      <c r="B3022" t="s">
        <v>96</v>
      </c>
      <c r="C3022">
        <v>2015</v>
      </c>
      <c r="D3022" s="144">
        <v>2.3800000000000002E-2</v>
      </c>
      <c r="F3022"/>
    </row>
    <row r="3023" spans="1:6">
      <c r="A3023" s="134" t="s">
        <v>7</v>
      </c>
      <c r="B3023" t="s">
        <v>96</v>
      </c>
      <c r="C3023">
        <v>2016</v>
      </c>
      <c r="D3023" s="144">
        <v>2.3800000000000002E-2</v>
      </c>
      <c r="F3023"/>
    </row>
    <row r="3024" spans="1:6">
      <c r="A3024" s="134" t="s">
        <v>7</v>
      </c>
      <c r="B3024" t="s">
        <v>96</v>
      </c>
      <c r="C3024">
        <v>2017</v>
      </c>
      <c r="D3024" s="144">
        <v>2.3800000000000002E-2</v>
      </c>
      <c r="F3024"/>
    </row>
    <row r="3025" spans="1:9">
      <c r="A3025" s="134" t="s">
        <v>7</v>
      </c>
      <c r="B3025" t="s">
        <v>96</v>
      </c>
      <c r="C3025">
        <v>2018</v>
      </c>
      <c r="D3025" s="144">
        <v>2.3800000000000002E-2</v>
      </c>
      <c r="F3025"/>
    </row>
    <row r="3026" spans="1:9">
      <c r="A3026" s="134" t="s">
        <v>7</v>
      </c>
      <c r="B3026" t="s">
        <v>96</v>
      </c>
      <c r="C3026">
        <v>2019</v>
      </c>
      <c r="D3026" s="144">
        <v>2.3800000000000002E-2</v>
      </c>
      <c r="F3026"/>
    </row>
    <row r="3027" spans="1:9">
      <c r="A3027" s="134" t="s">
        <v>7</v>
      </c>
      <c r="B3027" t="s">
        <v>96</v>
      </c>
      <c r="C3027">
        <v>2020</v>
      </c>
      <c r="D3027" s="144">
        <v>2.4248746575396E-2</v>
      </c>
      <c r="F3027"/>
    </row>
    <row r="3028" spans="1:9">
      <c r="A3028" s="134" t="s">
        <v>7</v>
      </c>
      <c r="B3028" t="s">
        <v>96</v>
      </c>
      <c r="C3028">
        <v>2021</v>
      </c>
      <c r="D3028" s="144">
        <v>2.4248746575396E-2</v>
      </c>
      <c r="F3028"/>
    </row>
    <row r="3029" spans="1:9">
      <c r="A3029" s="134" t="s">
        <v>7</v>
      </c>
      <c r="B3029" t="s">
        <v>96</v>
      </c>
      <c r="C3029">
        <v>2022</v>
      </c>
      <c r="D3029" s="144">
        <v>2.4248746575396E-2</v>
      </c>
      <c r="F3029"/>
    </row>
    <row r="3030" spans="1:9">
      <c r="A3030" s="134" t="s">
        <v>7</v>
      </c>
      <c r="B3030" t="s">
        <v>96</v>
      </c>
      <c r="C3030">
        <v>2023</v>
      </c>
      <c r="D3030" s="143">
        <v>2.4248746575396E-2</v>
      </c>
      <c r="F3030"/>
    </row>
    <row r="3031" spans="1:9">
      <c r="A3031" s="134" t="s">
        <v>7</v>
      </c>
      <c r="B3031" t="s">
        <v>96</v>
      </c>
      <c r="C3031">
        <v>2024</v>
      </c>
      <c r="D3031" s="140">
        <v>2.4248746575396E-2</v>
      </c>
      <c r="F3031"/>
      <c r="I3031" s="63"/>
    </row>
    <row r="3032" spans="1:9">
      <c r="A3032" s="134" t="s">
        <v>7</v>
      </c>
      <c r="B3032" t="s">
        <v>96</v>
      </c>
      <c r="C3032">
        <v>2025</v>
      </c>
      <c r="D3032" s="140">
        <v>2.6597593508804751E-2</v>
      </c>
    </row>
    <row r="3033" spans="1:9">
      <c r="A3033" s="134" t="s">
        <v>107</v>
      </c>
      <c r="B3033" t="s">
        <v>96</v>
      </c>
      <c r="C3033">
        <v>2014</v>
      </c>
      <c r="D3033" s="144">
        <v>2.4748502983199999E-2</v>
      </c>
      <c r="F3033"/>
    </row>
    <row r="3034" spans="1:9">
      <c r="A3034" s="134" t="s">
        <v>107</v>
      </c>
      <c r="B3034" t="s">
        <v>96</v>
      </c>
      <c r="C3034">
        <v>2015</v>
      </c>
      <c r="D3034" s="144">
        <v>2.4199999999999999E-2</v>
      </c>
      <c r="F3034"/>
    </row>
    <row r="3035" spans="1:9">
      <c r="A3035" s="134" t="s">
        <v>107</v>
      </c>
      <c r="B3035" t="s">
        <v>96</v>
      </c>
      <c r="C3035">
        <v>2016</v>
      </c>
      <c r="D3035" s="144">
        <v>2.4199999999999999E-2</v>
      </c>
      <c r="F3035"/>
    </row>
    <row r="3036" spans="1:9">
      <c r="A3036" s="134" t="s">
        <v>107</v>
      </c>
      <c r="B3036" t="s">
        <v>96</v>
      </c>
      <c r="C3036">
        <v>2017</v>
      </c>
      <c r="D3036" s="144">
        <v>2.4199999999999999E-2</v>
      </c>
      <c r="F3036"/>
    </row>
    <row r="3037" spans="1:9">
      <c r="A3037" s="134" t="s">
        <v>107</v>
      </c>
      <c r="B3037" t="s">
        <v>96</v>
      </c>
      <c r="C3037">
        <v>2018</v>
      </c>
      <c r="D3037" s="144">
        <v>2.4199999999999999E-2</v>
      </c>
      <c r="F3037"/>
    </row>
    <row r="3038" spans="1:9">
      <c r="A3038" s="134" t="s">
        <v>107</v>
      </c>
      <c r="B3038" t="s">
        <v>96</v>
      </c>
      <c r="C3038">
        <v>2019</v>
      </c>
      <c r="D3038" s="144">
        <v>2.4199999999999999E-2</v>
      </c>
      <c r="F3038"/>
    </row>
    <row r="3039" spans="1:9">
      <c r="A3039" s="134" t="s">
        <v>107</v>
      </c>
      <c r="B3039" t="s">
        <v>96</v>
      </c>
      <c r="C3039">
        <v>2020</v>
      </c>
      <c r="D3039" s="144">
        <v>2.4248746575396E-2</v>
      </c>
      <c r="F3039"/>
    </row>
    <row r="3040" spans="1:9">
      <c r="A3040" s="134" t="s">
        <v>107</v>
      </c>
      <c r="B3040" t="s">
        <v>96</v>
      </c>
      <c r="C3040">
        <v>2021</v>
      </c>
      <c r="D3040" s="144">
        <v>2.4248746575396E-2</v>
      </c>
      <c r="F3040"/>
    </row>
    <row r="3041" spans="1:6">
      <c r="A3041" s="134" t="s">
        <v>107</v>
      </c>
      <c r="B3041" t="s">
        <v>96</v>
      </c>
      <c r="C3041">
        <v>2022</v>
      </c>
      <c r="D3041" s="144">
        <v>2.4248746575396E-2</v>
      </c>
      <c r="F3041"/>
    </row>
    <row r="3042" spans="1:6">
      <c r="A3042" s="134" t="s">
        <v>107</v>
      </c>
      <c r="B3042" t="s">
        <v>96</v>
      </c>
      <c r="C3042">
        <v>2023</v>
      </c>
      <c r="D3042" s="143">
        <v>2.4248746575396E-2</v>
      </c>
      <c r="F3042"/>
    </row>
    <row r="3043" spans="1:6">
      <c r="A3043" s="134" t="s">
        <v>107</v>
      </c>
      <c r="B3043" t="s">
        <v>96</v>
      </c>
      <c r="C3043">
        <v>2024</v>
      </c>
      <c r="D3043" s="140">
        <v>2.4248746575396E-2</v>
      </c>
      <c r="F3043"/>
    </row>
    <row r="3044" spans="1:6">
      <c r="A3044" s="134" t="s">
        <v>107</v>
      </c>
      <c r="B3044" t="s">
        <v>96</v>
      </c>
      <c r="C3044">
        <v>2025</v>
      </c>
      <c r="D3044" s="140">
        <v>2.6597593508804751E-2</v>
      </c>
    </row>
    <row r="3045" spans="1:6">
      <c r="A3045" s="134" t="s">
        <v>104</v>
      </c>
      <c r="B3045" t="s">
        <v>96</v>
      </c>
      <c r="C3045">
        <v>2014</v>
      </c>
      <c r="D3045" s="144">
        <v>2.5748753401775001E-2</v>
      </c>
      <c r="F3045"/>
    </row>
    <row r="3046" spans="1:6">
      <c r="A3046" s="134" t="s">
        <v>104</v>
      </c>
      <c r="B3046" t="s">
        <v>96</v>
      </c>
      <c r="C3046">
        <v>2015</v>
      </c>
      <c r="D3046" s="144">
        <v>2.5748753401775001E-2</v>
      </c>
      <c r="F3046"/>
    </row>
    <row r="3047" spans="1:6">
      <c r="A3047" s="134" t="s">
        <v>104</v>
      </c>
      <c r="B3047" t="s">
        <v>96</v>
      </c>
      <c r="C3047">
        <v>2016</v>
      </c>
      <c r="D3047" s="144">
        <v>2.3494972510833999E-2</v>
      </c>
      <c r="F3047"/>
    </row>
    <row r="3048" spans="1:6">
      <c r="A3048" s="134" t="s">
        <v>104</v>
      </c>
      <c r="B3048" t="s">
        <v>96</v>
      </c>
      <c r="C3048">
        <v>2017</v>
      </c>
      <c r="D3048" s="144">
        <v>2.3494972510833999E-2</v>
      </c>
      <c r="F3048"/>
    </row>
    <row r="3049" spans="1:6">
      <c r="A3049" s="134" t="s">
        <v>104</v>
      </c>
      <c r="B3049" t="s">
        <v>96</v>
      </c>
      <c r="C3049">
        <v>2018</v>
      </c>
      <c r="D3049" s="144">
        <v>2.3494972510833999E-2</v>
      </c>
      <c r="F3049"/>
    </row>
    <row r="3050" spans="1:6">
      <c r="A3050" s="134" t="s">
        <v>104</v>
      </c>
      <c r="B3050" t="s">
        <v>96</v>
      </c>
      <c r="C3050">
        <v>2019</v>
      </c>
      <c r="D3050" s="144">
        <v>2.3494972510833999E-2</v>
      </c>
      <c r="F3050"/>
    </row>
    <row r="3051" spans="1:6">
      <c r="A3051" s="134" t="s">
        <v>104</v>
      </c>
      <c r="B3051" t="s">
        <v>96</v>
      </c>
      <c r="C3051">
        <v>2020</v>
      </c>
      <c r="D3051" s="144">
        <v>2.3494972510833999E-2</v>
      </c>
      <c r="F3051"/>
    </row>
    <row r="3052" spans="1:6">
      <c r="A3052" s="134" t="s">
        <v>104</v>
      </c>
      <c r="B3052" t="s">
        <v>96</v>
      </c>
      <c r="C3052">
        <v>2021</v>
      </c>
      <c r="D3052" s="144">
        <v>1.1181037946111E-2</v>
      </c>
      <c r="F3052"/>
    </row>
    <row r="3053" spans="1:6">
      <c r="A3053" s="134" t="s">
        <v>104</v>
      </c>
      <c r="B3053" t="s">
        <v>96</v>
      </c>
      <c r="C3053">
        <v>2022</v>
      </c>
      <c r="D3053" s="144">
        <v>1.9993872504847E-2</v>
      </c>
      <c r="F3053"/>
    </row>
    <row r="3054" spans="1:6">
      <c r="A3054" s="134" t="s">
        <v>104</v>
      </c>
      <c r="B3054" t="s">
        <v>96</v>
      </c>
      <c r="C3054">
        <v>2023</v>
      </c>
      <c r="D3054" s="143">
        <v>1.9993872504847E-2</v>
      </c>
      <c r="F3054"/>
    </row>
    <row r="3055" spans="1:6">
      <c r="A3055" s="134" t="s">
        <v>104</v>
      </c>
      <c r="B3055" t="s">
        <v>96</v>
      </c>
      <c r="C3055">
        <v>2024</v>
      </c>
      <c r="D3055" s="140">
        <v>1.9993872504847E-2</v>
      </c>
      <c r="F3055"/>
    </row>
    <row r="3056" spans="1:6">
      <c r="A3056" s="134" t="s">
        <v>104</v>
      </c>
      <c r="B3056" t="s">
        <v>96</v>
      </c>
      <c r="C3056">
        <v>2025</v>
      </c>
      <c r="D3056" s="140">
        <v>1.9993872504847632E-2</v>
      </c>
    </row>
    <row r="3057" spans="1:6">
      <c r="A3057" s="134" t="s">
        <v>145</v>
      </c>
      <c r="B3057" t="s">
        <v>96</v>
      </c>
      <c r="C3057">
        <v>2015</v>
      </c>
      <c r="D3057" s="144">
        <v>2.5899999999999999E-2</v>
      </c>
      <c r="F3057"/>
    </row>
    <row r="3058" spans="1:6">
      <c r="A3058" s="134" t="s">
        <v>145</v>
      </c>
      <c r="B3058" t="s">
        <v>96</v>
      </c>
      <c r="C3058">
        <v>2016</v>
      </c>
      <c r="D3058" s="144">
        <v>2.5899999999999999E-2</v>
      </c>
      <c r="F3058"/>
    </row>
    <row r="3059" spans="1:6">
      <c r="A3059" s="134" t="s">
        <v>145</v>
      </c>
      <c r="B3059" t="s">
        <v>96</v>
      </c>
      <c r="C3059">
        <v>2017</v>
      </c>
      <c r="D3059" s="144">
        <v>2.5899999999999999E-2</v>
      </c>
      <c r="F3059"/>
    </row>
    <row r="3060" spans="1:6">
      <c r="A3060" s="134" t="s">
        <v>145</v>
      </c>
      <c r="B3060" t="s">
        <v>96</v>
      </c>
      <c r="C3060">
        <v>2018</v>
      </c>
      <c r="D3060" s="144">
        <v>2.5899999999999999E-2</v>
      </c>
      <c r="F3060"/>
    </row>
    <row r="3061" spans="1:6">
      <c r="A3061" s="134" t="s">
        <v>145</v>
      </c>
      <c r="B3061" t="s">
        <v>96</v>
      </c>
      <c r="C3061">
        <v>2019</v>
      </c>
      <c r="D3061" s="144">
        <v>2.5899999999999999E-2</v>
      </c>
      <c r="F3061"/>
    </row>
    <row r="3062" spans="1:6">
      <c r="A3062" s="134" t="s">
        <v>145</v>
      </c>
      <c r="B3062" t="s">
        <v>96</v>
      </c>
      <c r="C3062">
        <v>2020</v>
      </c>
      <c r="D3062" s="144">
        <v>2.4248746575396E-2</v>
      </c>
      <c r="F3062"/>
    </row>
    <row r="3063" spans="1:6">
      <c r="A3063" s="134" t="s">
        <v>145</v>
      </c>
      <c r="B3063" t="s">
        <v>96</v>
      </c>
      <c r="C3063">
        <v>2021</v>
      </c>
      <c r="D3063" s="144">
        <v>2.4248746575396E-2</v>
      </c>
      <c r="F3063"/>
    </row>
    <row r="3064" spans="1:6">
      <c r="A3064" s="134" t="s">
        <v>145</v>
      </c>
      <c r="B3064" t="s">
        <v>96</v>
      </c>
      <c r="C3064">
        <v>2022</v>
      </c>
      <c r="D3064" s="144">
        <v>2.4248746575396E-2</v>
      </c>
      <c r="F3064"/>
    </row>
    <row r="3065" spans="1:6">
      <c r="A3065" s="134" t="s">
        <v>145</v>
      </c>
      <c r="B3065" t="s">
        <v>96</v>
      </c>
      <c r="C3065">
        <v>2023</v>
      </c>
      <c r="D3065" s="143">
        <v>2.4248746575396E-2</v>
      </c>
      <c r="F3065"/>
    </row>
    <row r="3066" spans="1:6">
      <c r="A3066" s="134" t="s">
        <v>145</v>
      </c>
      <c r="B3066" t="s">
        <v>96</v>
      </c>
      <c r="C3066">
        <v>2024</v>
      </c>
      <c r="D3066" s="140">
        <v>2.4248746575396E-2</v>
      </c>
      <c r="F3066"/>
    </row>
    <row r="3067" spans="1:6">
      <c r="A3067" s="134" t="s">
        <v>145</v>
      </c>
      <c r="B3067" t="s">
        <v>96</v>
      </c>
      <c r="C3067">
        <v>2025</v>
      </c>
      <c r="D3067" s="140">
        <v>2.6597593508804751E-2</v>
      </c>
    </row>
    <row r="3068" spans="1:6">
      <c r="A3068" s="134" t="s">
        <v>101</v>
      </c>
      <c r="B3068" t="s">
        <v>96</v>
      </c>
      <c r="C3068">
        <v>2014</v>
      </c>
      <c r="D3068" s="144">
        <v>2.5748753401775001E-2</v>
      </c>
      <c r="F3068"/>
    </row>
    <row r="3069" spans="1:6">
      <c r="A3069" s="134" t="s">
        <v>101</v>
      </c>
      <c r="B3069" t="s">
        <v>96</v>
      </c>
      <c r="C3069">
        <v>2015</v>
      </c>
      <c r="D3069" s="144">
        <v>2.5748753401775001E-2</v>
      </c>
      <c r="F3069"/>
    </row>
    <row r="3070" spans="1:6">
      <c r="A3070" s="134" t="s">
        <v>101</v>
      </c>
      <c r="B3070" t="s">
        <v>96</v>
      </c>
      <c r="C3070">
        <v>2016</v>
      </c>
      <c r="D3070" s="144">
        <v>2.3494972510833999E-2</v>
      </c>
      <c r="F3070"/>
    </row>
    <row r="3071" spans="1:6">
      <c r="A3071" s="134" t="s">
        <v>101</v>
      </c>
      <c r="B3071" t="s">
        <v>96</v>
      </c>
      <c r="C3071">
        <v>2017</v>
      </c>
      <c r="D3071" s="144">
        <v>2.3494972510833999E-2</v>
      </c>
      <c r="F3071"/>
    </row>
    <row r="3072" spans="1:6">
      <c r="A3072" s="134" t="s">
        <v>101</v>
      </c>
      <c r="B3072" t="s">
        <v>96</v>
      </c>
      <c r="C3072">
        <v>2018</v>
      </c>
      <c r="D3072" s="144">
        <v>2.3494972510833999E-2</v>
      </c>
      <c r="F3072"/>
    </row>
    <row r="3073" spans="1:6">
      <c r="A3073" s="134" t="s">
        <v>101</v>
      </c>
      <c r="B3073" t="s">
        <v>96</v>
      </c>
      <c r="C3073">
        <v>2019</v>
      </c>
      <c r="D3073" s="144">
        <v>2.3494972510833999E-2</v>
      </c>
      <c r="F3073"/>
    </row>
    <row r="3074" spans="1:6">
      <c r="A3074" s="134" t="s">
        <v>101</v>
      </c>
      <c r="B3074" t="s">
        <v>96</v>
      </c>
      <c r="C3074">
        <v>2020</v>
      </c>
      <c r="D3074" s="144">
        <v>2.3494972510833999E-2</v>
      </c>
      <c r="F3074"/>
    </row>
    <row r="3075" spans="1:6">
      <c r="A3075" s="134" t="s">
        <v>101</v>
      </c>
      <c r="B3075" t="s">
        <v>96</v>
      </c>
      <c r="C3075">
        <v>2021</v>
      </c>
      <c r="D3075" s="144">
        <v>1.1181037946111E-2</v>
      </c>
      <c r="F3075"/>
    </row>
    <row r="3076" spans="1:6">
      <c r="A3076" s="134" t="s">
        <v>101</v>
      </c>
      <c r="B3076" t="s">
        <v>96</v>
      </c>
      <c r="C3076">
        <v>2022</v>
      </c>
      <c r="D3076" s="144">
        <v>1.9993872504847E-2</v>
      </c>
      <c r="F3076"/>
    </row>
    <row r="3077" spans="1:6">
      <c r="A3077" s="134" t="s">
        <v>101</v>
      </c>
      <c r="B3077" t="s">
        <v>96</v>
      </c>
      <c r="C3077">
        <v>2023</v>
      </c>
      <c r="D3077" s="143">
        <v>1.9993872504847E-2</v>
      </c>
      <c r="F3077"/>
    </row>
    <row r="3078" spans="1:6">
      <c r="A3078" s="134" t="s">
        <v>101</v>
      </c>
      <c r="B3078" t="s">
        <v>96</v>
      </c>
      <c r="C3078">
        <v>2024</v>
      </c>
      <c r="D3078" s="140">
        <v>1.9993872504847E-2</v>
      </c>
      <c r="F3078"/>
    </row>
    <row r="3079" spans="1:6">
      <c r="A3079" s="134" t="s">
        <v>101</v>
      </c>
      <c r="B3079" t="s">
        <v>96</v>
      </c>
      <c r="C3079">
        <v>2025</v>
      </c>
      <c r="D3079" s="140">
        <v>1.9993872504847632E-2</v>
      </c>
    </row>
    <row r="3080" spans="1:6">
      <c r="A3080" s="134" t="s">
        <v>71</v>
      </c>
      <c r="B3080" t="s">
        <v>96</v>
      </c>
      <c r="C3080">
        <v>2014</v>
      </c>
      <c r="D3080" s="144">
        <v>2.5999999999999999E-2</v>
      </c>
      <c r="F3080"/>
    </row>
    <row r="3081" spans="1:6">
      <c r="A3081" s="134" t="s">
        <v>71</v>
      </c>
      <c r="B3081" t="s">
        <v>96</v>
      </c>
      <c r="C3081">
        <v>2015</v>
      </c>
      <c r="D3081" s="144">
        <v>2.5999999999999999E-2</v>
      </c>
      <c r="F3081"/>
    </row>
    <row r="3082" spans="1:6">
      <c r="A3082" s="134" t="s">
        <v>71</v>
      </c>
      <c r="B3082" t="s">
        <v>96</v>
      </c>
      <c r="C3082">
        <v>2016</v>
      </c>
      <c r="D3082" s="144">
        <v>2.5999999999999999E-2</v>
      </c>
      <c r="F3082"/>
    </row>
    <row r="3083" spans="1:6">
      <c r="A3083" s="134" t="s">
        <v>71</v>
      </c>
      <c r="B3083" t="s">
        <v>96</v>
      </c>
      <c r="C3083">
        <v>2017</v>
      </c>
      <c r="D3083" s="144">
        <v>2.5999999999999999E-2</v>
      </c>
      <c r="F3083"/>
    </row>
    <row r="3084" spans="1:6">
      <c r="A3084" s="134" t="s">
        <v>71</v>
      </c>
      <c r="B3084" t="s">
        <v>96</v>
      </c>
      <c r="C3084">
        <v>2018</v>
      </c>
      <c r="D3084" s="144">
        <v>2.4498899036147E-2</v>
      </c>
      <c r="F3084"/>
    </row>
    <row r="3085" spans="1:6">
      <c r="A3085" s="134" t="s">
        <v>71</v>
      </c>
      <c r="B3085" t="s">
        <v>96</v>
      </c>
      <c r="C3085">
        <v>2019</v>
      </c>
      <c r="D3085" s="144">
        <v>2.4498899036147E-2</v>
      </c>
      <c r="F3085"/>
    </row>
    <row r="3086" spans="1:6">
      <c r="A3086" s="134" t="s">
        <v>71</v>
      </c>
      <c r="B3086" t="s">
        <v>96</v>
      </c>
      <c r="C3086">
        <v>2020</v>
      </c>
      <c r="D3086" s="144">
        <v>2.4498899036147E-2</v>
      </c>
      <c r="F3086"/>
    </row>
    <row r="3087" spans="1:6">
      <c r="A3087" s="134" t="s">
        <v>71</v>
      </c>
      <c r="B3087" t="s">
        <v>96</v>
      </c>
      <c r="C3087">
        <v>2021</v>
      </c>
      <c r="D3087" s="144">
        <v>2.4498899036147E-2</v>
      </c>
      <c r="F3087"/>
    </row>
    <row r="3088" spans="1:6">
      <c r="A3088" s="134" t="s">
        <v>71</v>
      </c>
      <c r="B3088" t="s">
        <v>96</v>
      </c>
      <c r="C3088">
        <v>2022</v>
      </c>
      <c r="D3088" s="144">
        <v>2.4498899036147E-2</v>
      </c>
      <c r="F3088"/>
    </row>
    <row r="3089" spans="1:6">
      <c r="A3089" s="134" t="s">
        <v>71</v>
      </c>
      <c r="B3089" t="s">
        <v>96</v>
      </c>
      <c r="C3089">
        <v>2023</v>
      </c>
      <c r="D3089" s="143">
        <v>2.6499539862927999E-2</v>
      </c>
      <c r="F3089"/>
    </row>
    <row r="3090" spans="1:6">
      <c r="A3090" s="134" t="s">
        <v>71</v>
      </c>
      <c r="B3090" t="s">
        <v>96</v>
      </c>
      <c r="C3090">
        <v>2024</v>
      </c>
      <c r="D3090" s="140">
        <v>2.6499539862927999E-2</v>
      </c>
      <c r="F3090"/>
    </row>
    <row r="3091" spans="1:6">
      <c r="A3091" s="134" t="s">
        <v>71</v>
      </c>
      <c r="B3091" t="s">
        <v>96</v>
      </c>
      <c r="C3091">
        <v>2025</v>
      </c>
      <c r="D3091" s="140">
        <v>2.6499539862928634E-2</v>
      </c>
    </row>
    <row r="3092" spans="1:6">
      <c r="A3092" s="134" t="s">
        <v>10</v>
      </c>
      <c r="B3092" t="s">
        <v>96</v>
      </c>
      <c r="C3092">
        <v>2014</v>
      </c>
      <c r="D3092" s="144">
        <v>2.52E-2</v>
      </c>
      <c r="F3092"/>
    </row>
    <row r="3093" spans="1:6">
      <c r="A3093" s="134" t="s">
        <v>10</v>
      </c>
      <c r="B3093" t="s">
        <v>96</v>
      </c>
      <c r="C3093">
        <v>2015</v>
      </c>
      <c r="D3093" s="144">
        <v>2.52E-2</v>
      </c>
      <c r="F3093"/>
    </row>
    <row r="3094" spans="1:6">
      <c r="A3094" s="134" t="s">
        <v>10</v>
      </c>
      <c r="B3094" t="s">
        <v>96</v>
      </c>
      <c r="C3094">
        <v>2016</v>
      </c>
      <c r="D3094" s="144">
        <v>2.5000000000000001E-2</v>
      </c>
      <c r="F3094"/>
    </row>
    <row r="3095" spans="1:6">
      <c r="A3095" s="134" t="s">
        <v>10</v>
      </c>
      <c r="B3095" t="s">
        <v>96</v>
      </c>
      <c r="C3095">
        <v>2017</v>
      </c>
      <c r="D3095" s="144">
        <v>2.5000000000000001E-2</v>
      </c>
      <c r="F3095"/>
    </row>
    <row r="3096" spans="1:6">
      <c r="A3096" s="134" t="s">
        <v>10</v>
      </c>
      <c r="B3096" t="s">
        <v>96</v>
      </c>
      <c r="C3096">
        <v>2018</v>
      </c>
      <c r="D3096" s="144">
        <v>2.5000000000000001E-2</v>
      </c>
      <c r="F3096"/>
    </row>
    <row r="3097" spans="1:6">
      <c r="A3097" s="134" t="s">
        <v>10</v>
      </c>
      <c r="B3097" t="s">
        <v>96</v>
      </c>
      <c r="C3097">
        <v>2019</v>
      </c>
      <c r="D3097" s="144">
        <v>2.5000000000000001E-2</v>
      </c>
      <c r="F3097"/>
    </row>
    <row r="3098" spans="1:6">
      <c r="A3098" s="134" t="s">
        <v>10</v>
      </c>
      <c r="B3098" t="s">
        <v>96</v>
      </c>
      <c r="C3098">
        <v>2020</v>
      </c>
      <c r="D3098" s="144">
        <v>2.5000000000000001E-2</v>
      </c>
      <c r="F3098"/>
    </row>
    <row r="3099" spans="1:6">
      <c r="A3099" s="134" t="s">
        <v>10</v>
      </c>
      <c r="B3099" t="s">
        <v>96</v>
      </c>
      <c r="C3099">
        <v>2021</v>
      </c>
      <c r="D3099" s="144">
        <v>2.2739900899011001E-2</v>
      </c>
      <c r="F3099"/>
    </row>
    <row r="3100" spans="1:6">
      <c r="A3100" s="134" t="s">
        <v>10</v>
      </c>
      <c r="B3100" t="s">
        <v>96</v>
      </c>
      <c r="C3100">
        <v>2022</v>
      </c>
      <c r="D3100" s="144">
        <v>2.2739900899011001E-2</v>
      </c>
      <c r="F3100"/>
    </row>
    <row r="3101" spans="1:6">
      <c r="A3101" s="134" t="s">
        <v>10</v>
      </c>
      <c r="B3101" t="s">
        <v>96</v>
      </c>
      <c r="C3101">
        <v>2023</v>
      </c>
      <c r="D3101" s="143">
        <v>2.2739900899011001E-2</v>
      </c>
      <c r="F3101"/>
    </row>
    <row r="3102" spans="1:6">
      <c r="A3102" s="134" t="s">
        <v>10</v>
      </c>
      <c r="B3102" t="s">
        <v>96</v>
      </c>
      <c r="C3102">
        <v>2024</v>
      </c>
      <c r="D3102" s="140">
        <v>2.2739900899011001E-2</v>
      </c>
      <c r="F3102"/>
    </row>
    <row r="3103" spans="1:6">
      <c r="A3103" s="134" t="s">
        <v>10</v>
      </c>
      <c r="B3103" t="s">
        <v>96</v>
      </c>
      <c r="C3103">
        <v>2025</v>
      </c>
      <c r="D3103" s="140">
        <v>2.2739900899011012E-2</v>
      </c>
    </row>
    <row r="3104" spans="1:6">
      <c r="A3104" s="134" t="s">
        <v>105</v>
      </c>
      <c r="B3104" t="s">
        <v>96</v>
      </c>
      <c r="C3104">
        <v>2014</v>
      </c>
      <c r="D3104" s="144">
        <v>2.5999999999999999E-2</v>
      </c>
      <c r="F3104"/>
    </row>
    <row r="3105" spans="1:6">
      <c r="A3105" s="134" t="s">
        <v>105</v>
      </c>
      <c r="B3105" t="s">
        <v>96</v>
      </c>
      <c r="C3105">
        <v>2015</v>
      </c>
      <c r="D3105" s="144">
        <v>2.5999999999999999E-2</v>
      </c>
      <c r="F3105"/>
    </row>
    <row r="3106" spans="1:6">
      <c r="A3106" s="134" t="s">
        <v>105</v>
      </c>
      <c r="B3106" t="s">
        <v>96</v>
      </c>
      <c r="C3106">
        <v>2016</v>
      </c>
      <c r="D3106" s="144">
        <v>2.5999999999999999E-2</v>
      </c>
      <c r="F3106"/>
    </row>
    <row r="3107" spans="1:6">
      <c r="A3107" s="134" t="s">
        <v>105</v>
      </c>
      <c r="B3107" t="s">
        <v>96</v>
      </c>
      <c r="C3107">
        <v>2017</v>
      </c>
      <c r="D3107" s="144">
        <v>2.5999999999999999E-2</v>
      </c>
      <c r="F3107"/>
    </row>
    <row r="3108" spans="1:6">
      <c r="A3108" s="134" t="s">
        <v>105</v>
      </c>
      <c r="B3108" t="s">
        <v>96</v>
      </c>
      <c r="C3108">
        <v>2018</v>
      </c>
      <c r="D3108" s="144">
        <v>2.4498899036147E-2</v>
      </c>
      <c r="F3108"/>
    </row>
    <row r="3109" spans="1:6">
      <c r="A3109" s="134" t="s">
        <v>105</v>
      </c>
      <c r="B3109" t="s">
        <v>96</v>
      </c>
      <c r="C3109">
        <v>2019</v>
      </c>
      <c r="D3109" s="144">
        <v>2.4498899036147E-2</v>
      </c>
      <c r="F3109"/>
    </row>
    <row r="3110" spans="1:6">
      <c r="A3110" s="134" t="s">
        <v>105</v>
      </c>
      <c r="B3110" t="s">
        <v>96</v>
      </c>
      <c r="C3110">
        <v>2020</v>
      </c>
      <c r="D3110" s="144">
        <v>2.4248746575396E-2</v>
      </c>
      <c r="F3110"/>
    </row>
    <row r="3111" spans="1:6">
      <c r="A3111" s="134" t="s">
        <v>105</v>
      </c>
      <c r="B3111" t="s">
        <v>96</v>
      </c>
      <c r="C3111">
        <v>2021</v>
      </c>
      <c r="D3111" s="144">
        <v>2.4248746575396E-2</v>
      </c>
      <c r="F3111"/>
    </row>
    <row r="3112" spans="1:6">
      <c r="A3112" s="134" t="s">
        <v>105</v>
      </c>
      <c r="B3112" t="s">
        <v>96</v>
      </c>
      <c r="C3112">
        <v>2022</v>
      </c>
      <c r="D3112" s="144">
        <v>2.4248746575396E-2</v>
      </c>
      <c r="F3112"/>
    </row>
    <row r="3113" spans="1:6">
      <c r="A3113" s="134" t="s">
        <v>105</v>
      </c>
      <c r="B3113" t="s">
        <v>96</v>
      </c>
      <c r="C3113">
        <v>2023</v>
      </c>
      <c r="D3113" s="143">
        <v>2.4248746575396E-2</v>
      </c>
      <c r="F3113"/>
    </row>
    <row r="3114" spans="1:6">
      <c r="A3114" s="134" t="s">
        <v>105</v>
      </c>
      <c r="B3114" t="s">
        <v>96</v>
      </c>
      <c r="C3114">
        <v>2024</v>
      </c>
      <c r="D3114" s="140">
        <v>2.4248746575396E-2</v>
      </c>
      <c r="F3114"/>
    </row>
    <row r="3115" spans="1:6">
      <c r="A3115" s="134" t="s">
        <v>105</v>
      </c>
      <c r="B3115" t="s">
        <v>96</v>
      </c>
      <c r="C3115">
        <v>2025</v>
      </c>
      <c r="D3115" s="140">
        <v>2.6597593508804751E-2</v>
      </c>
    </row>
    <row r="3116" spans="1:6">
      <c r="A3116" s="134" t="s">
        <v>106</v>
      </c>
      <c r="B3116" t="s">
        <v>96</v>
      </c>
      <c r="C3116">
        <v>2014</v>
      </c>
      <c r="D3116" s="144">
        <v>2.4748502983199999E-2</v>
      </c>
      <c r="F3116"/>
    </row>
    <row r="3117" spans="1:6">
      <c r="A3117" s="134" t="s">
        <v>106</v>
      </c>
      <c r="B3117" t="s">
        <v>96</v>
      </c>
      <c r="C3117">
        <v>2015</v>
      </c>
      <c r="D3117" s="144">
        <v>2.3800000000000002E-2</v>
      </c>
      <c r="F3117"/>
    </row>
    <row r="3118" spans="1:6">
      <c r="A3118" s="134" t="s">
        <v>106</v>
      </c>
      <c r="B3118" t="s">
        <v>96</v>
      </c>
      <c r="C3118">
        <v>2016</v>
      </c>
      <c r="D3118" s="144">
        <v>2.3800000000000002E-2</v>
      </c>
      <c r="F3118"/>
    </row>
    <row r="3119" spans="1:6">
      <c r="A3119" s="134" t="s">
        <v>106</v>
      </c>
      <c r="B3119" t="s">
        <v>96</v>
      </c>
      <c r="C3119">
        <v>2017</v>
      </c>
      <c r="D3119" s="144">
        <v>2.3800000000000002E-2</v>
      </c>
      <c r="F3119"/>
    </row>
    <row r="3120" spans="1:6">
      <c r="A3120" s="134" t="s">
        <v>106</v>
      </c>
      <c r="B3120" t="s">
        <v>96</v>
      </c>
      <c r="C3120">
        <v>2018</v>
      </c>
      <c r="D3120" s="144">
        <v>2.3800000000000002E-2</v>
      </c>
      <c r="F3120"/>
    </row>
    <row r="3121" spans="1:6">
      <c r="A3121" s="134" t="s">
        <v>106</v>
      </c>
      <c r="B3121" t="s">
        <v>96</v>
      </c>
      <c r="C3121">
        <v>2019</v>
      </c>
      <c r="D3121" s="144">
        <v>2.3800000000000002E-2</v>
      </c>
      <c r="F3121"/>
    </row>
    <row r="3122" spans="1:6">
      <c r="A3122" s="134" t="s">
        <v>106</v>
      </c>
      <c r="B3122" t="s">
        <v>96</v>
      </c>
      <c r="C3122">
        <v>2020</v>
      </c>
      <c r="D3122" s="144">
        <v>2.4248746575396E-2</v>
      </c>
      <c r="F3122"/>
    </row>
    <row r="3123" spans="1:6">
      <c r="A3123" s="134" t="s">
        <v>106</v>
      </c>
      <c r="B3123" t="s">
        <v>96</v>
      </c>
      <c r="C3123">
        <v>2021</v>
      </c>
      <c r="D3123" s="144">
        <v>2.4248746575396E-2</v>
      </c>
      <c r="F3123"/>
    </row>
    <row r="3124" spans="1:6">
      <c r="A3124" s="134" t="s">
        <v>106</v>
      </c>
      <c r="B3124" t="s">
        <v>96</v>
      </c>
      <c r="C3124">
        <v>2022</v>
      </c>
      <c r="D3124" s="144">
        <v>2.4248746575396E-2</v>
      </c>
      <c r="F3124"/>
    </row>
    <row r="3125" spans="1:6">
      <c r="A3125" s="134" t="s">
        <v>106</v>
      </c>
      <c r="B3125" t="s">
        <v>96</v>
      </c>
      <c r="C3125">
        <v>2023</v>
      </c>
      <c r="D3125" s="143">
        <v>2.4248746575396E-2</v>
      </c>
      <c r="F3125"/>
    </row>
    <row r="3126" spans="1:6">
      <c r="A3126" s="134" t="s">
        <v>106</v>
      </c>
      <c r="B3126" t="s">
        <v>96</v>
      </c>
      <c r="C3126">
        <v>2024</v>
      </c>
      <c r="D3126" s="140">
        <v>2.4248746575396E-2</v>
      </c>
      <c r="F3126"/>
    </row>
    <row r="3127" spans="1:6">
      <c r="A3127" s="134" t="s">
        <v>106</v>
      </c>
      <c r="B3127" t="s">
        <v>96</v>
      </c>
      <c r="C3127">
        <v>2025</v>
      </c>
      <c r="D3127" s="140">
        <v>2.6597593508804751E-2</v>
      </c>
    </row>
    <row r="3128" spans="1:6">
      <c r="A3128" s="134" t="s">
        <v>79</v>
      </c>
      <c r="B3128" t="s">
        <v>96</v>
      </c>
      <c r="C3128">
        <v>2014</v>
      </c>
      <c r="D3128" s="144">
        <v>2.4748502983199999E-2</v>
      </c>
      <c r="F3128"/>
    </row>
    <row r="3129" spans="1:6">
      <c r="A3129" s="134" t="s">
        <v>79</v>
      </c>
      <c r="B3129" t="s">
        <v>96</v>
      </c>
      <c r="C3129">
        <v>2015</v>
      </c>
      <c r="D3129" s="144">
        <v>2.4199999999999999E-2</v>
      </c>
      <c r="F3129"/>
    </row>
    <row r="3130" spans="1:6">
      <c r="A3130" s="134" t="s">
        <v>79</v>
      </c>
      <c r="B3130" t="s">
        <v>96</v>
      </c>
      <c r="C3130">
        <v>2016</v>
      </c>
      <c r="D3130" s="144">
        <v>2.4199999999999999E-2</v>
      </c>
      <c r="F3130"/>
    </row>
    <row r="3131" spans="1:6">
      <c r="A3131" s="134" t="s">
        <v>79</v>
      </c>
      <c r="B3131" t="s">
        <v>96</v>
      </c>
      <c r="C3131">
        <v>2017</v>
      </c>
      <c r="D3131" s="144">
        <v>2.4199999999999999E-2</v>
      </c>
      <c r="F3131"/>
    </row>
    <row r="3132" spans="1:6">
      <c r="A3132" s="134" t="s">
        <v>79</v>
      </c>
      <c r="B3132" t="s">
        <v>96</v>
      </c>
      <c r="C3132">
        <v>2018</v>
      </c>
      <c r="D3132" s="144">
        <v>2.4199999999999999E-2</v>
      </c>
      <c r="F3132"/>
    </row>
    <row r="3133" spans="1:6">
      <c r="A3133" s="134" t="s">
        <v>79</v>
      </c>
      <c r="B3133" t="s">
        <v>96</v>
      </c>
      <c r="C3133">
        <v>2019</v>
      </c>
      <c r="D3133" s="144">
        <v>2.4499511480039999E-2</v>
      </c>
      <c r="F3133"/>
    </row>
    <row r="3134" spans="1:6">
      <c r="A3134" s="134" t="s">
        <v>79</v>
      </c>
      <c r="B3134" t="s">
        <v>96</v>
      </c>
      <c r="C3134">
        <v>2020</v>
      </c>
      <c r="D3134" s="144">
        <v>2.4499511480039999E-2</v>
      </c>
      <c r="F3134"/>
    </row>
    <row r="3135" spans="1:6">
      <c r="A3135" s="134" t="s">
        <v>79</v>
      </c>
      <c r="B3135" t="s">
        <v>96</v>
      </c>
      <c r="C3135">
        <v>2021</v>
      </c>
      <c r="D3135" s="144">
        <v>2.4499511480039999E-2</v>
      </c>
      <c r="F3135"/>
    </row>
    <row r="3136" spans="1:6">
      <c r="A3136" s="134" t="s">
        <v>79</v>
      </c>
      <c r="B3136" t="s">
        <v>96</v>
      </c>
      <c r="C3136">
        <v>2022</v>
      </c>
      <c r="D3136" s="144">
        <v>2.4499511480039999E-2</v>
      </c>
      <c r="F3136"/>
    </row>
    <row r="3137" spans="1:6">
      <c r="A3137" s="134" t="s">
        <v>70</v>
      </c>
      <c r="B3137" t="s">
        <v>96</v>
      </c>
      <c r="C3137">
        <v>2023</v>
      </c>
      <c r="D3137" s="143">
        <v>2.4499511480039999E-2</v>
      </c>
      <c r="F3137"/>
    </row>
    <row r="3138" spans="1:6">
      <c r="A3138" s="134" t="s">
        <v>79</v>
      </c>
      <c r="B3138" t="s">
        <v>96</v>
      </c>
      <c r="C3138">
        <v>2024</v>
      </c>
      <c r="D3138" s="142">
        <v>2.9193048507912E-2</v>
      </c>
      <c r="F3138"/>
    </row>
    <row r="3139" spans="1:6">
      <c r="A3139" s="134" t="s">
        <v>79</v>
      </c>
      <c r="B3139" t="s">
        <v>96</v>
      </c>
      <c r="C3139">
        <v>2025</v>
      </c>
      <c r="D3139" s="142">
        <v>2.9193048507912156E-2</v>
      </c>
    </row>
    <row r="3140" spans="1:6">
      <c r="A3140" s="134" t="s">
        <v>12</v>
      </c>
      <c r="B3140" t="s">
        <v>96</v>
      </c>
      <c r="C3140">
        <v>2014</v>
      </c>
      <c r="D3140" s="144">
        <v>2.5748753401775001E-2</v>
      </c>
      <c r="F3140"/>
    </row>
    <row r="3141" spans="1:6">
      <c r="A3141" s="134" t="s">
        <v>12</v>
      </c>
      <c r="B3141" t="s">
        <v>96</v>
      </c>
      <c r="C3141">
        <v>2015</v>
      </c>
      <c r="D3141" s="144">
        <v>2.5748753401775001E-2</v>
      </c>
      <c r="F3141"/>
    </row>
    <row r="3142" spans="1:6">
      <c r="A3142" s="134" t="s">
        <v>12</v>
      </c>
      <c r="B3142" t="s">
        <v>96</v>
      </c>
      <c r="C3142">
        <v>2016</v>
      </c>
      <c r="D3142" s="144">
        <v>2.3494972510833999E-2</v>
      </c>
      <c r="F3142"/>
    </row>
    <row r="3143" spans="1:6">
      <c r="A3143" s="134" t="s">
        <v>12</v>
      </c>
      <c r="B3143" t="s">
        <v>96</v>
      </c>
      <c r="C3143">
        <v>2017</v>
      </c>
      <c r="D3143" s="144">
        <v>2.3494972510833999E-2</v>
      </c>
      <c r="F3143"/>
    </row>
    <row r="3144" spans="1:6">
      <c r="A3144" s="134" t="s">
        <v>12</v>
      </c>
      <c r="B3144" t="s">
        <v>96</v>
      </c>
      <c r="C3144">
        <v>2018</v>
      </c>
      <c r="D3144" s="144">
        <v>2.3494972510833999E-2</v>
      </c>
      <c r="F3144"/>
    </row>
    <row r="3145" spans="1:6">
      <c r="A3145" s="134" t="s">
        <v>12</v>
      </c>
      <c r="B3145" t="s">
        <v>96</v>
      </c>
      <c r="C3145">
        <v>2019</v>
      </c>
      <c r="D3145" s="144">
        <v>2.3494972510833999E-2</v>
      </c>
      <c r="F3145"/>
    </row>
    <row r="3146" spans="1:6">
      <c r="A3146" s="134" t="s">
        <v>12</v>
      </c>
      <c r="B3146" t="s">
        <v>96</v>
      </c>
      <c r="C3146">
        <v>2020</v>
      </c>
      <c r="D3146" s="144">
        <v>2.3494972510833999E-2</v>
      </c>
      <c r="F3146"/>
    </row>
    <row r="3147" spans="1:6">
      <c r="A3147" s="134" t="s">
        <v>12</v>
      </c>
      <c r="B3147" t="s">
        <v>96</v>
      </c>
      <c r="C3147">
        <v>2021</v>
      </c>
      <c r="D3147" s="144">
        <v>1.1181037946111E-2</v>
      </c>
      <c r="F3147"/>
    </row>
    <row r="3148" spans="1:6">
      <c r="A3148" s="134" t="s">
        <v>12</v>
      </c>
      <c r="B3148" t="s">
        <v>96</v>
      </c>
      <c r="C3148">
        <v>2022</v>
      </c>
      <c r="D3148" s="144">
        <v>1.9993872504847E-2</v>
      </c>
      <c r="F3148"/>
    </row>
    <row r="3149" spans="1:6">
      <c r="A3149" s="134" t="s">
        <v>12</v>
      </c>
      <c r="B3149" t="s">
        <v>96</v>
      </c>
      <c r="C3149">
        <v>2023</v>
      </c>
      <c r="D3149" s="143">
        <v>1.9993872504847E-2</v>
      </c>
      <c r="F3149"/>
    </row>
    <row r="3150" spans="1:6">
      <c r="A3150" s="134" t="s">
        <v>12</v>
      </c>
      <c r="B3150" t="s">
        <v>96</v>
      </c>
      <c r="C3150">
        <v>2024</v>
      </c>
      <c r="D3150" s="140">
        <v>1.9993872504847E-2</v>
      </c>
      <c r="F3150"/>
    </row>
    <row r="3151" spans="1:6">
      <c r="A3151" s="134" t="s">
        <v>12</v>
      </c>
      <c r="B3151" t="s">
        <v>96</v>
      </c>
      <c r="C3151">
        <v>2025</v>
      </c>
      <c r="D3151" s="140">
        <v>1.9993872504847632E-2</v>
      </c>
    </row>
    <row r="3152" spans="1:6">
      <c r="A3152" s="134" t="s">
        <v>5</v>
      </c>
      <c r="B3152" t="s">
        <v>34</v>
      </c>
      <c r="C3152">
        <v>2014</v>
      </c>
      <c r="D3152" s="130">
        <v>2.5220100806793051E-2</v>
      </c>
      <c r="F3152"/>
    </row>
    <row r="3153" spans="1:6">
      <c r="A3153" s="134" t="s">
        <v>5</v>
      </c>
      <c r="B3153" t="s">
        <v>34</v>
      </c>
      <c r="C3153">
        <v>2015</v>
      </c>
      <c r="D3153" s="130">
        <v>2.3781582413510759E-2</v>
      </c>
      <c r="F3153"/>
    </row>
    <row r="3154" spans="1:6">
      <c r="A3154" s="134" t="s">
        <v>5</v>
      </c>
      <c r="B3154" t="s">
        <v>34</v>
      </c>
      <c r="C3154">
        <v>2016</v>
      </c>
      <c r="D3154" s="130">
        <v>1.5337373823725129E-2</v>
      </c>
      <c r="F3154"/>
    </row>
    <row r="3155" spans="1:6">
      <c r="A3155" s="134" t="s">
        <v>5</v>
      </c>
      <c r="B3155" t="s">
        <v>34</v>
      </c>
      <c r="C3155">
        <v>2017</v>
      </c>
      <c r="D3155" s="130">
        <v>1.304475754351272E-2</v>
      </c>
      <c r="F3155"/>
    </row>
    <row r="3156" spans="1:6">
      <c r="A3156" s="134" t="s">
        <v>5</v>
      </c>
      <c r="B3156" t="s">
        <v>34</v>
      </c>
      <c r="C3156">
        <v>2018</v>
      </c>
      <c r="D3156" s="130">
        <v>1.9430464973235091E-2</v>
      </c>
      <c r="F3156"/>
    </row>
    <row r="3157" spans="1:6">
      <c r="A3157" s="134" t="s">
        <v>5</v>
      </c>
      <c r="B3157" t="s">
        <v>34</v>
      </c>
      <c r="C3157">
        <v>2019</v>
      </c>
      <c r="D3157" s="130">
        <v>1.8934465833402619E-2</v>
      </c>
      <c r="F3157"/>
    </row>
    <row r="3158" spans="1:6">
      <c r="A3158" s="134" t="s">
        <v>5</v>
      </c>
      <c r="B3158" t="s">
        <v>34</v>
      </c>
      <c r="C3158">
        <v>2020</v>
      </c>
      <c r="D3158" s="130">
        <v>1.8404907975460238E-2</v>
      </c>
      <c r="F3158"/>
    </row>
    <row r="3159" spans="1:6">
      <c r="A3159" s="134" t="s">
        <v>5</v>
      </c>
      <c r="B3159" t="s">
        <v>34</v>
      </c>
      <c r="C3159">
        <v>2021</v>
      </c>
      <c r="D3159" s="130">
        <v>8.6058519793499322E-3</v>
      </c>
      <c r="F3159"/>
    </row>
    <row r="3160" spans="1:6">
      <c r="A3160" s="134" t="s">
        <v>5</v>
      </c>
      <c r="B3160" t="s">
        <v>34</v>
      </c>
      <c r="C3160">
        <v>2022</v>
      </c>
      <c r="D3160" s="130">
        <v>3.4982935153583528E-2</v>
      </c>
      <c r="F3160"/>
    </row>
    <row r="3161" spans="1:6">
      <c r="A3161" s="134" t="s">
        <v>5</v>
      </c>
      <c r="B3161" t="s">
        <v>34</v>
      </c>
      <c r="C3161">
        <v>2023</v>
      </c>
      <c r="D3161" s="130">
        <v>7.8318219291014124E-2</v>
      </c>
      <c r="F3161"/>
    </row>
    <row r="3162" spans="1:6">
      <c r="A3162" s="134" t="s">
        <v>5</v>
      </c>
      <c r="B3162" t="s">
        <v>34</v>
      </c>
      <c r="C3162">
        <v>2024</v>
      </c>
      <c r="D3162" s="130">
        <v>4.0519877675840872E-2</v>
      </c>
      <c r="F3162"/>
    </row>
    <row r="3163" spans="1:6">
      <c r="A3163" s="134" t="s">
        <v>5</v>
      </c>
      <c r="B3163" t="s">
        <v>34</v>
      </c>
      <c r="C3163">
        <v>2025</v>
      </c>
      <c r="D3163" s="130">
        <v>2.424687729610597E-2</v>
      </c>
    </row>
    <row r="3164" spans="1:6">
      <c r="A3164" s="134" t="s">
        <v>102</v>
      </c>
      <c r="B3164" t="s">
        <v>34</v>
      </c>
      <c r="C3164">
        <v>2014</v>
      </c>
      <c r="D3164" s="130">
        <v>2.161100196464005E-2</v>
      </c>
      <c r="F3164"/>
    </row>
    <row r="3165" spans="1:6">
      <c r="A3165" s="134" t="s">
        <v>102</v>
      </c>
      <c r="B3165" t="s">
        <v>34</v>
      </c>
      <c r="C3165">
        <v>2015</v>
      </c>
      <c r="D3165" s="130">
        <v>2.3076923076920108E-2</v>
      </c>
      <c r="F3165"/>
    </row>
    <row r="3166" spans="1:6">
      <c r="A3166" s="134" t="s">
        <v>102</v>
      </c>
      <c r="B3166" t="s">
        <v>34</v>
      </c>
      <c r="C3166">
        <v>2016</v>
      </c>
      <c r="D3166" s="130">
        <v>1.510859301227563E-2</v>
      </c>
      <c r="F3166"/>
    </row>
    <row r="3167" spans="1:6">
      <c r="A3167" s="134" t="s">
        <v>102</v>
      </c>
      <c r="B3167" t="s">
        <v>34</v>
      </c>
      <c r="C3167">
        <v>2017</v>
      </c>
      <c r="D3167" s="130">
        <v>1.023255813953994E-2</v>
      </c>
      <c r="F3167"/>
    </row>
    <row r="3168" spans="1:6">
      <c r="A3168" s="134" t="s">
        <v>102</v>
      </c>
      <c r="B3168" t="s">
        <v>34</v>
      </c>
      <c r="C3168">
        <v>2018</v>
      </c>
      <c r="D3168" s="130">
        <v>1.9337016574590079E-2</v>
      </c>
      <c r="F3168"/>
    </row>
    <row r="3169" spans="1:6">
      <c r="A3169" s="134" t="s">
        <v>102</v>
      </c>
      <c r="B3169" t="s">
        <v>34</v>
      </c>
      <c r="C3169">
        <v>2019</v>
      </c>
      <c r="D3169" s="130">
        <v>2.077687443540999E-2</v>
      </c>
      <c r="F3169"/>
    </row>
    <row r="3170" spans="1:6">
      <c r="A3170" s="134" t="s">
        <v>102</v>
      </c>
      <c r="B3170" t="s">
        <v>34</v>
      </c>
      <c r="C3170">
        <v>2020</v>
      </c>
      <c r="D3170" s="130">
        <v>1.5929203499999999E-2</v>
      </c>
      <c r="F3170"/>
    </row>
    <row r="3171" spans="1:6">
      <c r="A3171" s="134" t="s">
        <v>102</v>
      </c>
      <c r="B3171" t="s">
        <v>34</v>
      </c>
      <c r="C3171">
        <v>2021</v>
      </c>
      <c r="D3171" s="130">
        <v>1.21951219512195E-2</v>
      </c>
      <c r="F3171"/>
    </row>
    <row r="3172" spans="1:6">
      <c r="A3172" s="134" t="s">
        <v>102</v>
      </c>
      <c r="B3172" t="s">
        <v>34</v>
      </c>
      <c r="C3172">
        <v>2022</v>
      </c>
      <c r="D3172" s="130">
        <v>8.6058519793459354E-3</v>
      </c>
      <c r="F3172"/>
    </row>
    <row r="3173" spans="1:6">
      <c r="A3173" s="134" t="s">
        <v>102</v>
      </c>
      <c r="B3173" t="s">
        <v>34</v>
      </c>
      <c r="C3173">
        <v>2023</v>
      </c>
      <c r="D3173" s="130">
        <v>3.4982935153583528E-2</v>
      </c>
      <c r="F3173"/>
    </row>
    <row r="3174" spans="1:6">
      <c r="A3174" s="134" t="s">
        <v>102</v>
      </c>
      <c r="B3174" t="s">
        <v>34</v>
      </c>
      <c r="C3174">
        <v>2024</v>
      </c>
      <c r="D3174" s="130">
        <v>7.8318219291014096E-2</v>
      </c>
      <c r="F3174"/>
    </row>
    <row r="3175" spans="1:6">
      <c r="A3175" s="134" t="s">
        <v>102</v>
      </c>
      <c r="B3175" t="s">
        <v>34</v>
      </c>
      <c r="C3175">
        <v>2025</v>
      </c>
      <c r="D3175" s="130">
        <v>4.0519877675840872E-2</v>
      </c>
    </row>
    <row r="3176" spans="1:6">
      <c r="A3176" s="134" t="s">
        <v>103</v>
      </c>
      <c r="B3176" t="s">
        <v>34</v>
      </c>
      <c r="C3176">
        <v>2014</v>
      </c>
      <c r="D3176" s="130">
        <v>2.7450980392160099E-2</v>
      </c>
      <c r="F3176"/>
    </row>
    <row r="3177" spans="1:6">
      <c r="A3177" s="134" t="s">
        <v>103</v>
      </c>
      <c r="B3177" t="s">
        <v>34</v>
      </c>
      <c r="C3177">
        <v>2015</v>
      </c>
      <c r="D3177" s="130">
        <v>2.3076923076920108E-2</v>
      </c>
      <c r="F3177"/>
    </row>
    <row r="3178" spans="1:6">
      <c r="A3178" s="134" t="s">
        <v>103</v>
      </c>
      <c r="B3178" t="s">
        <v>34</v>
      </c>
      <c r="C3178">
        <v>2016</v>
      </c>
      <c r="D3178" s="130">
        <v>1.503759398496007E-2</v>
      </c>
      <c r="F3178"/>
    </row>
    <row r="3179" spans="1:6">
      <c r="A3179" s="134" t="s">
        <v>103</v>
      </c>
      <c r="B3179" t="s">
        <v>34</v>
      </c>
      <c r="C3179">
        <v>2017</v>
      </c>
      <c r="D3179" s="130">
        <v>1.296296296296306E-2</v>
      </c>
      <c r="F3179"/>
    </row>
    <row r="3180" spans="1:6">
      <c r="A3180" s="134" t="s">
        <v>103</v>
      </c>
      <c r="B3180" t="s">
        <v>34</v>
      </c>
      <c r="C3180">
        <v>2018</v>
      </c>
      <c r="D3180" s="130">
        <v>1.828153564899004E-2</v>
      </c>
      <c r="F3180"/>
    </row>
    <row r="3181" spans="1:6">
      <c r="A3181" s="134" t="s">
        <v>103</v>
      </c>
      <c r="B3181" t="s">
        <v>34</v>
      </c>
      <c r="C3181">
        <v>2019</v>
      </c>
      <c r="D3181" s="130">
        <v>1.88509874326801E-2</v>
      </c>
      <c r="F3181"/>
    </row>
    <row r="3182" spans="1:6">
      <c r="A3182" s="134" t="s">
        <v>103</v>
      </c>
      <c r="B3182" t="s">
        <v>34</v>
      </c>
      <c r="C3182">
        <v>2020</v>
      </c>
      <c r="D3182" s="130">
        <v>1.674008810572691E-2</v>
      </c>
      <c r="F3182"/>
    </row>
    <row r="3183" spans="1:6">
      <c r="A3183" s="134" t="s">
        <v>103</v>
      </c>
      <c r="B3183" t="s">
        <v>34</v>
      </c>
      <c r="C3183">
        <v>2021</v>
      </c>
      <c r="D3183" s="130">
        <v>6.9324090121316573E-3</v>
      </c>
      <c r="F3183"/>
    </row>
    <row r="3184" spans="1:6">
      <c r="A3184" s="134" t="s">
        <v>103</v>
      </c>
      <c r="B3184" t="s">
        <v>34</v>
      </c>
      <c r="C3184">
        <v>2022</v>
      </c>
      <c r="D3184" s="130">
        <v>3.012048192771077E-2</v>
      </c>
      <c r="F3184"/>
    </row>
    <row r="3185" spans="1:6">
      <c r="A3185" s="134" t="s">
        <v>103</v>
      </c>
      <c r="B3185" t="s">
        <v>34</v>
      </c>
      <c r="C3185">
        <v>2023</v>
      </c>
      <c r="D3185" s="130">
        <v>7.2681704260651653E-2</v>
      </c>
      <c r="F3185"/>
    </row>
    <row r="3186" spans="1:6">
      <c r="A3186" s="134" t="s">
        <v>103</v>
      </c>
      <c r="B3186" t="s">
        <v>34</v>
      </c>
      <c r="C3186">
        <v>2024</v>
      </c>
      <c r="D3186" s="130">
        <v>5.3738317757009442E-2</v>
      </c>
      <c r="F3186"/>
    </row>
    <row r="3187" spans="1:6">
      <c r="A3187" s="134" t="s">
        <v>103</v>
      </c>
      <c r="B3187" t="s">
        <v>34</v>
      </c>
      <c r="C3187">
        <v>2025</v>
      </c>
      <c r="D3187" s="130">
        <v>2.8085735402810001E-2</v>
      </c>
    </row>
    <row r="3188" spans="1:6">
      <c r="A3188" s="134" t="s">
        <v>11</v>
      </c>
      <c r="B3188" t="s">
        <v>34</v>
      </c>
      <c r="C3188">
        <v>2014</v>
      </c>
      <c r="D3188" s="130">
        <v>2.161100196464005E-2</v>
      </c>
      <c r="F3188"/>
    </row>
    <row r="3189" spans="1:6">
      <c r="A3189" s="134" t="s">
        <v>11</v>
      </c>
      <c r="B3189" t="s">
        <v>34</v>
      </c>
      <c r="C3189">
        <v>2015</v>
      </c>
      <c r="D3189" s="130">
        <v>2.3076923076920108E-2</v>
      </c>
      <c r="F3189"/>
    </row>
    <row r="3190" spans="1:6">
      <c r="A3190" s="134" t="s">
        <v>11</v>
      </c>
      <c r="B3190" t="s">
        <v>34</v>
      </c>
      <c r="C3190">
        <v>2016</v>
      </c>
      <c r="D3190" s="130">
        <v>1.510859301227563E-2</v>
      </c>
      <c r="F3190"/>
    </row>
    <row r="3191" spans="1:6">
      <c r="A3191" s="134" t="s">
        <v>11</v>
      </c>
      <c r="B3191" t="s">
        <v>34</v>
      </c>
      <c r="C3191">
        <v>2017</v>
      </c>
      <c r="D3191" s="130">
        <v>1.023255813953994E-2</v>
      </c>
      <c r="F3191"/>
    </row>
    <row r="3192" spans="1:6">
      <c r="A3192" s="134" t="s">
        <v>11</v>
      </c>
      <c r="B3192" t="s">
        <v>34</v>
      </c>
      <c r="C3192">
        <v>2018</v>
      </c>
      <c r="D3192" s="130">
        <v>1.9337016574590079E-2</v>
      </c>
      <c r="F3192"/>
    </row>
    <row r="3193" spans="1:6">
      <c r="A3193" s="134" t="s">
        <v>11</v>
      </c>
      <c r="B3193" t="s">
        <v>34</v>
      </c>
      <c r="C3193">
        <v>2019</v>
      </c>
      <c r="D3193" s="130">
        <v>2.077687443540999E-2</v>
      </c>
      <c r="F3193"/>
    </row>
    <row r="3194" spans="1:6">
      <c r="A3194" s="134" t="s">
        <v>11</v>
      </c>
      <c r="B3194" t="s">
        <v>34</v>
      </c>
      <c r="C3194">
        <v>2020</v>
      </c>
      <c r="D3194" s="130">
        <v>1.5929203499999999E-2</v>
      </c>
      <c r="F3194"/>
    </row>
    <row r="3195" spans="1:6">
      <c r="A3195" s="134" t="s">
        <v>11</v>
      </c>
      <c r="B3195" t="s">
        <v>34</v>
      </c>
      <c r="C3195">
        <v>2021</v>
      </c>
      <c r="D3195" s="130">
        <v>1.219512195121952E-2</v>
      </c>
      <c r="F3195"/>
    </row>
    <row r="3196" spans="1:6">
      <c r="A3196" s="134" t="s">
        <v>11</v>
      </c>
      <c r="B3196" t="s">
        <v>34</v>
      </c>
      <c r="C3196">
        <v>2022</v>
      </c>
      <c r="D3196" s="130">
        <v>8.6058519793459354E-3</v>
      </c>
      <c r="F3196"/>
    </row>
    <row r="3197" spans="1:6">
      <c r="A3197" s="134" t="s">
        <v>11</v>
      </c>
      <c r="B3197" t="s">
        <v>34</v>
      </c>
      <c r="C3197">
        <v>2023</v>
      </c>
      <c r="D3197" s="130">
        <v>3.4982935153583528E-2</v>
      </c>
      <c r="F3197"/>
    </row>
    <row r="3198" spans="1:6">
      <c r="A3198" s="134" t="s">
        <v>11</v>
      </c>
      <c r="B3198" t="s">
        <v>34</v>
      </c>
      <c r="C3198">
        <v>2024</v>
      </c>
      <c r="D3198" s="130">
        <v>7.8318219291014096E-2</v>
      </c>
      <c r="F3198"/>
    </row>
    <row r="3199" spans="1:6">
      <c r="A3199" s="134" t="s">
        <v>11</v>
      </c>
      <c r="B3199" t="s">
        <v>34</v>
      </c>
      <c r="C3199">
        <v>2025</v>
      </c>
      <c r="D3199" s="130">
        <v>4.0519877675840872E-2</v>
      </c>
    </row>
    <row r="3200" spans="1:6">
      <c r="A3200" s="134" t="s">
        <v>72</v>
      </c>
      <c r="B3200" t="s">
        <v>34</v>
      </c>
      <c r="C3200">
        <v>2014</v>
      </c>
      <c r="D3200" s="130">
        <v>2.9296875E-2</v>
      </c>
      <c r="F3200"/>
    </row>
    <row r="3201" spans="1:6">
      <c r="A3201" s="134" t="s">
        <v>72</v>
      </c>
      <c r="B3201" t="s">
        <v>34</v>
      </c>
      <c r="C3201">
        <v>2015</v>
      </c>
      <c r="D3201" s="130">
        <v>1.3282732447819971E-2</v>
      </c>
      <c r="F3201"/>
    </row>
    <row r="3202" spans="1:6">
      <c r="A3202" s="134" t="s">
        <v>72</v>
      </c>
      <c r="B3202" t="s">
        <v>34</v>
      </c>
      <c r="C3202">
        <v>2016</v>
      </c>
      <c r="D3202" s="130">
        <v>1.3108614232210099E-2</v>
      </c>
      <c r="F3202"/>
    </row>
    <row r="3203" spans="1:6">
      <c r="A3203" s="134" t="s">
        <v>72</v>
      </c>
      <c r="B3203" t="s">
        <v>34</v>
      </c>
      <c r="C3203">
        <v>2017</v>
      </c>
      <c r="D3203" s="130">
        <v>2.1256931608129911E-2</v>
      </c>
      <c r="F3203"/>
    </row>
    <row r="3204" spans="1:6">
      <c r="A3204" s="134" t="s">
        <v>72</v>
      </c>
      <c r="B3204" t="s">
        <v>34</v>
      </c>
      <c r="C3204">
        <v>2018</v>
      </c>
      <c r="D3204" s="130">
        <v>1.9004524886879981E-2</v>
      </c>
      <c r="F3204"/>
    </row>
    <row r="3205" spans="1:6">
      <c r="A3205" s="134" t="s">
        <v>72</v>
      </c>
      <c r="B3205" t="s">
        <v>34</v>
      </c>
      <c r="C3205">
        <v>2019</v>
      </c>
      <c r="D3205" s="130">
        <v>1.7841213202500091E-2</v>
      </c>
      <c r="F3205"/>
    </row>
    <row r="3206" spans="1:6">
      <c r="A3206" s="134" t="s">
        <v>72</v>
      </c>
      <c r="B3206" t="s">
        <v>34</v>
      </c>
      <c r="C3206">
        <v>2020</v>
      </c>
      <c r="D3206" s="130">
        <v>1.84049079754602E-2</v>
      </c>
      <c r="F3206"/>
    </row>
    <row r="3207" spans="1:6">
      <c r="A3207" s="134" t="s">
        <v>72</v>
      </c>
      <c r="B3207" t="s">
        <v>34</v>
      </c>
      <c r="C3207">
        <v>2021</v>
      </c>
      <c r="D3207" s="130">
        <v>8.6058519793499322E-3</v>
      </c>
      <c r="F3207"/>
    </row>
    <row r="3208" spans="1:6">
      <c r="A3208" s="134" t="s">
        <v>72</v>
      </c>
      <c r="B3208" t="s">
        <v>34</v>
      </c>
      <c r="C3208">
        <v>2022</v>
      </c>
      <c r="D3208" s="130">
        <v>3.4982935153583528E-2</v>
      </c>
      <c r="F3208"/>
    </row>
    <row r="3209" spans="1:6">
      <c r="A3209" s="134" t="s">
        <v>72</v>
      </c>
      <c r="B3209" t="s">
        <v>34</v>
      </c>
      <c r="C3209">
        <v>2023</v>
      </c>
      <c r="D3209" s="130">
        <v>7.8318219291014124E-2</v>
      </c>
      <c r="F3209"/>
    </row>
    <row r="3210" spans="1:6">
      <c r="A3210" s="134" t="s">
        <v>72</v>
      </c>
      <c r="B3210" t="s">
        <v>34</v>
      </c>
      <c r="C3210">
        <v>2024</v>
      </c>
      <c r="D3210" s="130">
        <v>4.05198776758409E-2</v>
      </c>
      <c r="F3210"/>
    </row>
    <row r="3211" spans="1:6">
      <c r="A3211" s="134" t="s">
        <v>72</v>
      </c>
      <c r="B3211" t="s">
        <v>34</v>
      </c>
      <c r="C3211">
        <v>2025</v>
      </c>
      <c r="D3211" s="130">
        <v>2.424687729610597E-2</v>
      </c>
    </row>
    <row r="3212" spans="1:6">
      <c r="A3212" s="134" t="s">
        <v>6</v>
      </c>
      <c r="B3212" t="s">
        <v>34</v>
      </c>
      <c r="C3212">
        <v>2014</v>
      </c>
      <c r="D3212" s="130">
        <v>2.449888641424991E-2</v>
      </c>
      <c r="F3212"/>
    </row>
    <row r="3213" spans="1:6">
      <c r="A3213" s="134" t="s">
        <v>6</v>
      </c>
      <c r="B3213" t="s">
        <v>34</v>
      </c>
      <c r="C3213">
        <v>2015</v>
      </c>
      <c r="D3213" s="130">
        <v>2.4879227053139941E-2</v>
      </c>
      <c r="F3213"/>
    </row>
    <row r="3214" spans="1:6">
      <c r="A3214" s="134" t="s">
        <v>6</v>
      </c>
      <c r="B3214" t="s">
        <v>34</v>
      </c>
      <c r="C3214">
        <v>2016</v>
      </c>
      <c r="D3214" s="130">
        <v>1.5083667216589941E-2</v>
      </c>
      <c r="F3214"/>
    </row>
    <row r="3215" spans="1:6">
      <c r="A3215" s="134" t="s">
        <v>6</v>
      </c>
      <c r="B3215" t="s">
        <v>34</v>
      </c>
      <c r="C3215">
        <v>2017</v>
      </c>
      <c r="D3215" s="130">
        <v>1.2769909449729999E-2</v>
      </c>
      <c r="F3215"/>
    </row>
    <row r="3216" spans="1:6">
      <c r="A3216" s="134" t="s">
        <v>6</v>
      </c>
      <c r="B3216" t="s">
        <v>34</v>
      </c>
      <c r="C3216">
        <v>2018</v>
      </c>
      <c r="D3216" s="130">
        <v>1.9486474094450031E-2</v>
      </c>
      <c r="F3216"/>
    </row>
    <row r="3217" spans="1:6">
      <c r="A3217" s="134" t="s">
        <v>6</v>
      </c>
      <c r="B3217" t="s">
        <v>34</v>
      </c>
      <c r="C3217">
        <v>2019</v>
      </c>
      <c r="D3217" s="130">
        <v>1.911400944457009E-2</v>
      </c>
      <c r="F3217"/>
    </row>
    <row r="3218" spans="1:6">
      <c r="A3218" s="134" t="s">
        <v>6</v>
      </c>
      <c r="B3218" t="s">
        <v>34</v>
      </c>
      <c r="C3218">
        <v>2020</v>
      </c>
      <c r="D3218" s="130">
        <v>1.8404907975460238E-2</v>
      </c>
      <c r="F3218"/>
    </row>
    <row r="3219" spans="1:6">
      <c r="A3219" s="134" t="s">
        <v>6</v>
      </c>
      <c r="B3219" t="s">
        <v>34</v>
      </c>
      <c r="C3219">
        <v>2021</v>
      </c>
      <c r="D3219" s="130">
        <v>8.6058519793499322E-3</v>
      </c>
      <c r="F3219"/>
    </row>
    <row r="3220" spans="1:6">
      <c r="A3220" s="134" t="s">
        <v>6</v>
      </c>
      <c r="B3220" t="s">
        <v>34</v>
      </c>
      <c r="C3220">
        <v>2022</v>
      </c>
      <c r="D3220" s="130">
        <v>3.4982935153583528E-2</v>
      </c>
      <c r="F3220"/>
    </row>
    <row r="3221" spans="1:6">
      <c r="A3221" s="134" t="s">
        <v>6</v>
      </c>
      <c r="B3221" t="s">
        <v>34</v>
      </c>
      <c r="C3221">
        <v>2023</v>
      </c>
      <c r="D3221" s="130">
        <v>7.8318219291014124E-2</v>
      </c>
      <c r="F3221"/>
    </row>
    <row r="3222" spans="1:6">
      <c r="A3222" s="134" t="s">
        <v>6</v>
      </c>
      <c r="B3222" t="s">
        <v>34</v>
      </c>
      <c r="C3222">
        <v>2024</v>
      </c>
      <c r="D3222" s="130">
        <v>4.05198776758409E-2</v>
      </c>
      <c r="F3222"/>
    </row>
    <row r="3223" spans="1:6">
      <c r="A3223" s="134" t="s">
        <v>6</v>
      </c>
      <c r="B3223" t="s">
        <v>34</v>
      </c>
      <c r="C3223">
        <v>2025</v>
      </c>
      <c r="D3223" s="130">
        <v>2.424687729610597E-2</v>
      </c>
    </row>
    <row r="3224" spans="1:6">
      <c r="A3224" s="134" t="s">
        <v>8</v>
      </c>
      <c r="B3224" t="s">
        <v>34</v>
      </c>
      <c r="C3224">
        <v>2014</v>
      </c>
      <c r="D3224" s="130">
        <v>2.93E-2</v>
      </c>
      <c r="F3224"/>
    </row>
    <row r="3225" spans="1:6">
      <c r="A3225" s="134" t="s">
        <v>8</v>
      </c>
      <c r="B3225" t="s">
        <v>34</v>
      </c>
      <c r="C3225">
        <v>2015</v>
      </c>
      <c r="D3225" s="130">
        <v>1.3299999999999999E-2</v>
      </c>
      <c r="F3225"/>
    </row>
    <row r="3226" spans="1:6">
      <c r="A3226" s="134" t="s">
        <v>8</v>
      </c>
      <c r="B3226" t="s">
        <v>34</v>
      </c>
      <c r="C3226">
        <v>2016</v>
      </c>
      <c r="D3226" s="130">
        <v>1.6885553470920019E-2</v>
      </c>
      <c r="F3226"/>
    </row>
    <row r="3227" spans="1:6">
      <c r="A3227" s="134" t="s">
        <v>8</v>
      </c>
      <c r="B3227" t="s">
        <v>34</v>
      </c>
      <c r="C3227">
        <v>2017</v>
      </c>
      <c r="D3227" s="130">
        <v>1.476014760148003E-2</v>
      </c>
      <c r="F3227"/>
    </row>
    <row r="3228" spans="1:6">
      <c r="A3228" s="134" t="s">
        <v>8</v>
      </c>
      <c r="B3228" t="s">
        <v>34</v>
      </c>
      <c r="C3228">
        <v>2018</v>
      </c>
      <c r="D3228" s="130">
        <v>1.9090909090909939E-2</v>
      </c>
      <c r="F3228"/>
    </row>
    <row r="3229" spans="1:6">
      <c r="A3229" s="134" t="s">
        <v>8</v>
      </c>
      <c r="B3229" t="s">
        <v>34</v>
      </c>
      <c r="C3229">
        <v>2019</v>
      </c>
      <c r="D3229" s="130">
        <v>1.7841213202500091E-2</v>
      </c>
      <c r="F3229"/>
    </row>
    <row r="3230" spans="1:6">
      <c r="A3230" s="134" t="s">
        <v>8</v>
      </c>
      <c r="B3230" t="s">
        <v>34</v>
      </c>
      <c r="C3230">
        <v>2020</v>
      </c>
      <c r="D3230" s="130">
        <v>1.8404907975460238E-2</v>
      </c>
      <c r="F3230"/>
    </row>
    <row r="3231" spans="1:6">
      <c r="A3231" s="134" t="s">
        <v>8</v>
      </c>
      <c r="B3231" t="s">
        <v>34</v>
      </c>
      <c r="C3231">
        <v>2021</v>
      </c>
      <c r="D3231" s="130">
        <v>8.6058519793499322E-3</v>
      </c>
      <c r="F3231"/>
    </row>
    <row r="3232" spans="1:6">
      <c r="A3232" s="134" t="s">
        <v>8</v>
      </c>
      <c r="B3232" t="s">
        <v>34</v>
      </c>
      <c r="C3232">
        <v>2022</v>
      </c>
      <c r="D3232" s="130">
        <v>3.4982935153583528E-2</v>
      </c>
      <c r="F3232"/>
    </row>
    <row r="3233" spans="1:6">
      <c r="A3233" s="134" t="s">
        <v>8</v>
      </c>
      <c r="B3233" t="s">
        <v>34</v>
      </c>
      <c r="C3233">
        <v>2023</v>
      </c>
      <c r="D3233" s="130">
        <v>7.8318219291014124E-2</v>
      </c>
      <c r="F3233"/>
    </row>
    <row r="3234" spans="1:6">
      <c r="A3234" s="134" t="s">
        <v>8</v>
      </c>
      <c r="B3234" t="s">
        <v>34</v>
      </c>
      <c r="C3234">
        <v>2024</v>
      </c>
      <c r="D3234" s="130">
        <v>4.05198776758409E-2</v>
      </c>
      <c r="F3234"/>
    </row>
    <row r="3235" spans="1:6">
      <c r="A3235" s="134" t="s">
        <v>8</v>
      </c>
      <c r="B3235" t="s">
        <v>34</v>
      </c>
      <c r="C3235">
        <v>2025</v>
      </c>
      <c r="D3235" s="130">
        <v>2.424687729610597E-2</v>
      </c>
    </row>
    <row r="3236" spans="1:6">
      <c r="A3236" s="134" t="s">
        <v>9</v>
      </c>
      <c r="B3236" t="s">
        <v>34</v>
      </c>
      <c r="C3236">
        <v>2014</v>
      </c>
      <c r="D3236" s="130">
        <v>2.93E-2</v>
      </c>
      <c r="F3236"/>
    </row>
    <row r="3237" spans="1:6">
      <c r="A3237" s="134" t="s">
        <v>9</v>
      </c>
      <c r="B3237" t="s">
        <v>34</v>
      </c>
      <c r="C3237">
        <v>2015</v>
      </c>
      <c r="D3237" s="130">
        <v>1.3299999999999999E-2</v>
      </c>
      <c r="F3237"/>
    </row>
    <row r="3238" spans="1:6">
      <c r="A3238" s="134" t="s">
        <v>9</v>
      </c>
      <c r="B3238" t="s">
        <v>34</v>
      </c>
      <c r="C3238">
        <v>2016</v>
      </c>
      <c r="D3238" s="130">
        <v>1.6885553470920019E-2</v>
      </c>
      <c r="F3238"/>
    </row>
    <row r="3239" spans="1:6">
      <c r="A3239" s="134" t="s">
        <v>9</v>
      </c>
      <c r="B3239" t="s">
        <v>34</v>
      </c>
      <c r="C3239">
        <v>2017</v>
      </c>
      <c r="D3239" s="130">
        <v>1.476014760148003E-2</v>
      </c>
      <c r="F3239"/>
    </row>
    <row r="3240" spans="1:6">
      <c r="A3240" s="134" t="s">
        <v>9</v>
      </c>
      <c r="B3240" t="s">
        <v>34</v>
      </c>
      <c r="C3240">
        <v>2018</v>
      </c>
      <c r="D3240" s="130">
        <v>1.9090909090909939E-2</v>
      </c>
      <c r="F3240"/>
    </row>
    <row r="3241" spans="1:6">
      <c r="A3241" s="134" t="s">
        <v>9</v>
      </c>
      <c r="B3241" t="s">
        <v>34</v>
      </c>
      <c r="C3241">
        <v>2019</v>
      </c>
      <c r="D3241" s="130">
        <v>1.7841213202500091E-2</v>
      </c>
      <c r="F3241"/>
    </row>
    <row r="3242" spans="1:6">
      <c r="A3242" s="134" t="s">
        <v>9</v>
      </c>
      <c r="B3242" t="s">
        <v>34</v>
      </c>
      <c r="C3242">
        <v>2020</v>
      </c>
      <c r="D3242" s="130">
        <v>1.8404907975460238E-2</v>
      </c>
      <c r="F3242"/>
    </row>
    <row r="3243" spans="1:6">
      <c r="A3243" s="134" t="s">
        <v>9</v>
      </c>
      <c r="B3243" t="s">
        <v>34</v>
      </c>
      <c r="C3243">
        <v>2021</v>
      </c>
      <c r="D3243" s="130">
        <v>8.6058519793499322E-3</v>
      </c>
      <c r="F3243"/>
    </row>
    <row r="3244" spans="1:6">
      <c r="A3244" s="134" t="s">
        <v>9</v>
      </c>
      <c r="B3244" t="s">
        <v>34</v>
      </c>
      <c r="C3244">
        <v>2022</v>
      </c>
      <c r="D3244" s="130">
        <v>3.4982935153583528E-2</v>
      </c>
      <c r="F3244"/>
    </row>
    <row r="3245" spans="1:6">
      <c r="A3245" s="134" t="s">
        <v>9</v>
      </c>
      <c r="B3245" t="s">
        <v>34</v>
      </c>
      <c r="C3245">
        <v>2023</v>
      </c>
      <c r="D3245" s="130">
        <v>7.8318219291014124E-2</v>
      </c>
      <c r="F3245"/>
    </row>
    <row r="3246" spans="1:6">
      <c r="A3246" s="134" t="s">
        <v>9</v>
      </c>
      <c r="B3246" t="s">
        <v>34</v>
      </c>
      <c r="C3246">
        <v>2024</v>
      </c>
      <c r="D3246" s="130">
        <v>4.05198776758409E-2</v>
      </c>
      <c r="F3246"/>
    </row>
    <row r="3247" spans="1:6">
      <c r="A3247" s="134" t="s">
        <v>9</v>
      </c>
      <c r="B3247" t="s">
        <v>34</v>
      </c>
      <c r="C3247">
        <v>2025</v>
      </c>
      <c r="D3247" s="130">
        <v>2.424687729610597E-2</v>
      </c>
    </row>
    <row r="3248" spans="1:6">
      <c r="A3248" s="134" t="s">
        <v>7</v>
      </c>
      <c r="B3248" t="s">
        <v>34</v>
      </c>
      <c r="C3248">
        <v>2014</v>
      </c>
      <c r="D3248" s="130">
        <v>2.449888641424991E-2</v>
      </c>
      <c r="F3248"/>
    </row>
    <row r="3249" spans="1:6">
      <c r="A3249" s="134" t="s">
        <v>7</v>
      </c>
      <c r="B3249" t="s">
        <v>34</v>
      </c>
      <c r="C3249">
        <v>2015</v>
      </c>
      <c r="D3249" s="130">
        <v>2.4879227053139941E-2</v>
      </c>
      <c r="F3249"/>
    </row>
    <row r="3250" spans="1:6">
      <c r="A3250" s="134" t="s">
        <v>7</v>
      </c>
      <c r="B3250" t="s">
        <v>34</v>
      </c>
      <c r="C3250">
        <v>2016</v>
      </c>
      <c r="D3250" s="130">
        <v>1.5083667216589941E-2</v>
      </c>
      <c r="F3250"/>
    </row>
    <row r="3251" spans="1:6">
      <c r="A3251" s="134" t="s">
        <v>7</v>
      </c>
      <c r="B3251" t="s">
        <v>34</v>
      </c>
      <c r="C3251">
        <v>2017</v>
      </c>
      <c r="D3251" s="130">
        <v>1.2769909449729999E-2</v>
      </c>
      <c r="F3251"/>
    </row>
    <row r="3252" spans="1:6">
      <c r="A3252" s="134" t="s">
        <v>7</v>
      </c>
      <c r="B3252" t="s">
        <v>34</v>
      </c>
      <c r="C3252">
        <v>2018</v>
      </c>
      <c r="D3252" s="130">
        <v>1.9486474094450031E-2</v>
      </c>
      <c r="F3252"/>
    </row>
    <row r="3253" spans="1:6">
      <c r="A3253" s="134" t="s">
        <v>7</v>
      </c>
      <c r="B3253" t="s">
        <v>34</v>
      </c>
      <c r="C3253">
        <v>2019</v>
      </c>
      <c r="D3253" s="130">
        <v>1.911400944457009E-2</v>
      </c>
      <c r="F3253"/>
    </row>
    <row r="3254" spans="1:6">
      <c r="A3254" s="134" t="s">
        <v>7</v>
      </c>
      <c r="B3254" t="s">
        <v>34</v>
      </c>
      <c r="C3254">
        <v>2020</v>
      </c>
      <c r="D3254" s="130">
        <v>1.8404907975460238E-2</v>
      </c>
      <c r="F3254"/>
    </row>
    <row r="3255" spans="1:6">
      <c r="A3255" s="134" t="s">
        <v>7</v>
      </c>
      <c r="B3255" t="s">
        <v>34</v>
      </c>
      <c r="C3255">
        <v>2021</v>
      </c>
      <c r="D3255" s="130">
        <v>8.6058519793499322E-3</v>
      </c>
      <c r="F3255"/>
    </row>
    <row r="3256" spans="1:6">
      <c r="A3256" s="134" t="s">
        <v>7</v>
      </c>
      <c r="B3256" t="s">
        <v>34</v>
      </c>
      <c r="C3256">
        <v>2022</v>
      </c>
      <c r="D3256" s="130">
        <v>3.4982935153583528E-2</v>
      </c>
      <c r="F3256"/>
    </row>
    <row r="3257" spans="1:6">
      <c r="A3257" s="134" t="s">
        <v>7</v>
      </c>
      <c r="B3257" t="s">
        <v>34</v>
      </c>
      <c r="C3257">
        <v>2023</v>
      </c>
      <c r="D3257" s="130">
        <v>7.8318219291014124E-2</v>
      </c>
      <c r="F3257"/>
    </row>
    <row r="3258" spans="1:6">
      <c r="A3258" s="134" t="s">
        <v>7</v>
      </c>
      <c r="B3258" t="s">
        <v>34</v>
      </c>
      <c r="C3258">
        <v>2024</v>
      </c>
      <c r="D3258" s="130">
        <v>4.05198776758409E-2</v>
      </c>
      <c r="F3258"/>
    </row>
    <row r="3259" spans="1:6">
      <c r="A3259" s="134" t="s">
        <v>7</v>
      </c>
      <c r="B3259" t="s">
        <v>34</v>
      </c>
      <c r="C3259">
        <v>2025</v>
      </c>
      <c r="D3259" s="130">
        <v>2.424687729610597E-2</v>
      </c>
    </row>
    <row r="3260" spans="1:6">
      <c r="A3260" s="134" t="s">
        <v>107</v>
      </c>
      <c r="B3260" t="s">
        <v>34</v>
      </c>
      <c r="C3260">
        <v>2014</v>
      </c>
      <c r="D3260" s="130">
        <v>2.4498886470383251E-2</v>
      </c>
      <c r="F3260"/>
    </row>
    <row r="3261" spans="1:6">
      <c r="A3261" s="134" t="s">
        <v>107</v>
      </c>
      <c r="B3261" t="s">
        <v>34</v>
      </c>
      <c r="C3261">
        <v>2015</v>
      </c>
      <c r="D3261" s="130">
        <v>2.3479323203671819E-2</v>
      </c>
      <c r="F3261"/>
    </row>
    <row r="3262" spans="1:6">
      <c r="A3262" s="134" t="s">
        <v>107</v>
      </c>
      <c r="B3262" t="s">
        <v>34</v>
      </c>
      <c r="C3262">
        <v>2016</v>
      </c>
      <c r="D3262" s="130">
        <v>1.5407299454534101E-2</v>
      </c>
      <c r="F3262"/>
    </row>
    <row r="3263" spans="1:6">
      <c r="A3263" s="134" t="s">
        <v>107</v>
      </c>
      <c r="B3263" t="s">
        <v>34</v>
      </c>
      <c r="C3263">
        <v>2017</v>
      </c>
      <c r="D3263" s="130">
        <v>1.312833668644319E-2</v>
      </c>
      <c r="F3263"/>
    </row>
    <row r="3264" spans="1:6">
      <c r="A3264" s="134" t="s">
        <v>107</v>
      </c>
      <c r="B3264" t="s">
        <v>34</v>
      </c>
      <c r="C3264">
        <v>2018</v>
      </c>
      <c r="D3264" s="130">
        <v>1.941491099588551E-2</v>
      </c>
      <c r="F3264"/>
    </row>
    <row r="3265" spans="1:6">
      <c r="A3265" s="134" t="s">
        <v>107</v>
      </c>
      <c r="B3265" t="s">
        <v>34</v>
      </c>
      <c r="C3265">
        <v>2019</v>
      </c>
      <c r="D3265" s="130">
        <v>1.888635852265827E-2</v>
      </c>
      <c r="F3265"/>
    </row>
    <row r="3266" spans="1:6">
      <c r="A3266" s="134" t="s">
        <v>107</v>
      </c>
      <c r="B3266" t="s">
        <v>34</v>
      </c>
      <c r="C3266">
        <v>2020</v>
      </c>
      <c r="D3266" s="130">
        <v>1.8404907975460238E-2</v>
      </c>
      <c r="F3266"/>
    </row>
    <row r="3267" spans="1:6">
      <c r="A3267" s="134" t="s">
        <v>107</v>
      </c>
      <c r="B3267" t="s">
        <v>34</v>
      </c>
      <c r="C3267">
        <v>2021</v>
      </c>
      <c r="D3267" s="130">
        <v>8.6058519793499322E-3</v>
      </c>
      <c r="F3267"/>
    </row>
    <row r="3268" spans="1:6">
      <c r="A3268" s="134" t="s">
        <v>107</v>
      </c>
      <c r="B3268" t="s">
        <v>34</v>
      </c>
      <c r="C3268">
        <v>2022</v>
      </c>
      <c r="D3268" s="130">
        <v>3.4982935153583528E-2</v>
      </c>
      <c r="F3268"/>
    </row>
    <row r="3269" spans="1:6">
      <c r="A3269" s="134" t="s">
        <v>107</v>
      </c>
      <c r="B3269" t="s">
        <v>34</v>
      </c>
      <c r="C3269">
        <v>2023</v>
      </c>
      <c r="D3269" s="130">
        <v>7.8318219291014124E-2</v>
      </c>
      <c r="F3269"/>
    </row>
    <row r="3270" spans="1:6">
      <c r="A3270" s="134" t="s">
        <v>107</v>
      </c>
      <c r="B3270" t="s">
        <v>34</v>
      </c>
      <c r="C3270">
        <v>2024</v>
      </c>
      <c r="D3270" s="130">
        <v>4.05198776758409E-2</v>
      </c>
      <c r="F3270"/>
    </row>
    <row r="3271" spans="1:6">
      <c r="A3271" s="134" t="s">
        <v>107</v>
      </c>
      <c r="B3271" t="s">
        <v>34</v>
      </c>
      <c r="C3271">
        <v>2025</v>
      </c>
      <c r="D3271" s="130">
        <v>2.424687729610597E-2</v>
      </c>
    </row>
    <row r="3272" spans="1:6">
      <c r="A3272" s="134" t="s">
        <v>104</v>
      </c>
      <c r="B3272" t="s">
        <v>34</v>
      </c>
      <c r="C3272">
        <v>2014</v>
      </c>
      <c r="D3272" s="130">
        <v>2.161100196464005E-2</v>
      </c>
      <c r="F3272"/>
    </row>
    <row r="3273" spans="1:6">
      <c r="A3273" s="134" t="s">
        <v>104</v>
      </c>
      <c r="B3273" t="s">
        <v>34</v>
      </c>
      <c r="C3273">
        <v>2015</v>
      </c>
      <c r="D3273" s="130">
        <v>2.3076923076920108E-2</v>
      </c>
      <c r="F3273"/>
    </row>
    <row r="3274" spans="1:6">
      <c r="A3274" s="134" t="s">
        <v>104</v>
      </c>
      <c r="B3274" t="s">
        <v>34</v>
      </c>
      <c r="C3274">
        <v>2016</v>
      </c>
      <c r="D3274" s="130">
        <v>1.510859301227563E-2</v>
      </c>
      <c r="F3274"/>
    </row>
    <row r="3275" spans="1:6">
      <c r="A3275" s="134" t="s">
        <v>104</v>
      </c>
      <c r="B3275" t="s">
        <v>34</v>
      </c>
      <c r="C3275">
        <v>2017</v>
      </c>
      <c r="D3275" s="130">
        <v>1.023255813953994E-2</v>
      </c>
      <c r="F3275"/>
    </row>
    <row r="3276" spans="1:6">
      <c r="A3276" s="134" t="s">
        <v>104</v>
      </c>
      <c r="B3276" t="s">
        <v>34</v>
      </c>
      <c r="C3276">
        <v>2018</v>
      </c>
      <c r="D3276" s="130">
        <v>1.9337016574590079E-2</v>
      </c>
      <c r="F3276"/>
    </row>
    <row r="3277" spans="1:6">
      <c r="A3277" s="134" t="s">
        <v>104</v>
      </c>
      <c r="B3277" t="s">
        <v>34</v>
      </c>
      <c r="C3277">
        <v>2019</v>
      </c>
      <c r="D3277" s="130">
        <v>2.077687443540999E-2</v>
      </c>
      <c r="F3277"/>
    </row>
    <row r="3278" spans="1:6">
      <c r="A3278" s="134" t="s">
        <v>104</v>
      </c>
      <c r="B3278" t="s">
        <v>34</v>
      </c>
      <c r="C3278">
        <v>2020</v>
      </c>
      <c r="D3278" s="130">
        <v>1.5929203499999999E-2</v>
      </c>
      <c r="F3278"/>
    </row>
    <row r="3279" spans="1:6">
      <c r="A3279" s="134" t="s">
        <v>104</v>
      </c>
      <c r="B3279" t="s">
        <v>34</v>
      </c>
      <c r="C3279">
        <v>2021</v>
      </c>
      <c r="D3279" s="130">
        <v>1.21951219512195E-2</v>
      </c>
      <c r="F3279"/>
    </row>
    <row r="3280" spans="1:6">
      <c r="A3280" s="134" t="s">
        <v>104</v>
      </c>
      <c r="B3280" t="s">
        <v>34</v>
      </c>
      <c r="C3280">
        <v>2022</v>
      </c>
      <c r="D3280" s="130">
        <v>8.6058519793459354E-3</v>
      </c>
      <c r="F3280"/>
    </row>
    <row r="3281" spans="1:6">
      <c r="A3281" s="134" t="s">
        <v>104</v>
      </c>
      <c r="B3281" t="s">
        <v>34</v>
      </c>
      <c r="C3281">
        <v>2023</v>
      </c>
      <c r="D3281" s="130">
        <v>3.4982935153583528E-2</v>
      </c>
      <c r="F3281"/>
    </row>
    <row r="3282" spans="1:6">
      <c r="A3282" s="134" t="s">
        <v>104</v>
      </c>
      <c r="B3282" t="s">
        <v>34</v>
      </c>
      <c r="C3282">
        <v>2024</v>
      </c>
      <c r="D3282" s="130">
        <v>7.8318219291014096E-2</v>
      </c>
      <c r="F3282"/>
    </row>
    <row r="3283" spans="1:6">
      <c r="A3283" s="134" t="s">
        <v>104</v>
      </c>
      <c r="B3283" t="s">
        <v>34</v>
      </c>
      <c r="C3283">
        <v>2025</v>
      </c>
      <c r="D3283" s="130">
        <v>4.0519877675840872E-2</v>
      </c>
    </row>
    <row r="3284" spans="1:6">
      <c r="A3284" s="134" t="s">
        <v>145</v>
      </c>
      <c r="B3284" t="s">
        <v>34</v>
      </c>
      <c r="C3284">
        <v>2020</v>
      </c>
      <c r="D3284" s="130">
        <v>1.84049079754602E-2</v>
      </c>
      <c r="F3284"/>
    </row>
    <row r="3285" spans="1:6">
      <c r="A3285" s="134" t="s">
        <v>145</v>
      </c>
      <c r="B3285" t="s">
        <v>34</v>
      </c>
      <c r="C3285">
        <v>2021</v>
      </c>
      <c r="D3285" s="130">
        <v>8.6058519793499322E-3</v>
      </c>
      <c r="F3285"/>
    </row>
    <row r="3286" spans="1:6">
      <c r="A3286" s="134" t="s">
        <v>145</v>
      </c>
      <c r="B3286" t="s">
        <v>34</v>
      </c>
      <c r="C3286">
        <v>2022</v>
      </c>
      <c r="D3286" s="130">
        <v>3.4982935153583528E-2</v>
      </c>
      <c r="F3286"/>
    </row>
    <row r="3287" spans="1:6">
      <c r="A3287" s="134" t="s">
        <v>145</v>
      </c>
      <c r="B3287" t="s">
        <v>34</v>
      </c>
      <c r="C3287">
        <v>2023</v>
      </c>
      <c r="D3287" s="130">
        <v>7.8318219291014124E-2</v>
      </c>
      <c r="F3287"/>
    </row>
    <row r="3288" spans="1:6">
      <c r="A3288" s="134" t="s">
        <v>145</v>
      </c>
      <c r="B3288" t="s">
        <v>34</v>
      </c>
      <c r="C3288">
        <v>2024</v>
      </c>
      <c r="D3288" s="130">
        <v>4.05198776758409E-2</v>
      </c>
      <c r="F3288"/>
    </row>
    <row r="3289" spans="1:6">
      <c r="A3289" s="134" t="s">
        <v>145</v>
      </c>
      <c r="B3289" t="s">
        <v>34</v>
      </c>
      <c r="C3289">
        <v>2025</v>
      </c>
      <c r="D3289" s="130">
        <v>2.424687729610597E-2</v>
      </c>
    </row>
    <row r="3290" spans="1:6">
      <c r="A3290" s="134" t="s">
        <v>101</v>
      </c>
      <c r="B3290" t="s">
        <v>34</v>
      </c>
      <c r="C3290">
        <v>2014</v>
      </c>
      <c r="D3290" s="130">
        <v>2.161100196464005E-2</v>
      </c>
      <c r="F3290"/>
    </row>
    <row r="3291" spans="1:6">
      <c r="A3291" s="134" t="s">
        <v>101</v>
      </c>
      <c r="B3291" t="s">
        <v>34</v>
      </c>
      <c r="C3291">
        <v>2015</v>
      </c>
      <c r="D3291" s="130">
        <v>2.3076923076920108E-2</v>
      </c>
      <c r="F3291"/>
    </row>
    <row r="3292" spans="1:6">
      <c r="A3292" s="134" t="s">
        <v>101</v>
      </c>
      <c r="B3292" t="s">
        <v>34</v>
      </c>
      <c r="C3292">
        <v>2016</v>
      </c>
      <c r="D3292" s="130">
        <v>1.510859301227563E-2</v>
      </c>
      <c r="F3292"/>
    </row>
    <row r="3293" spans="1:6">
      <c r="A3293" s="134" t="s">
        <v>101</v>
      </c>
      <c r="B3293" t="s">
        <v>34</v>
      </c>
      <c r="C3293">
        <v>2017</v>
      </c>
      <c r="D3293" s="130">
        <v>1.023255813953994E-2</v>
      </c>
      <c r="F3293"/>
    </row>
    <row r="3294" spans="1:6">
      <c r="A3294" s="134" t="s">
        <v>101</v>
      </c>
      <c r="B3294" t="s">
        <v>34</v>
      </c>
      <c r="C3294">
        <v>2018</v>
      </c>
      <c r="D3294" s="130">
        <v>1.9337016574590079E-2</v>
      </c>
      <c r="F3294"/>
    </row>
    <row r="3295" spans="1:6">
      <c r="A3295" s="134" t="s">
        <v>101</v>
      </c>
      <c r="B3295" t="s">
        <v>34</v>
      </c>
      <c r="C3295">
        <v>2019</v>
      </c>
      <c r="D3295" s="130">
        <v>2.077687443540999E-2</v>
      </c>
      <c r="F3295"/>
    </row>
    <row r="3296" spans="1:6">
      <c r="A3296" s="134" t="s">
        <v>101</v>
      </c>
      <c r="B3296" t="s">
        <v>34</v>
      </c>
      <c r="C3296">
        <v>2020</v>
      </c>
      <c r="D3296" s="130">
        <v>1.5929203499999999E-2</v>
      </c>
      <c r="F3296"/>
    </row>
    <row r="3297" spans="1:6">
      <c r="A3297" s="134" t="s">
        <v>101</v>
      </c>
      <c r="B3297" t="s">
        <v>34</v>
      </c>
      <c r="C3297">
        <v>2021</v>
      </c>
      <c r="D3297" s="130">
        <v>1.219512195121952E-2</v>
      </c>
      <c r="F3297"/>
    </row>
    <row r="3298" spans="1:6">
      <c r="A3298" s="134" t="s">
        <v>101</v>
      </c>
      <c r="B3298" t="s">
        <v>34</v>
      </c>
      <c r="C3298">
        <v>2022</v>
      </c>
      <c r="D3298" s="130">
        <v>8.6058519793459354E-3</v>
      </c>
      <c r="F3298"/>
    </row>
    <row r="3299" spans="1:6">
      <c r="A3299" s="134" t="s">
        <v>101</v>
      </c>
      <c r="B3299" t="s">
        <v>34</v>
      </c>
      <c r="C3299">
        <v>2023</v>
      </c>
      <c r="D3299" s="130">
        <v>3.4982935153583528E-2</v>
      </c>
      <c r="F3299"/>
    </row>
    <row r="3300" spans="1:6">
      <c r="A3300" s="134" t="s">
        <v>101</v>
      </c>
      <c r="B3300" t="s">
        <v>34</v>
      </c>
      <c r="C3300">
        <v>2024</v>
      </c>
      <c r="D3300" s="130">
        <v>7.8318219291014096E-2</v>
      </c>
      <c r="F3300"/>
    </row>
    <row r="3301" spans="1:6">
      <c r="A3301" s="134" t="s">
        <v>101</v>
      </c>
      <c r="B3301" t="s">
        <v>34</v>
      </c>
      <c r="C3301">
        <v>2025</v>
      </c>
      <c r="D3301" s="130">
        <v>4.0519877675840872E-2</v>
      </c>
    </row>
    <row r="3302" spans="1:6">
      <c r="A3302" s="134" t="s">
        <v>71</v>
      </c>
      <c r="B3302" t="s">
        <v>34</v>
      </c>
      <c r="C3302">
        <v>2014</v>
      </c>
      <c r="D3302" s="130">
        <v>2.9296875E-2</v>
      </c>
      <c r="F3302"/>
    </row>
    <row r="3303" spans="1:6">
      <c r="A3303" s="134" t="s">
        <v>71</v>
      </c>
      <c r="B3303" t="s">
        <v>34</v>
      </c>
      <c r="C3303">
        <v>2015</v>
      </c>
      <c r="D3303" s="130">
        <v>1.3282732447819971E-2</v>
      </c>
      <c r="F3303"/>
    </row>
    <row r="3304" spans="1:6">
      <c r="A3304" s="134" t="s">
        <v>71</v>
      </c>
      <c r="B3304" t="s">
        <v>34</v>
      </c>
      <c r="C3304">
        <v>2016</v>
      </c>
      <c r="D3304" s="130">
        <v>1.3108614232210099E-2</v>
      </c>
      <c r="F3304"/>
    </row>
    <row r="3305" spans="1:6">
      <c r="A3305" s="134" t="s">
        <v>71</v>
      </c>
      <c r="B3305" t="s">
        <v>34</v>
      </c>
      <c r="C3305">
        <v>2017</v>
      </c>
      <c r="D3305" s="130">
        <v>2.1256931608129911E-2</v>
      </c>
      <c r="F3305"/>
    </row>
    <row r="3306" spans="1:6">
      <c r="A3306" s="134" t="s">
        <v>71</v>
      </c>
      <c r="B3306" t="s">
        <v>34</v>
      </c>
      <c r="C3306">
        <v>2018</v>
      </c>
      <c r="D3306" s="130">
        <v>1.9090909090909939E-2</v>
      </c>
      <c r="F3306"/>
    </row>
    <row r="3307" spans="1:6">
      <c r="A3307" s="134" t="s">
        <v>71</v>
      </c>
      <c r="B3307" t="s">
        <v>34</v>
      </c>
      <c r="C3307">
        <v>2019</v>
      </c>
      <c r="D3307" s="130">
        <v>1.7841213202500091E-2</v>
      </c>
      <c r="F3307"/>
    </row>
    <row r="3308" spans="1:6">
      <c r="A3308" s="134" t="s">
        <v>71</v>
      </c>
      <c r="B3308" t="s">
        <v>34</v>
      </c>
      <c r="C3308">
        <v>2020</v>
      </c>
      <c r="D3308" s="130">
        <v>1.84049079754602E-2</v>
      </c>
      <c r="F3308"/>
    </row>
    <row r="3309" spans="1:6">
      <c r="A3309" s="134" t="s">
        <v>71</v>
      </c>
      <c r="B3309" t="s">
        <v>34</v>
      </c>
      <c r="C3309">
        <v>2021</v>
      </c>
      <c r="D3309" s="130">
        <v>8.6058519793499322E-3</v>
      </c>
      <c r="F3309"/>
    </row>
    <row r="3310" spans="1:6">
      <c r="A3310" s="134" t="s">
        <v>71</v>
      </c>
      <c r="B3310" t="s">
        <v>34</v>
      </c>
      <c r="C3310">
        <v>2022</v>
      </c>
      <c r="D3310" s="130">
        <v>3.4982935153583528E-2</v>
      </c>
      <c r="F3310"/>
    </row>
    <row r="3311" spans="1:6">
      <c r="A3311" s="134" t="s">
        <v>71</v>
      </c>
      <c r="B3311" t="s">
        <v>34</v>
      </c>
      <c r="C3311">
        <v>2023</v>
      </c>
      <c r="D3311" s="130">
        <v>7.8318219291014124E-2</v>
      </c>
      <c r="F3311"/>
    </row>
    <row r="3312" spans="1:6">
      <c r="A3312" s="134" t="s">
        <v>71</v>
      </c>
      <c r="B3312" t="s">
        <v>34</v>
      </c>
      <c r="C3312">
        <v>2024</v>
      </c>
      <c r="D3312" s="130">
        <v>4.05198776758409E-2</v>
      </c>
      <c r="F3312"/>
    </row>
    <row r="3313" spans="1:6">
      <c r="A3313" s="134" t="s">
        <v>71</v>
      </c>
      <c r="B3313" t="s">
        <v>34</v>
      </c>
      <c r="C3313">
        <v>2025</v>
      </c>
      <c r="D3313" s="130">
        <v>2.424687729610597E-2</v>
      </c>
    </row>
    <row r="3314" spans="1:6">
      <c r="A3314" s="134" t="s">
        <v>10</v>
      </c>
      <c r="B3314" t="s">
        <v>34</v>
      </c>
      <c r="C3314">
        <v>2014</v>
      </c>
      <c r="D3314" s="130">
        <v>2.93E-2</v>
      </c>
      <c r="F3314"/>
    </row>
    <row r="3315" spans="1:6">
      <c r="A3315" s="134" t="s">
        <v>10</v>
      </c>
      <c r="B3315" t="s">
        <v>34</v>
      </c>
      <c r="C3315">
        <v>2015</v>
      </c>
      <c r="D3315" s="130">
        <v>1.3299999999999999E-2</v>
      </c>
      <c r="F3315"/>
    </row>
    <row r="3316" spans="1:6">
      <c r="A3316" s="134" t="s">
        <v>10</v>
      </c>
      <c r="B3316" t="s">
        <v>34</v>
      </c>
      <c r="C3316">
        <v>2016</v>
      </c>
      <c r="D3316" s="130">
        <v>1.6885553470920019E-2</v>
      </c>
      <c r="F3316"/>
    </row>
    <row r="3317" spans="1:6">
      <c r="A3317" s="134" t="s">
        <v>10</v>
      </c>
      <c r="B3317" t="s">
        <v>34</v>
      </c>
      <c r="C3317">
        <v>2017</v>
      </c>
      <c r="D3317" s="130">
        <v>1.476014760148003E-2</v>
      </c>
      <c r="F3317"/>
    </row>
    <row r="3318" spans="1:6">
      <c r="A3318" s="134" t="s">
        <v>10</v>
      </c>
      <c r="B3318" t="s">
        <v>34</v>
      </c>
      <c r="C3318">
        <v>2018</v>
      </c>
      <c r="D3318" s="130">
        <v>1.9090909090909939E-2</v>
      </c>
      <c r="F3318"/>
    </row>
    <row r="3319" spans="1:6">
      <c r="A3319" s="134" t="s">
        <v>10</v>
      </c>
      <c r="B3319" t="s">
        <v>34</v>
      </c>
      <c r="C3319">
        <v>2019</v>
      </c>
      <c r="D3319" s="130">
        <v>1.7841213202500091E-2</v>
      </c>
      <c r="F3319"/>
    </row>
    <row r="3320" spans="1:6">
      <c r="A3320" s="134" t="s">
        <v>10</v>
      </c>
      <c r="B3320" t="s">
        <v>34</v>
      </c>
      <c r="C3320">
        <v>2020</v>
      </c>
      <c r="D3320" s="130">
        <v>1.84049079754602E-2</v>
      </c>
      <c r="F3320"/>
    </row>
    <row r="3321" spans="1:6">
      <c r="A3321" s="134" t="s">
        <v>10</v>
      </c>
      <c r="B3321" t="s">
        <v>34</v>
      </c>
      <c r="C3321">
        <v>2021</v>
      </c>
      <c r="D3321" s="130">
        <v>8.6058519793499322E-3</v>
      </c>
      <c r="F3321"/>
    </row>
    <row r="3322" spans="1:6">
      <c r="A3322" s="134" t="s">
        <v>10</v>
      </c>
      <c r="B3322" t="s">
        <v>34</v>
      </c>
      <c r="C3322">
        <v>2022</v>
      </c>
      <c r="D3322" s="130">
        <v>3.4982935153583528E-2</v>
      </c>
      <c r="F3322"/>
    </row>
    <row r="3323" spans="1:6">
      <c r="A3323" s="134" t="s">
        <v>10</v>
      </c>
      <c r="B3323" t="s">
        <v>34</v>
      </c>
      <c r="C3323">
        <v>2023</v>
      </c>
      <c r="D3323" s="130">
        <v>7.8318219291014124E-2</v>
      </c>
      <c r="F3323"/>
    </row>
    <row r="3324" spans="1:6">
      <c r="A3324" s="134" t="s">
        <v>10</v>
      </c>
      <c r="B3324" t="s">
        <v>34</v>
      </c>
      <c r="C3324">
        <v>2024</v>
      </c>
      <c r="D3324" s="130">
        <v>4.05198776758409E-2</v>
      </c>
      <c r="F3324"/>
    </row>
    <row r="3325" spans="1:6">
      <c r="A3325" s="134" t="s">
        <v>10</v>
      </c>
      <c r="B3325" t="s">
        <v>34</v>
      </c>
      <c r="C3325">
        <v>2025</v>
      </c>
      <c r="D3325" s="130">
        <v>2.424687729610597E-2</v>
      </c>
    </row>
    <row r="3326" spans="1:6">
      <c r="A3326" s="134" t="s">
        <v>105</v>
      </c>
      <c r="B3326" t="s">
        <v>34</v>
      </c>
      <c r="C3326">
        <v>2014</v>
      </c>
      <c r="D3326" s="130">
        <v>2.9296875E-2</v>
      </c>
      <c r="F3326"/>
    </row>
    <row r="3327" spans="1:6">
      <c r="A3327" s="134" t="s">
        <v>105</v>
      </c>
      <c r="B3327" t="s">
        <v>34</v>
      </c>
      <c r="C3327">
        <v>2015</v>
      </c>
      <c r="D3327" s="130">
        <v>1.3282732447819971E-2</v>
      </c>
      <c r="F3327"/>
    </row>
    <row r="3328" spans="1:6">
      <c r="A3328" s="134" t="s">
        <v>105</v>
      </c>
      <c r="B3328" t="s">
        <v>34</v>
      </c>
      <c r="C3328">
        <v>2016</v>
      </c>
      <c r="D3328" s="130">
        <v>1.3108614232210099E-2</v>
      </c>
      <c r="F3328"/>
    </row>
    <row r="3329" spans="1:6">
      <c r="A3329" s="134" t="s">
        <v>105</v>
      </c>
      <c r="B3329" t="s">
        <v>34</v>
      </c>
      <c r="C3329">
        <v>2017</v>
      </c>
      <c r="D3329" s="130">
        <v>2.1256931608129911E-2</v>
      </c>
      <c r="F3329"/>
    </row>
    <row r="3330" spans="1:6">
      <c r="A3330" s="134" t="s">
        <v>105</v>
      </c>
      <c r="B3330" t="s">
        <v>34</v>
      </c>
      <c r="C3330">
        <v>2018</v>
      </c>
      <c r="D3330" s="130">
        <v>1.9090909090909939E-2</v>
      </c>
      <c r="F3330"/>
    </row>
    <row r="3331" spans="1:6">
      <c r="A3331" s="134" t="s">
        <v>105</v>
      </c>
      <c r="B3331" t="s">
        <v>34</v>
      </c>
      <c r="C3331">
        <v>2019</v>
      </c>
      <c r="D3331" s="130">
        <v>1.7841213202500091E-2</v>
      </c>
      <c r="F3331"/>
    </row>
    <row r="3332" spans="1:6">
      <c r="A3332" s="134" t="s">
        <v>105</v>
      </c>
      <c r="B3332" t="s">
        <v>34</v>
      </c>
      <c r="C3332">
        <v>2020</v>
      </c>
      <c r="D3332" s="130">
        <v>1.84049079754602E-2</v>
      </c>
      <c r="F3332"/>
    </row>
    <row r="3333" spans="1:6">
      <c r="A3333" s="134" t="s">
        <v>105</v>
      </c>
      <c r="B3333" t="s">
        <v>34</v>
      </c>
      <c r="C3333">
        <v>2021</v>
      </c>
      <c r="D3333" s="130">
        <v>8.6058519793499322E-3</v>
      </c>
      <c r="F3333"/>
    </row>
    <row r="3334" spans="1:6">
      <c r="A3334" s="134" t="s">
        <v>105</v>
      </c>
      <c r="B3334" t="s">
        <v>34</v>
      </c>
      <c r="C3334">
        <v>2022</v>
      </c>
      <c r="D3334" s="130">
        <v>3.4982935153583528E-2</v>
      </c>
      <c r="F3334"/>
    </row>
    <row r="3335" spans="1:6">
      <c r="A3335" s="134" t="s">
        <v>105</v>
      </c>
      <c r="B3335" t="s">
        <v>34</v>
      </c>
      <c r="C3335">
        <v>2023</v>
      </c>
      <c r="D3335" s="130">
        <v>7.8318219291014124E-2</v>
      </c>
      <c r="F3335"/>
    </row>
    <row r="3336" spans="1:6">
      <c r="A3336" s="134" t="s">
        <v>105</v>
      </c>
      <c r="B3336" t="s">
        <v>34</v>
      </c>
      <c r="C3336">
        <v>2024</v>
      </c>
      <c r="D3336" s="130">
        <v>4.05198776758409E-2</v>
      </c>
      <c r="F3336"/>
    </row>
    <row r="3337" spans="1:6">
      <c r="A3337" s="134" t="s">
        <v>105</v>
      </c>
      <c r="B3337" t="s">
        <v>34</v>
      </c>
      <c r="C3337">
        <v>2025</v>
      </c>
      <c r="D3337" s="130">
        <v>2.424687729610597E-2</v>
      </c>
    </row>
    <row r="3338" spans="1:6">
      <c r="A3338" s="134" t="s">
        <v>106</v>
      </c>
      <c r="B3338" t="s">
        <v>34</v>
      </c>
      <c r="C3338">
        <v>2014</v>
      </c>
      <c r="D3338" s="130">
        <v>2.9296875E-2</v>
      </c>
      <c r="F3338"/>
    </row>
    <row r="3339" spans="1:6">
      <c r="A3339" s="134" t="s">
        <v>106</v>
      </c>
      <c r="B3339" t="s">
        <v>34</v>
      </c>
      <c r="C3339">
        <v>2015</v>
      </c>
      <c r="D3339" s="130">
        <v>1.7175572519080081E-2</v>
      </c>
      <c r="F3339"/>
    </row>
    <row r="3340" spans="1:6">
      <c r="A3340" s="134" t="s">
        <v>106</v>
      </c>
      <c r="B3340" t="s">
        <v>34</v>
      </c>
      <c r="C3340">
        <v>2016</v>
      </c>
      <c r="D3340" s="130">
        <v>1.6885553470920019E-2</v>
      </c>
      <c r="F3340"/>
    </row>
    <row r="3341" spans="1:6">
      <c r="A3341" s="134" t="s">
        <v>106</v>
      </c>
      <c r="B3341" t="s">
        <v>34</v>
      </c>
      <c r="C3341">
        <v>2017</v>
      </c>
      <c r="D3341" s="130">
        <v>1.476014760148003E-2</v>
      </c>
      <c r="F3341"/>
    </row>
    <row r="3342" spans="1:6">
      <c r="A3342" s="134" t="s">
        <v>106</v>
      </c>
      <c r="B3342" t="s">
        <v>34</v>
      </c>
      <c r="C3342">
        <v>2018</v>
      </c>
      <c r="D3342" s="130">
        <v>1.9090909090909939E-2</v>
      </c>
      <c r="F3342"/>
    </row>
    <row r="3343" spans="1:6">
      <c r="A3343" s="134" t="s">
        <v>106</v>
      </c>
      <c r="B3343" t="s">
        <v>34</v>
      </c>
      <c r="C3343">
        <v>2019</v>
      </c>
      <c r="D3343" s="130">
        <v>1.7841213202500091E-2</v>
      </c>
      <c r="F3343"/>
    </row>
    <row r="3344" spans="1:6">
      <c r="A3344" s="134" t="s">
        <v>106</v>
      </c>
      <c r="B3344" t="s">
        <v>34</v>
      </c>
      <c r="C3344">
        <v>2020</v>
      </c>
      <c r="D3344" s="130">
        <v>1.84049079754602E-2</v>
      </c>
      <c r="F3344"/>
    </row>
    <row r="3345" spans="1:6">
      <c r="A3345" s="134" t="s">
        <v>106</v>
      </c>
      <c r="B3345" t="s">
        <v>34</v>
      </c>
      <c r="C3345">
        <v>2021</v>
      </c>
      <c r="D3345" s="130">
        <v>8.6058519793499322E-3</v>
      </c>
      <c r="F3345"/>
    </row>
    <row r="3346" spans="1:6">
      <c r="A3346" s="134" t="s">
        <v>106</v>
      </c>
      <c r="B3346" t="s">
        <v>34</v>
      </c>
      <c r="C3346">
        <v>2022</v>
      </c>
      <c r="D3346" s="130">
        <v>3.4982935153583528E-2</v>
      </c>
      <c r="F3346"/>
    </row>
    <row r="3347" spans="1:6">
      <c r="A3347" s="134" t="s">
        <v>106</v>
      </c>
      <c r="B3347" t="s">
        <v>34</v>
      </c>
      <c r="C3347">
        <v>2023</v>
      </c>
      <c r="D3347" s="130">
        <v>7.8318219291014124E-2</v>
      </c>
      <c r="F3347"/>
    </row>
    <row r="3348" spans="1:6">
      <c r="A3348" s="134" t="s">
        <v>106</v>
      </c>
      <c r="B3348" t="s">
        <v>34</v>
      </c>
      <c r="C3348">
        <v>2024</v>
      </c>
      <c r="D3348" s="130">
        <v>4.05198776758409E-2</v>
      </c>
      <c r="F3348"/>
    </row>
    <row r="3349" spans="1:6">
      <c r="A3349" s="134" t="s">
        <v>106</v>
      </c>
      <c r="B3349" t="s">
        <v>34</v>
      </c>
      <c r="C3349">
        <v>2025</v>
      </c>
      <c r="D3349" s="130">
        <v>2.424687729610597E-2</v>
      </c>
    </row>
    <row r="3350" spans="1:6">
      <c r="A3350" s="134" t="s">
        <v>70</v>
      </c>
      <c r="B3350" t="s">
        <v>34</v>
      </c>
      <c r="C3350">
        <v>2014</v>
      </c>
      <c r="D3350" s="130">
        <v>2.9296875E-2</v>
      </c>
      <c r="F3350"/>
    </row>
    <row r="3351" spans="1:6">
      <c r="A3351" s="134" t="s">
        <v>70</v>
      </c>
      <c r="B3351" t="s">
        <v>34</v>
      </c>
      <c r="C3351">
        <v>2015</v>
      </c>
      <c r="D3351" s="130">
        <v>1.7175572519080081E-2</v>
      </c>
      <c r="F3351"/>
    </row>
    <row r="3352" spans="1:6">
      <c r="A3352" s="134" t="s">
        <v>70</v>
      </c>
      <c r="B3352" t="s">
        <v>34</v>
      </c>
      <c r="C3352">
        <v>2016</v>
      </c>
      <c r="D3352" s="130">
        <v>1.6885553470920019E-2</v>
      </c>
      <c r="F3352"/>
    </row>
    <row r="3353" spans="1:6">
      <c r="A3353" s="134" t="s">
        <v>70</v>
      </c>
      <c r="B3353" t="s">
        <v>34</v>
      </c>
      <c r="C3353">
        <v>2017</v>
      </c>
      <c r="D3353" s="130">
        <v>1.476014760148003E-2</v>
      </c>
      <c r="F3353"/>
    </row>
    <row r="3354" spans="1:6">
      <c r="A3354" s="134" t="s">
        <v>70</v>
      </c>
      <c r="B3354" t="s">
        <v>34</v>
      </c>
      <c r="C3354">
        <v>2018</v>
      </c>
      <c r="D3354" s="130">
        <v>1.9090909090909051E-2</v>
      </c>
      <c r="F3354"/>
    </row>
    <row r="3355" spans="1:6">
      <c r="A3355" s="134" t="s">
        <v>70</v>
      </c>
      <c r="B3355" t="s">
        <v>34</v>
      </c>
      <c r="C3355">
        <v>2019</v>
      </c>
      <c r="D3355" s="130">
        <v>1.7841213202497871E-2</v>
      </c>
      <c r="F3355"/>
    </row>
    <row r="3356" spans="1:6">
      <c r="A3356" s="134" t="s">
        <v>70</v>
      </c>
      <c r="B3356" t="s">
        <v>34</v>
      </c>
      <c r="C3356">
        <v>2020</v>
      </c>
      <c r="D3356" s="130">
        <v>1.8404907975460238E-2</v>
      </c>
      <c r="F3356"/>
    </row>
    <row r="3357" spans="1:6">
      <c r="A3357" s="134" t="s">
        <v>70</v>
      </c>
      <c r="B3357" t="s">
        <v>34</v>
      </c>
      <c r="C3357">
        <v>2021</v>
      </c>
      <c r="D3357" s="130">
        <v>8.6058519793459354E-3</v>
      </c>
      <c r="F3357"/>
    </row>
    <row r="3358" spans="1:6">
      <c r="A3358" s="134" t="s">
        <v>70</v>
      </c>
      <c r="B3358" t="s">
        <v>34</v>
      </c>
      <c r="C3358">
        <v>2022</v>
      </c>
      <c r="D3358" s="130">
        <v>3.4982935153583528E-2</v>
      </c>
      <c r="F3358"/>
    </row>
    <row r="3359" spans="1:6">
      <c r="A3359" s="134" t="s">
        <v>79</v>
      </c>
      <c r="B3359" t="s">
        <v>34</v>
      </c>
      <c r="C3359">
        <v>2023</v>
      </c>
      <c r="D3359" s="130">
        <v>7.8318219291014124E-2</v>
      </c>
      <c r="F3359"/>
    </row>
    <row r="3360" spans="1:6">
      <c r="A3360" s="134" t="s">
        <v>70</v>
      </c>
      <c r="B3360" t="s">
        <v>34</v>
      </c>
      <c r="C3360">
        <v>2024</v>
      </c>
      <c r="D3360" s="130">
        <v>4.05198776758409E-2</v>
      </c>
      <c r="F3360"/>
    </row>
    <row r="3361" spans="1:6">
      <c r="A3361" s="134" t="s">
        <v>70</v>
      </c>
      <c r="B3361" t="s">
        <v>34</v>
      </c>
      <c r="C3361">
        <v>2025</v>
      </c>
      <c r="D3361" s="130">
        <v>2.424687729610597E-2</v>
      </c>
    </row>
    <row r="3362" spans="1:6">
      <c r="A3362" s="134" t="s">
        <v>12</v>
      </c>
      <c r="B3362" t="s">
        <v>34</v>
      </c>
      <c r="C3362">
        <v>2014</v>
      </c>
      <c r="D3362" s="130">
        <v>2.161100196464005E-2</v>
      </c>
      <c r="F3362"/>
    </row>
    <row r="3363" spans="1:6">
      <c r="A3363" s="134" t="s">
        <v>12</v>
      </c>
      <c r="B3363" t="s">
        <v>34</v>
      </c>
      <c r="C3363">
        <v>2015</v>
      </c>
      <c r="D3363" s="130">
        <v>2.3076923076920108E-2</v>
      </c>
      <c r="F3363"/>
    </row>
    <row r="3364" spans="1:6">
      <c r="A3364" s="134" t="s">
        <v>12</v>
      </c>
      <c r="B3364" t="s">
        <v>34</v>
      </c>
      <c r="C3364">
        <v>2016</v>
      </c>
      <c r="D3364" s="130">
        <v>1.510859301227563E-2</v>
      </c>
      <c r="F3364"/>
    </row>
    <row r="3365" spans="1:6">
      <c r="A3365" s="134" t="s">
        <v>12</v>
      </c>
      <c r="B3365" t="s">
        <v>34</v>
      </c>
      <c r="C3365">
        <v>2017</v>
      </c>
      <c r="D3365" s="130">
        <v>1.023255813953994E-2</v>
      </c>
      <c r="F3365"/>
    </row>
    <row r="3366" spans="1:6">
      <c r="A3366" s="134" t="s">
        <v>12</v>
      </c>
      <c r="B3366" t="s">
        <v>34</v>
      </c>
      <c r="C3366">
        <v>2018</v>
      </c>
      <c r="D3366" s="130">
        <v>1.9337016574590079E-2</v>
      </c>
      <c r="F3366"/>
    </row>
    <row r="3367" spans="1:6">
      <c r="A3367" s="134" t="s">
        <v>12</v>
      </c>
      <c r="B3367" t="s">
        <v>34</v>
      </c>
      <c r="C3367">
        <v>2019</v>
      </c>
      <c r="D3367" s="130">
        <v>2.077687443540999E-2</v>
      </c>
      <c r="F3367"/>
    </row>
    <row r="3368" spans="1:6">
      <c r="A3368" s="134" t="s">
        <v>12</v>
      </c>
      <c r="B3368" t="s">
        <v>34</v>
      </c>
      <c r="C3368">
        <v>2020</v>
      </c>
      <c r="D3368" s="130">
        <v>1.5929203499999999E-2</v>
      </c>
      <c r="F3368"/>
    </row>
    <row r="3369" spans="1:6">
      <c r="A3369" s="134" t="s">
        <v>12</v>
      </c>
      <c r="B3369" t="s">
        <v>34</v>
      </c>
      <c r="C3369">
        <v>2021</v>
      </c>
      <c r="D3369" s="130">
        <v>1.219512195121952E-2</v>
      </c>
      <c r="F3369"/>
    </row>
    <row r="3370" spans="1:6">
      <c r="A3370" s="134" t="s">
        <v>12</v>
      </c>
      <c r="B3370" t="s">
        <v>34</v>
      </c>
      <c r="C3370">
        <v>2022</v>
      </c>
      <c r="D3370" s="130">
        <v>8.6058519793459354E-3</v>
      </c>
      <c r="F3370"/>
    </row>
    <row r="3371" spans="1:6">
      <c r="A3371" s="134" t="s">
        <v>12</v>
      </c>
      <c r="B3371" t="s">
        <v>34</v>
      </c>
      <c r="C3371">
        <v>2023</v>
      </c>
      <c r="D3371" s="130">
        <v>3.4982935153583528E-2</v>
      </c>
      <c r="F3371"/>
    </row>
    <row r="3372" spans="1:6">
      <c r="A3372" s="134" t="s">
        <v>12</v>
      </c>
      <c r="B3372" t="s">
        <v>34</v>
      </c>
      <c r="C3372">
        <v>2024</v>
      </c>
      <c r="D3372" s="130">
        <v>7.8318219291014096E-2</v>
      </c>
      <c r="F3372"/>
    </row>
    <row r="3373" spans="1:6">
      <c r="A3373" s="134" t="s">
        <v>12</v>
      </c>
      <c r="B3373" t="s">
        <v>34</v>
      </c>
      <c r="C3373">
        <v>2025</v>
      </c>
      <c r="D3373" s="130">
        <v>4.0519877675840872E-2</v>
      </c>
    </row>
    <row r="3374" spans="1:6">
      <c r="A3374" s="134" t="s">
        <v>5</v>
      </c>
      <c r="B3374" t="s">
        <v>20</v>
      </c>
      <c r="C3374">
        <v>2014</v>
      </c>
      <c r="D3374" s="129">
        <v>57351916.380000003</v>
      </c>
      <c r="F3374"/>
    </row>
    <row r="3375" spans="1:6">
      <c r="A3375" s="134" t="s">
        <v>5</v>
      </c>
      <c r="B3375" t="s">
        <v>20</v>
      </c>
      <c r="C3375">
        <v>2015</v>
      </c>
      <c r="D3375" s="129">
        <v>205236467.47</v>
      </c>
      <c r="F3375"/>
    </row>
    <row r="3376" spans="1:6">
      <c r="A3376" s="134" t="s">
        <v>5</v>
      </c>
      <c r="B3376" t="s">
        <v>20</v>
      </c>
      <c r="C3376">
        <v>2016</v>
      </c>
      <c r="D3376" s="129">
        <v>202500740.47999999</v>
      </c>
      <c r="F3376"/>
    </row>
    <row r="3377" spans="1:6">
      <c r="A3377" s="134" t="s">
        <v>5</v>
      </c>
      <c r="B3377" t="s">
        <v>20</v>
      </c>
      <c r="C3377">
        <v>2017</v>
      </c>
      <c r="D3377" s="129">
        <v>164570003.38432801</v>
      </c>
      <c r="F3377"/>
    </row>
    <row r="3378" spans="1:6">
      <c r="A3378" s="134" t="s">
        <v>5</v>
      </c>
      <c r="B3378" t="s">
        <v>20</v>
      </c>
      <c r="C3378">
        <v>2018</v>
      </c>
      <c r="D3378" s="129">
        <v>138402547</v>
      </c>
      <c r="F3378"/>
    </row>
    <row r="3379" spans="1:6">
      <c r="A3379" s="134" t="s">
        <v>5</v>
      </c>
      <c r="B3379" t="s">
        <v>20</v>
      </c>
      <c r="C3379">
        <v>2019</v>
      </c>
      <c r="D3379" s="129">
        <v>135588183</v>
      </c>
      <c r="F3379"/>
    </row>
    <row r="3380" spans="1:6">
      <c r="A3380" s="134" t="s">
        <v>5</v>
      </c>
      <c r="B3380" t="s">
        <v>20</v>
      </c>
      <c r="C3380">
        <v>2020</v>
      </c>
      <c r="D3380" s="129">
        <v>133812453.78</v>
      </c>
      <c r="F3380"/>
    </row>
    <row r="3381" spans="1:6">
      <c r="A3381" s="134" t="s">
        <v>5</v>
      </c>
      <c r="B3381" t="s">
        <v>20</v>
      </c>
      <c r="C3381">
        <v>2021</v>
      </c>
      <c r="D3381" s="129">
        <v>133425958.86</v>
      </c>
      <c r="F3381"/>
    </row>
    <row r="3382" spans="1:6">
      <c r="A3382" s="134" t="s">
        <v>5</v>
      </c>
      <c r="B3382" t="s">
        <v>20</v>
      </c>
      <c r="C3382">
        <v>2022</v>
      </c>
      <c r="D3382" s="129">
        <v>133552793</v>
      </c>
      <c r="F3382"/>
    </row>
    <row r="3383" spans="1:6">
      <c r="A3383" s="134" t="s">
        <v>5</v>
      </c>
      <c r="B3383" t="s">
        <v>20</v>
      </c>
      <c r="C3383">
        <v>2023</v>
      </c>
      <c r="D3383" s="129">
        <v>136868204</v>
      </c>
      <c r="F3383"/>
    </row>
    <row r="3384" spans="1:6">
      <c r="A3384" s="134" t="s">
        <v>5</v>
      </c>
      <c r="B3384" t="s">
        <v>20</v>
      </c>
      <c r="C3384">
        <v>2024</v>
      </c>
      <c r="D3384" s="129">
        <v>198118164</v>
      </c>
      <c r="E3384" s="135"/>
      <c r="F3384"/>
    </row>
    <row r="3385" spans="1:6">
      <c r="A3385" s="134" t="s">
        <v>5</v>
      </c>
      <c r="B3385" t="s">
        <v>20</v>
      </c>
      <c r="C3385">
        <v>2025</v>
      </c>
      <c r="D3385" s="129">
        <v>290645562.95999998</v>
      </c>
    </row>
    <row r="3386" spans="1:6">
      <c r="A3386" s="134" t="s">
        <v>102</v>
      </c>
      <c r="B3386" t="s">
        <v>20</v>
      </c>
      <c r="C3386">
        <v>2014</v>
      </c>
      <c r="D3386" s="129">
        <v>36907498.201185867</v>
      </c>
      <c r="F3386"/>
    </row>
    <row r="3387" spans="1:6">
      <c r="A3387" s="134" t="s">
        <v>102</v>
      </c>
      <c r="B3387" t="s">
        <v>20</v>
      </c>
      <c r="C3387">
        <v>2015</v>
      </c>
      <c r="D3387" s="129">
        <v>35231058.743968002</v>
      </c>
      <c r="F3387"/>
    </row>
    <row r="3388" spans="1:6">
      <c r="A3388" s="134" t="s">
        <v>102</v>
      </c>
      <c r="B3388" t="s">
        <v>20</v>
      </c>
      <c r="C3388">
        <v>2016</v>
      </c>
      <c r="D3388" s="129">
        <v>33582143.133390002</v>
      </c>
      <c r="F3388"/>
    </row>
    <row r="3389" spans="1:6">
      <c r="A3389" s="134" t="s">
        <v>102</v>
      </c>
      <c r="B3389" t="s">
        <v>20</v>
      </c>
      <c r="C3389">
        <v>2017</v>
      </c>
      <c r="D3389" s="129">
        <v>24934888.181526002</v>
      </c>
      <c r="F3389"/>
    </row>
    <row r="3390" spans="1:6">
      <c r="A3390" s="134" t="s">
        <v>102</v>
      </c>
      <c r="B3390" t="s">
        <v>20</v>
      </c>
      <c r="C3390">
        <v>2018</v>
      </c>
      <c r="D3390" s="129">
        <v>25114221.809999999</v>
      </c>
      <c r="F3390"/>
    </row>
    <row r="3391" spans="1:6">
      <c r="A3391" s="134" t="s">
        <v>102</v>
      </c>
      <c r="B3391" t="s">
        <v>20</v>
      </c>
      <c r="C3391">
        <v>2019</v>
      </c>
      <c r="D3391" s="129">
        <v>24960691.300000001</v>
      </c>
      <c r="F3391"/>
    </row>
    <row r="3392" spans="1:6">
      <c r="A3392" s="134" t="s">
        <v>102</v>
      </c>
      <c r="B3392" t="s">
        <v>20</v>
      </c>
      <c r="C3392">
        <v>2020</v>
      </c>
      <c r="D3392" s="129">
        <v>23654292.25</v>
      </c>
      <c r="F3392"/>
    </row>
    <row r="3393" spans="1:10">
      <c r="A3393" s="134" t="s">
        <v>102</v>
      </c>
      <c r="B3393" t="s">
        <v>20</v>
      </c>
      <c r="C3393">
        <v>2021</v>
      </c>
      <c r="D3393" s="129">
        <v>23825078.039999999</v>
      </c>
      <c r="F3393"/>
    </row>
    <row r="3394" spans="1:10">
      <c r="A3394" s="134" t="s">
        <v>102</v>
      </c>
      <c r="B3394" t="s">
        <v>20</v>
      </c>
      <c r="C3394">
        <v>2022</v>
      </c>
      <c r="D3394" s="129">
        <v>23600354.719999999</v>
      </c>
      <c r="F3394"/>
    </row>
    <row r="3395" spans="1:10">
      <c r="A3395" s="134" t="s">
        <v>102</v>
      </c>
      <c r="B3395" t="s">
        <v>20</v>
      </c>
      <c r="C3395">
        <v>2023</v>
      </c>
      <c r="D3395" s="129">
        <v>24071290.43</v>
      </c>
      <c r="F3395"/>
    </row>
    <row r="3396" spans="1:10">
      <c r="A3396" s="134" t="s">
        <v>102</v>
      </c>
      <c r="B3396" t="s">
        <v>20</v>
      </c>
      <c r="C3396">
        <v>2024</v>
      </c>
      <c r="D3396" s="129">
        <v>26613951.43</v>
      </c>
      <c r="F3396"/>
    </row>
    <row r="3397" spans="1:10">
      <c r="A3397" s="134" t="s">
        <v>102</v>
      </c>
      <c r="B3397" t="s">
        <v>20</v>
      </c>
      <c r="C3397">
        <v>2025</v>
      </c>
      <c r="D3397" s="129">
        <v>8325188.4099999983</v>
      </c>
    </row>
    <row r="3398" spans="1:10">
      <c r="A3398" s="134" t="s">
        <v>11</v>
      </c>
      <c r="B3398" t="s">
        <v>20</v>
      </c>
      <c r="C3398">
        <v>2014</v>
      </c>
      <c r="D3398" s="129">
        <v>2823841</v>
      </c>
      <c r="F3398"/>
    </row>
    <row r="3399" spans="1:10">
      <c r="A3399" s="134" t="s">
        <v>11</v>
      </c>
      <c r="B3399" t="s">
        <v>20</v>
      </c>
      <c r="C3399">
        <v>2015</v>
      </c>
      <c r="D3399" s="129">
        <v>4010417</v>
      </c>
      <c r="F3399"/>
    </row>
    <row r="3400" spans="1:10">
      <c r="A3400" s="134" t="s">
        <v>11</v>
      </c>
      <c r="B3400" t="s">
        <v>20</v>
      </c>
      <c r="C3400">
        <v>2016</v>
      </c>
      <c r="D3400" s="129">
        <v>2693533.69</v>
      </c>
      <c r="F3400"/>
    </row>
    <row r="3401" spans="1:10">
      <c r="A3401" s="134" t="s">
        <v>11</v>
      </c>
      <c r="B3401" t="s">
        <v>20</v>
      </c>
      <c r="C3401">
        <v>2017</v>
      </c>
      <c r="D3401" s="129">
        <v>2148472</v>
      </c>
      <c r="F3401"/>
    </row>
    <row r="3402" spans="1:10">
      <c r="A3402" s="134" t="s">
        <v>11</v>
      </c>
      <c r="B3402" t="s">
        <v>20</v>
      </c>
      <c r="C3402">
        <v>2018</v>
      </c>
      <c r="D3402" s="129">
        <v>2173123.44</v>
      </c>
      <c r="F3402"/>
    </row>
    <row r="3403" spans="1:10">
      <c r="A3403" s="134" t="s">
        <v>11</v>
      </c>
      <c r="B3403" t="s">
        <v>20</v>
      </c>
      <c r="C3403">
        <v>2019</v>
      </c>
      <c r="D3403" s="129">
        <v>2295695.63</v>
      </c>
      <c r="F3403"/>
    </row>
    <row r="3404" spans="1:10">
      <c r="A3404" s="134" t="s">
        <v>11</v>
      </c>
      <c r="B3404" t="s">
        <v>20</v>
      </c>
      <c r="C3404">
        <v>2020</v>
      </c>
      <c r="D3404" s="129">
        <v>2071888.86</v>
      </c>
      <c r="F3404"/>
    </row>
    <row r="3405" spans="1:10">
      <c r="A3405" s="134" t="s">
        <v>11</v>
      </c>
      <c r="B3405" t="s">
        <v>20</v>
      </c>
      <c r="C3405">
        <v>2021</v>
      </c>
      <c r="D3405" s="129">
        <v>1954499.29</v>
      </c>
      <c r="F3405"/>
    </row>
    <row r="3406" spans="1:10">
      <c r="A3406" s="134" t="s">
        <v>11</v>
      </c>
      <c r="B3406" t="s">
        <v>20</v>
      </c>
      <c r="C3406">
        <v>2022</v>
      </c>
      <c r="D3406" s="129">
        <v>4466154.9800000004</v>
      </c>
      <c r="F3406"/>
    </row>
    <row r="3407" spans="1:10">
      <c r="A3407" s="134" t="s">
        <v>11</v>
      </c>
      <c r="B3407" t="s">
        <v>20</v>
      </c>
      <c r="C3407">
        <v>2023</v>
      </c>
      <c r="D3407" s="129">
        <v>4353388.12</v>
      </c>
      <c r="F3407"/>
    </row>
    <row r="3408" spans="1:10">
      <c r="A3408" s="134" t="s">
        <v>11</v>
      </c>
      <c r="B3408" t="s">
        <v>20</v>
      </c>
      <c r="C3408">
        <v>2024</v>
      </c>
      <c r="D3408" s="129">
        <v>3426383.99</v>
      </c>
      <c r="F3408"/>
      <c r="J3408" s="63"/>
    </row>
    <row r="3409" spans="1:6">
      <c r="A3409" s="134" t="s">
        <v>11</v>
      </c>
      <c r="B3409" t="s">
        <v>20</v>
      </c>
      <c r="C3409">
        <v>2025</v>
      </c>
      <c r="D3409" s="129">
        <v>2725031</v>
      </c>
    </row>
    <row r="3410" spans="1:6">
      <c r="A3410" s="134" t="s">
        <v>6</v>
      </c>
      <c r="B3410" t="s">
        <v>20</v>
      </c>
      <c r="C3410">
        <v>2014</v>
      </c>
      <c r="D3410" s="129">
        <v>148793625.05000001</v>
      </c>
      <c r="F3410"/>
    </row>
    <row r="3411" spans="1:6">
      <c r="A3411" s="134" t="s">
        <v>6</v>
      </c>
      <c r="B3411" t="s">
        <v>20</v>
      </c>
      <c r="C3411">
        <v>2015</v>
      </c>
      <c r="D3411" s="129">
        <v>147217280.40000001</v>
      </c>
      <c r="F3411"/>
    </row>
    <row r="3412" spans="1:6">
      <c r="A3412" s="134" t="s">
        <v>6</v>
      </c>
      <c r="B3412" t="s">
        <v>20</v>
      </c>
      <c r="C3412">
        <v>2016</v>
      </c>
      <c r="D3412" s="129">
        <v>141104117.81</v>
      </c>
      <c r="F3412"/>
    </row>
    <row r="3413" spans="1:6">
      <c r="A3413" s="134" t="s">
        <v>6</v>
      </c>
      <c r="B3413" t="s">
        <v>20</v>
      </c>
      <c r="C3413">
        <v>2017</v>
      </c>
      <c r="D3413" s="129">
        <v>110197552.81999999</v>
      </c>
      <c r="F3413"/>
    </row>
    <row r="3414" spans="1:6">
      <c r="A3414" s="134" t="s">
        <v>6</v>
      </c>
      <c r="B3414" t="s">
        <v>20</v>
      </c>
      <c r="C3414">
        <v>2018</v>
      </c>
      <c r="D3414" s="129">
        <v>88185379.019999996</v>
      </c>
      <c r="F3414"/>
    </row>
    <row r="3415" spans="1:6">
      <c r="A3415" s="134" t="s">
        <v>6</v>
      </c>
      <c r="B3415" t="s">
        <v>20</v>
      </c>
      <c r="C3415">
        <v>2019</v>
      </c>
      <c r="D3415" s="129">
        <v>86404911</v>
      </c>
      <c r="F3415"/>
    </row>
    <row r="3416" spans="1:6">
      <c r="A3416" s="134" t="s">
        <v>6</v>
      </c>
      <c r="B3416" t="s">
        <v>20</v>
      </c>
      <c r="C3416">
        <v>2020</v>
      </c>
      <c r="D3416" s="129">
        <v>85727733</v>
      </c>
      <c r="F3416"/>
    </row>
    <row r="3417" spans="1:6">
      <c r="A3417" s="134" t="s">
        <v>6</v>
      </c>
      <c r="B3417" t="s">
        <v>20</v>
      </c>
      <c r="C3417">
        <v>2021</v>
      </c>
      <c r="D3417" s="129">
        <v>85379955.609999999</v>
      </c>
      <c r="F3417"/>
    </row>
    <row r="3418" spans="1:6">
      <c r="A3418" s="134" t="s">
        <v>6</v>
      </c>
      <c r="B3418" t="s">
        <v>20</v>
      </c>
      <c r="C3418">
        <v>2022</v>
      </c>
      <c r="D3418" s="129">
        <v>86613114</v>
      </c>
      <c r="F3418"/>
    </row>
    <row r="3419" spans="1:6">
      <c r="A3419" s="134" t="s">
        <v>6</v>
      </c>
      <c r="B3419" t="s">
        <v>20</v>
      </c>
      <c r="C3419">
        <v>2023</v>
      </c>
      <c r="D3419" s="129">
        <v>89030740.780000001</v>
      </c>
      <c r="F3419"/>
    </row>
    <row r="3420" spans="1:6">
      <c r="A3420" s="134" t="s">
        <v>6</v>
      </c>
      <c r="B3420" t="s">
        <v>20</v>
      </c>
      <c r="C3420">
        <v>2024</v>
      </c>
      <c r="D3420" s="129">
        <v>142698790.22</v>
      </c>
      <c r="F3420"/>
    </row>
    <row r="3421" spans="1:6">
      <c r="A3421" s="134" t="s">
        <v>6</v>
      </c>
      <c r="B3421" t="s">
        <v>20</v>
      </c>
      <c r="C3421">
        <v>2025</v>
      </c>
      <c r="D3421" s="129">
        <v>220025628.81</v>
      </c>
    </row>
    <row r="3422" spans="1:6">
      <c r="A3422" s="134" t="s">
        <v>8</v>
      </c>
      <c r="B3422" t="s">
        <v>20</v>
      </c>
      <c r="C3422">
        <v>2014</v>
      </c>
      <c r="D3422" s="129">
        <v>227488690</v>
      </c>
      <c r="F3422"/>
    </row>
    <row r="3423" spans="1:6">
      <c r="A3423" s="134" t="s">
        <v>8</v>
      </c>
      <c r="B3423" t="s">
        <v>20</v>
      </c>
      <c r="C3423">
        <v>2015</v>
      </c>
      <c r="D3423" s="129">
        <v>203766436.27000001</v>
      </c>
      <c r="F3423"/>
    </row>
    <row r="3424" spans="1:6">
      <c r="A3424" s="134" t="s">
        <v>8</v>
      </c>
      <c r="B3424" t="s">
        <v>20</v>
      </c>
      <c r="C3424">
        <v>2016</v>
      </c>
      <c r="D3424" s="129">
        <v>187078396.80000001</v>
      </c>
      <c r="F3424"/>
    </row>
    <row r="3425" spans="1:6">
      <c r="A3425" s="134" t="s">
        <v>8</v>
      </c>
      <c r="B3425" t="s">
        <v>20</v>
      </c>
      <c r="C3425">
        <v>2017</v>
      </c>
      <c r="D3425" s="129">
        <v>177477846.91999999</v>
      </c>
      <c r="F3425"/>
    </row>
    <row r="3426" spans="1:6">
      <c r="A3426" s="134" t="s">
        <v>8</v>
      </c>
      <c r="B3426" t="s">
        <v>20</v>
      </c>
      <c r="C3426">
        <v>2018</v>
      </c>
      <c r="D3426" s="129">
        <v>172084187.00999999</v>
      </c>
      <c r="F3426"/>
    </row>
    <row r="3427" spans="1:6">
      <c r="A3427" s="134" t="s">
        <v>8</v>
      </c>
      <c r="B3427" t="s">
        <v>20</v>
      </c>
      <c r="C3427">
        <v>2019</v>
      </c>
      <c r="D3427" s="129">
        <v>160963790.25999999</v>
      </c>
      <c r="F3427"/>
    </row>
    <row r="3428" spans="1:6">
      <c r="A3428" s="134" t="s">
        <v>8</v>
      </c>
      <c r="B3428" t="s">
        <v>20</v>
      </c>
      <c r="C3428">
        <v>2020</v>
      </c>
      <c r="D3428" s="129">
        <v>149816044.37</v>
      </c>
      <c r="F3428"/>
    </row>
    <row r="3429" spans="1:6">
      <c r="A3429" s="134" t="s">
        <v>8</v>
      </c>
      <c r="B3429" t="s">
        <v>20</v>
      </c>
      <c r="C3429">
        <v>2021</v>
      </c>
      <c r="D3429" s="129">
        <v>132681062.84</v>
      </c>
      <c r="F3429"/>
    </row>
    <row r="3430" spans="1:6">
      <c r="A3430" s="134" t="s">
        <v>8</v>
      </c>
      <c r="B3430" t="s">
        <v>20</v>
      </c>
      <c r="C3430">
        <v>2022</v>
      </c>
      <c r="D3430" s="129">
        <v>116978721.43000001</v>
      </c>
      <c r="F3430"/>
    </row>
    <row r="3431" spans="1:6">
      <c r="A3431" s="134" t="s">
        <v>8</v>
      </c>
      <c r="B3431" t="s">
        <v>20</v>
      </c>
      <c r="C3431">
        <v>2023</v>
      </c>
      <c r="D3431" s="129">
        <v>111477779.47</v>
      </c>
      <c r="F3431"/>
    </row>
    <row r="3432" spans="1:6">
      <c r="A3432" s="134" t="s">
        <v>8</v>
      </c>
      <c r="B3432" t="s">
        <v>20</v>
      </c>
      <c r="C3432">
        <v>2024</v>
      </c>
      <c r="D3432" s="129">
        <v>102093232.90000001</v>
      </c>
      <c r="F3432"/>
    </row>
    <row r="3433" spans="1:6">
      <c r="A3433" s="134" t="s">
        <v>8</v>
      </c>
      <c r="B3433" t="s">
        <v>20</v>
      </c>
      <c r="C3433">
        <v>2025</v>
      </c>
      <c r="D3433" s="129">
        <v>95845454</v>
      </c>
    </row>
    <row r="3434" spans="1:6">
      <c r="A3434" s="134" t="s">
        <v>9</v>
      </c>
      <c r="B3434" t="s">
        <v>20</v>
      </c>
      <c r="C3434">
        <v>2014</v>
      </c>
      <c r="D3434" s="129">
        <v>119777356</v>
      </c>
      <c r="F3434"/>
    </row>
    <row r="3435" spans="1:6">
      <c r="A3435" s="134" t="s">
        <v>9</v>
      </c>
      <c r="B3435" t="s">
        <v>20</v>
      </c>
      <c r="C3435">
        <v>2015</v>
      </c>
      <c r="D3435" s="129">
        <v>115200267</v>
      </c>
      <c r="F3435"/>
    </row>
    <row r="3436" spans="1:6">
      <c r="A3436" s="134" t="s">
        <v>9</v>
      </c>
      <c r="B3436" t="s">
        <v>20</v>
      </c>
      <c r="C3436">
        <v>2016</v>
      </c>
      <c r="D3436" s="129">
        <v>109121883.97</v>
      </c>
      <c r="F3436"/>
    </row>
    <row r="3437" spans="1:6">
      <c r="A3437" s="134" t="s">
        <v>9</v>
      </c>
      <c r="B3437" t="s">
        <v>20</v>
      </c>
      <c r="C3437">
        <v>2017</v>
      </c>
      <c r="D3437" s="129">
        <v>100237239.98</v>
      </c>
      <c r="F3437"/>
    </row>
    <row r="3438" spans="1:6">
      <c r="A3438" s="134" t="s">
        <v>9</v>
      </c>
      <c r="B3438" t="s">
        <v>20</v>
      </c>
      <c r="C3438">
        <v>2018</v>
      </c>
      <c r="D3438" s="129">
        <v>99862105.099999994</v>
      </c>
      <c r="F3438"/>
    </row>
    <row r="3439" spans="1:6">
      <c r="A3439" s="134" t="s">
        <v>9</v>
      </c>
      <c r="B3439" t="s">
        <v>20</v>
      </c>
      <c r="C3439">
        <v>2019</v>
      </c>
      <c r="D3439" s="129">
        <v>94922178.129999995</v>
      </c>
      <c r="F3439"/>
    </row>
    <row r="3440" spans="1:6">
      <c r="A3440" s="134" t="s">
        <v>9</v>
      </c>
      <c r="B3440" t="s">
        <v>20</v>
      </c>
      <c r="C3440">
        <v>2020</v>
      </c>
      <c r="D3440" s="129">
        <v>91431686.599999994</v>
      </c>
      <c r="F3440"/>
    </row>
    <row r="3441" spans="1:6">
      <c r="A3441" s="134" t="s">
        <v>9</v>
      </c>
      <c r="B3441" t="s">
        <v>20</v>
      </c>
      <c r="C3441">
        <v>2021</v>
      </c>
      <c r="D3441" s="129">
        <v>82685458.980000004</v>
      </c>
      <c r="F3441"/>
    </row>
    <row r="3442" spans="1:6">
      <c r="A3442" s="134" t="s">
        <v>9</v>
      </c>
      <c r="B3442" t="s">
        <v>20</v>
      </c>
      <c r="C3442">
        <v>2022</v>
      </c>
      <c r="D3442" s="129">
        <v>73683641.879999995</v>
      </c>
      <c r="F3442"/>
    </row>
    <row r="3443" spans="1:6">
      <c r="A3443" s="134" t="s">
        <v>9</v>
      </c>
      <c r="B3443" t="s">
        <v>20</v>
      </c>
      <c r="C3443">
        <v>2023</v>
      </c>
      <c r="D3443" s="129">
        <v>68977527.359999999</v>
      </c>
      <c r="F3443"/>
    </row>
    <row r="3444" spans="1:6">
      <c r="A3444" s="134" t="s">
        <v>9</v>
      </c>
      <c r="B3444" t="s">
        <v>20</v>
      </c>
      <c r="C3444">
        <v>2024</v>
      </c>
      <c r="D3444" s="129">
        <v>63804721.329999998</v>
      </c>
      <c r="F3444"/>
    </row>
    <row r="3445" spans="1:6">
      <c r="A3445" s="134" t="s">
        <v>9</v>
      </c>
      <c r="B3445" t="s">
        <v>20</v>
      </c>
      <c r="C3445">
        <v>2025</v>
      </c>
      <c r="D3445" s="129">
        <v>58529227</v>
      </c>
    </row>
    <row r="3446" spans="1:6">
      <c r="A3446" s="134" t="s">
        <v>7</v>
      </c>
      <c r="B3446" t="s">
        <v>20</v>
      </c>
      <c r="C3446">
        <v>2014</v>
      </c>
      <c r="D3446" s="129">
        <v>164259709</v>
      </c>
      <c r="F3446"/>
    </row>
    <row r="3447" spans="1:6">
      <c r="A3447" s="134" t="s">
        <v>7</v>
      </c>
      <c r="B3447" t="s">
        <v>20</v>
      </c>
      <c r="C3447">
        <v>2015</v>
      </c>
      <c r="D3447" s="129">
        <v>162158312</v>
      </c>
      <c r="F3447"/>
    </row>
    <row r="3448" spans="1:6">
      <c r="A3448" s="134" t="s">
        <v>7</v>
      </c>
      <c r="B3448" t="s">
        <v>20</v>
      </c>
      <c r="C3448">
        <v>2016</v>
      </c>
      <c r="D3448" s="129">
        <v>159735957</v>
      </c>
      <c r="F3448"/>
    </row>
    <row r="3449" spans="1:6">
      <c r="A3449" s="134" t="s">
        <v>7</v>
      </c>
      <c r="B3449" t="s">
        <v>20</v>
      </c>
      <c r="C3449">
        <v>2017</v>
      </c>
      <c r="D3449" s="129">
        <v>106025948.68000001</v>
      </c>
      <c r="F3449"/>
    </row>
    <row r="3450" spans="1:6">
      <c r="A3450" s="134" t="s">
        <v>7</v>
      </c>
      <c r="B3450" t="s">
        <v>20</v>
      </c>
      <c r="C3450">
        <v>2018</v>
      </c>
      <c r="D3450" s="129">
        <v>61646859</v>
      </c>
      <c r="F3450"/>
    </row>
    <row r="3451" spans="1:6">
      <c r="A3451" s="134" t="s">
        <v>7</v>
      </c>
      <c r="B3451" t="s">
        <v>20</v>
      </c>
      <c r="C3451">
        <v>2019</v>
      </c>
      <c r="D3451" s="129">
        <v>60186461.299999997</v>
      </c>
      <c r="F3451"/>
    </row>
    <row r="3452" spans="1:6">
      <c r="A3452" s="134" t="s">
        <v>7</v>
      </c>
      <c r="B3452" t="s">
        <v>20</v>
      </c>
      <c r="C3452">
        <v>2020</v>
      </c>
      <c r="D3452" s="129">
        <v>57067445</v>
      </c>
      <c r="F3452"/>
    </row>
    <row r="3453" spans="1:6">
      <c r="A3453" s="134" t="s">
        <v>7</v>
      </c>
      <c r="B3453" t="s">
        <v>20</v>
      </c>
      <c r="C3453">
        <v>2021</v>
      </c>
      <c r="D3453" s="129">
        <v>57603613</v>
      </c>
      <c r="F3453"/>
    </row>
    <row r="3454" spans="1:6">
      <c r="A3454" s="134" t="s">
        <v>7</v>
      </c>
      <c r="B3454" t="s">
        <v>20</v>
      </c>
      <c r="C3454">
        <v>2022</v>
      </c>
      <c r="D3454" s="129">
        <v>56905792</v>
      </c>
      <c r="F3454"/>
    </row>
    <row r="3455" spans="1:6">
      <c r="A3455" s="134" t="s">
        <v>7</v>
      </c>
      <c r="B3455" t="s">
        <v>20</v>
      </c>
      <c r="C3455">
        <v>2023</v>
      </c>
      <c r="D3455" s="129">
        <v>58028874.649999999</v>
      </c>
      <c r="F3455"/>
    </row>
    <row r="3456" spans="1:6">
      <c r="A3456" s="134" t="s">
        <v>7</v>
      </c>
      <c r="B3456" t="s">
        <v>20</v>
      </c>
      <c r="C3456">
        <v>2024</v>
      </c>
      <c r="D3456" s="129">
        <v>88643342.549999997</v>
      </c>
      <c r="F3456"/>
    </row>
    <row r="3457" spans="1:6">
      <c r="A3457" s="134" t="s">
        <v>7</v>
      </c>
      <c r="B3457" t="s">
        <v>20</v>
      </c>
      <c r="C3457">
        <v>2025</v>
      </c>
      <c r="D3457" s="129">
        <v>128741387.36</v>
      </c>
    </row>
    <row r="3458" spans="1:6">
      <c r="A3458" s="134" t="s">
        <v>107</v>
      </c>
      <c r="B3458" t="s">
        <v>20</v>
      </c>
      <c r="C3458">
        <v>2014</v>
      </c>
      <c r="D3458" s="129">
        <v>19438000</v>
      </c>
      <c r="F3458"/>
    </row>
    <row r="3459" spans="1:6">
      <c r="A3459" s="134" t="s">
        <v>107</v>
      </c>
      <c r="B3459" t="s">
        <v>20</v>
      </c>
      <c r="C3459">
        <v>2015</v>
      </c>
      <c r="D3459" s="129">
        <v>25367304.440000001</v>
      </c>
      <c r="F3459"/>
    </row>
    <row r="3460" spans="1:6">
      <c r="A3460" s="134" t="s">
        <v>107</v>
      </c>
      <c r="B3460" t="s">
        <v>20</v>
      </c>
      <c r="C3460">
        <v>2016</v>
      </c>
      <c r="D3460" s="129">
        <v>27931234.870000001</v>
      </c>
      <c r="F3460"/>
    </row>
    <row r="3461" spans="1:6">
      <c r="A3461" s="134" t="s">
        <v>107</v>
      </c>
      <c r="B3461" t="s">
        <v>20</v>
      </c>
      <c r="C3461">
        <v>2017</v>
      </c>
      <c r="D3461" s="129">
        <v>30159642.140000001</v>
      </c>
      <c r="F3461"/>
    </row>
    <row r="3462" spans="1:6">
      <c r="A3462" s="134" t="s">
        <v>107</v>
      </c>
      <c r="B3462" t="s">
        <v>20</v>
      </c>
      <c r="C3462">
        <v>2018</v>
      </c>
      <c r="D3462" s="129">
        <v>40037499</v>
      </c>
      <c r="F3462"/>
    </row>
    <row r="3463" spans="1:6">
      <c r="A3463" s="134" t="s">
        <v>107</v>
      </c>
      <c r="B3463" t="s">
        <v>20</v>
      </c>
      <c r="C3463">
        <v>2019</v>
      </c>
      <c r="D3463" s="129">
        <v>36593213</v>
      </c>
      <c r="F3463"/>
    </row>
    <row r="3464" spans="1:6">
      <c r="A3464" s="134" t="s">
        <v>107</v>
      </c>
      <c r="B3464" t="s">
        <v>20</v>
      </c>
      <c r="C3464">
        <v>2020</v>
      </c>
      <c r="D3464" s="129">
        <v>97428794.120000005</v>
      </c>
      <c r="F3464"/>
    </row>
    <row r="3465" spans="1:6">
      <c r="A3465" s="134" t="s">
        <v>107</v>
      </c>
      <c r="B3465" t="s">
        <v>20</v>
      </c>
      <c r="C3465">
        <v>2021</v>
      </c>
      <c r="D3465" s="129">
        <v>127238714.23</v>
      </c>
      <c r="F3465"/>
    </row>
    <row r="3466" spans="1:6">
      <c r="A3466" s="134" t="s">
        <v>107</v>
      </c>
      <c r="B3466" t="s">
        <v>20</v>
      </c>
      <c r="C3466">
        <v>2022</v>
      </c>
      <c r="D3466" s="129">
        <v>35061407.600000001</v>
      </c>
      <c r="F3466"/>
    </row>
    <row r="3467" spans="1:6">
      <c r="A3467" s="134" t="s">
        <v>107</v>
      </c>
      <c r="B3467" t="s">
        <v>20</v>
      </c>
      <c r="C3467">
        <v>2023</v>
      </c>
      <c r="D3467" s="129">
        <v>28205030</v>
      </c>
      <c r="F3467"/>
    </row>
    <row r="3468" spans="1:6">
      <c r="A3468" s="134" t="s">
        <v>107</v>
      </c>
      <c r="B3468" t="s">
        <v>20</v>
      </c>
      <c r="C3468">
        <v>2024</v>
      </c>
      <c r="D3468" s="129">
        <v>86935207</v>
      </c>
      <c r="F3468"/>
    </row>
    <row r="3469" spans="1:6">
      <c r="A3469" s="134" t="s">
        <v>107</v>
      </c>
      <c r="B3469" t="s">
        <v>20</v>
      </c>
      <c r="C3469">
        <v>2025</v>
      </c>
      <c r="D3469" s="129">
        <v>69422930</v>
      </c>
    </row>
    <row r="3470" spans="1:6">
      <c r="A3470" s="134" t="s">
        <v>104</v>
      </c>
      <c r="B3470" t="s">
        <v>20</v>
      </c>
      <c r="C3470">
        <v>2014</v>
      </c>
      <c r="D3470" s="129">
        <v>9261392.9699999988</v>
      </c>
      <c r="F3470"/>
    </row>
    <row r="3471" spans="1:6">
      <c r="A3471" s="134" t="s">
        <v>104</v>
      </c>
      <c r="B3471" t="s">
        <v>20</v>
      </c>
      <c r="C3471">
        <v>2015</v>
      </c>
      <c r="D3471" s="129">
        <v>8951232.7799999993</v>
      </c>
      <c r="F3471"/>
    </row>
    <row r="3472" spans="1:6">
      <c r="A3472" s="134" t="s">
        <v>104</v>
      </c>
      <c r="B3472" t="s">
        <v>20</v>
      </c>
      <c r="C3472">
        <v>2016</v>
      </c>
      <c r="D3472" s="129">
        <v>9671882.7200000007</v>
      </c>
      <c r="F3472"/>
    </row>
    <row r="3473" spans="1:9">
      <c r="A3473" s="134" t="s">
        <v>104</v>
      </c>
      <c r="B3473" t="s">
        <v>20</v>
      </c>
      <c r="C3473">
        <v>2017</v>
      </c>
      <c r="D3473" s="129">
        <v>5999786.0899999999</v>
      </c>
      <c r="F3473"/>
    </row>
    <row r="3474" spans="1:9">
      <c r="A3474" s="134" t="s">
        <v>104</v>
      </c>
      <c r="B3474" t="s">
        <v>20</v>
      </c>
      <c r="C3474">
        <v>2018</v>
      </c>
      <c r="D3474" s="129">
        <v>6074738.3899999997</v>
      </c>
      <c r="F3474"/>
      <c r="H3474" s="145"/>
      <c r="I3474" s="63"/>
    </row>
    <row r="3475" spans="1:9">
      <c r="A3475" s="134" t="s">
        <v>104</v>
      </c>
      <c r="B3475" t="s">
        <v>20</v>
      </c>
      <c r="C3475">
        <v>2019</v>
      </c>
      <c r="D3475" s="129">
        <v>5961164.3099999996</v>
      </c>
      <c r="F3475"/>
      <c r="H3475" s="145"/>
      <c r="I3475" s="63"/>
    </row>
    <row r="3476" spans="1:9">
      <c r="A3476" s="134" t="s">
        <v>104</v>
      </c>
      <c r="B3476" t="s">
        <v>20</v>
      </c>
      <c r="C3476">
        <v>2020</v>
      </c>
      <c r="D3476" s="129">
        <v>5405427.0899999999</v>
      </c>
      <c r="F3476"/>
    </row>
    <row r="3477" spans="1:9">
      <c r="A3477" s="134" t="s">
        <v>104</v>
      </c>
      <c r="B3477" t="s">
        <v>20</v>
      </c>
      <c r="C3477">
        <v>2021</v>
      </c>
      <c r="D3477" s="129">
        <v>5448676.0800000001</v>
      </c>
      <c r="F3477"/>
    </row>
    <row r="3478" spans="1:9">
      <c r="A3478" s="134" t="s">
        <v>104</v>
      </c>
      <c r="B3478" t="s">
        <v>20</v>
      </c>
      <c r="C3478">
        <v>2022</v>
      </c>
      <c r="D3478" s="129">
        <v>7287762.3899999997</v>
      </c>
      <c r="F3478"/>
    </row>
    <row r="3479" spans="1:9">
      <c r="A3479" s="134" t="s">
        <v>104</v>
      </c>
      <c r="B3479" t="s">
        <v>20</v>
      </c>
      <c r="C3479">
        <v>2023</v>
      </c>
      <c r="D3479" s="129">
        <v>7287762.3899999997</v>
      </c>
      <c r="F3479"/>
    </row>
    <row r="3480" spans="1:9">
      <c r="A3480" s="134" t="s">
        <v>104</v>
      </c>
      <c r="B3480" t="s">
        <v>20</v>
      </c>
      <c r="C3480">
        <v>2024</v>
      </c>
      <c r="D3480" s="129">
        <v>8795830.0500000007</v>
      </c>
      <c r="F3480"/>
    </row>
    <row r="3481" spans="1:9">
      <c r="A3481" s="134" t="s">
        <v>104</v>
      </c>
      <c r="B3481" t="s">
        <v>20</v>
      </c>
      <c r="C3481">
        <v>2025</v>
      </c>
      <c r="D3481" s="129">
        <v>4970823.66</v>
      </c>
    </row>
    <row r="3482" spans="1:9">
      <c r="A3482" s="134" t="s">
        <v>145</v>
      </c>
      <c r="B3482" t="s">
        <v>20</v>
      </c>
      <c r="C3482">
        <v>2020</v>
      </c>
      <c r="D3482" s="129">
        <v>0</v>
      </c>
      <c r="F3482"/>
    </row>
    <row r="3483" spans="1:9">
      <c r="A3483" s="134" t="s">
        <v>145</v>
      </c>
      <c r="B3483" t="s">
        <v>20</v>
      </c>
      <c r="C3483">
        <v>2021</v>
      </c>
      <c r="D3483" s="129">
        <v>0</v>
      </c>
      <c r="F3483"/>
    </row>
    <row r="3484" spans="1:9">
      <c r="A3484" s="134" t="s">
        <v>145</v>
      </c>
      <c r="B3484" t="s">
        <v>20</v>
      </c>
      <c r="C3484">
        <v>2022</v>
      </c>
      <c r="D3484" s="129">
        <v>0</v>
      </c>
      <c r="F3484"/>
    </row>
    <row r="3485" spans="1:9">
      <c r="A3485" s="134" t="s">
        <v>145</v>
      </c>
      <c r="B3485" t="s">
        <v>20</v>
      </c>
      <c r="C3485">
        <v>2023</v>
      </c>
      <c r="D3485" s="129">
        <v>0</v>
      </c>
      <c r="F3485"/>
    </row>
    <row r="3486" spans="1:9">
      <c r="A3486" s="134" t="s">
        <v>101</v>
      </c>
      <c r="B3486" t="s">
        <v>20</v>
      </c>
      <c r="C3486">
        <v>2014</v>
      </c>
      <c r="D3486" s="129">
        <v>33651315.490000002</v>
      </c>
      <c r="F3486"/>
    </row>
    <row r="3487" spans="1:9">
      <c r="A3487" s="134" t="s">
        <v>101</v>
      </c>
      <c r="B3487" t="s">
        <v>20</v>
      </c>
      <c r="C3487">
        <v>2015</v>
      </c>
      <c r="D3487" s="129">
        <v>54143130.520000003</v>
      </c>
      <c r="F3487"/>
    </row>
    <row r="3488" spans="1:9">
      <c r="A3488" s="134" t="s">
        <v>101</v>
      </c>
      <c r="B3488" t="s">
        <v>20</v>
      </c>
      <c r="C3488">
        <v>2016</v>
      </c>
      <c r="D3488" s="129">
        <v>33157774.469999999</v>
      </c>
      <c r="F3488"/>
    </row>
    <row r="3489" spans="1:6">
      <c r="A3489" s="134" t="s">
        <v>101</v>
      </c>
      <c r="B3489" t="s">
        <v>20</v>
      </c>
      <c r="C3489">
        <v>2017</v>
      </c>
      <c r="D3489" s="129">
        <v>31097237</v>
      </c>
      <c r="F3489"/>
    </row>
    <row r="3490" spans="1:6">
      <c r="A3490" s="134" t="s">
        <v>101</v>
      </c>
      <c r="B3490" t="s">
        <v>20</v>
      </c>
      <c r="C3490">
        <v>2018</v>
      </c>
      <c r="D3490" s="129">
        <v>26460799</v>
      </c>
      <c r="F3490"/>
    </row>
    <row r="3491" spans="1:6">
      <c r="A3491" s="134" t="s">
        <v>101</v>
      </c>
      <c r="B3491" t="s">
        <v>20</v>
      </c>
      <c r="C3491">
        <v>2019</v>
      </c>
      <c r="D3491" s="129">
        <v>27546940.920000002</v>
      </c>
      <c r="F3491"/>
    </row>
    <row r="3492" spans="1:6">
      <c r="A3492" s="134" t="s">
        <v>101</v>
      </c>
      <c r="B3492" t="s">
        <v>20</v>
      </c>
      <c r="C3492">
        <v>2020</v>
      </c>
      <c r="D3492" s="129">
        <v>33665319.390000001</v>
      </c>
      <c r="F3492"/>
    </row>
    <row r="3493" spans="1:6">
      <c r="A3493" s="134" t="s">
        <v>101</v>
      </c>
      <c r="B3493" t="s">
        <v>20</v>
      </c>
      <c r="C3493">
        <v>2021</v>
      </c>
      <c r="D3493" s="129">
        <v>29934140.760000002</v>
      </c>
      <c r="F3493"/>
    </row>
    <row r="3494" spans="1:6">
      <c r="A3494" s="134" t="s">
        <v>101</v>
      </c>
      <c r="B3494" t="s">
        <v>20</v>
      </c>
      <c r="C3494">
        <v>2022</v>
      </c>
      <c r="D3494" s="129">
        <v>0</v>
      </c>
      <c r="F3494"/>
    </row>
    <row r="3495" spans="1:6">
      <c r="A3495" s="134" t="s">
        <v>101</v>
      </c>
      <c r="B3495" t="s">
        <v>20</v>
      </c>
      <c r="C3495">
        <v>2023</v>
      </c>
      <c r="D3495" s="129">
        <v>26153499.859999999</v>
      </c>
      <c r="F3495"/>
    </row>
    <row r="3496" spans="1:6">
      <c r="A3496" s="134" t="s">
        <v>101</v>
      </c>
      <c r="B3496" t="s">
        <v>20</v>
      </c>
      <c r="C3496">
        <v>2024</v>
      </c>
      <c r="D3496" s="129">
        <v>25038456.390000001</v>
      </c>
      <c r="F3496"/>
    </row>
    <row r="3497" spans="1:6">
      <c r="A3497" s="134" t="s">
        <v>101</v>
      </c>
      <c r="B3497" t="s">
        <v>20</v>
      </c>
      <c r="C3497">
        <v>2025</v>
      </c>
      <c r="D3497" s="129">
        <v>13404123</v>
      </c>
    </row>
    <row r="3498" spans="1:6">
      <c r="A3498" s="134" t="s">
        <v>10</v>
      </c>
      <c r="B3498" t="s">
        <v>20</v>
      </c>
      <c r="C3498">
        <v>2014</v>
      </c>
      <c r="D3498" s="129">
        <v>0</v>
      </c>
      <c r="F3498"/>
    </row>
    <row r="3499" spans="1:6">
      <c r="A3499" s="134" t="s">
        <v>10</v>
      </c>
      <c r="B3499" t="s">
        <v>20</v>
      </c>
      <c r="C3499">
        <v>2015</v>
      </c>
      <c r="D3499" s="129">
        <v>0</v>
      </c>
      <c r="F3499"/>
    </row>
    <row r="3500" spans="1:6">
      <c r="A3500" s="134" t="s">
        <v>10</v>
      </c>
      <c r="B3500" t="s">
        <v>20</v>
      </c>
      <c r="C3500">
        <v>2016</v>
      </c>
      <c r="D3500" s="129">
        <v>0</v>
      </c>
      <c r="F3500"/>
    </row>
    <row r="3501" spans="1:6">
      <c r="A3501" s="134" t="s">
        <v>10</v>
      </c>
      <c r="B3501" t="s">
        <v>20</v>
      </c>
      <c r="C3501">
        <v>2017</v>
      </c>
      <c r="D3501" s="129">
        <v>0</v>
      </c>
      <c r="F3501"/>
    </row>
    <row r="3502" spans="1:6">
      <c r="A3502" s="134" t="s">
        <v>10</v>
      </c>
      <c r="B3502" t="s">
        <v>20</v>
      </c>
      <c r="C3502">
        <v>2018</v>
      </c>
      <c r="D3502" s="129">
        <v>0</v>
      </c>
      <c r="F3502"/>
    </row>
    <row r="3503" spans="1:6">
      <c r="A3503" s="134" t="s">
        <v>10</v>
      </c>
      <c r="B3503" t="s">
        <v>20</v>
      </c>
      <c r="C3503">
        <v>2019</v>
      </c>
      <c r="D3503" s="129">
        <v>0</v>
      </c>
      <c r="F3503"/>
    </row>
    <row r="3504" spans="1:6">
      <c r="A3504" s="134" t="s">
        <v>10</v>
      </c>
      <c r="B3504" t="s">
        <v>20</v>
      </c>
      <c r="C3504">
        <v>2020</v>
      </c>
      <c r="D3504" s="129">
        <v>0</v>
      </c>
      <c r="F3504"/>
    </row>
    <row r="3505" spans="1:6">
      <c r="A3505" s="134" t="s">
        <v>10</v>
      </c>
      <c r="B3505" t="s">
        <v>20</v>
      </c>
      <c r="C3505">
        <v>2021</v>
      </c>
      <c r="D3505" s="129">
        <v>80017512.288121402</v>
      </c>
      <c r="F3505"/>
    </row>
    <row r="3506" spans="1:6">
      <c r="A3506" s="134" t="s">
        <v>10</v>
      </c>
      <c r="B3506" t="s">
        <v>20</v>
      </c>
      <c r="C3506">
        <v>2022</v>
      </c>
      <c r="D3506" s="129">
        <v>80694212.329999998</v>
      </c>
      <c r="F3506"/>
    </row>
    <row r="3507" spans="1:6">
      <c r="A3507" s="134" t="s">
        <v>10</v>
      </c>
      <c r="B3507" t="s">
        <v>20</v>
      </c>
      <c r="C3507">
        <v>2023</v>
      </c>
      <c r="D3507" s="129">
        <v>81571977.319999993</v>
      </c>
      <c r="F3507"/>
    </row>
    <row r="3508" spans="1:6">
      <c r="A3508" s="134" t="s">
        <v>10</v>
      </c>
      <c r="B3508" t="s">
        <v>20</v>
      </c>
      <c r="C3508">
        <v>2024</v>
      </c>
      <c r="D3508" s="129">
        <v>91743000</v>
      </c>
      <c r="F3508"/>
    </row>
    <row r="3509" spans="1:6">
      <c r="A3509" s="134" t="s">
        <v>10</v>
      </c>
      <c r="B3509" t="s">
        <v>20</v>
      </c>
      <c r="C3509">
        <v>2025</v>
      </c>
      <c r="D3509" s="129">
        <v>85544956</v>
      </c>
    </row>
    <row r="3510" spans="1:6">
      <c r="A3510" s="134" t="s">
        <v>105</v>
      </c>
      <c r="B3510" t="s">
        <v>20</v>
      </c>
      <c r="C3510">
        <v>2014</v>
      </c>
      <c r="D3510" s="129">
        <v>0</v>
      </c>
      <c r="F3510"/>
    </row>
    <row r="3511" spans="1:6">
      <c r="A3511" s="134" t="s">
        <v>105</v>
      </c>
      <c r="B3511" t="s">
        <v>20</v>
      </c>
      <c r="C3511">
        <v>2015</v>
      </c>
      <c r="D3511" s="129">
        <v>0</v>
      </c>
      <c r="F3511"/>
    </row>
    <row r="3512" spans="1:6">
      <c r="A3512" s="134" t="s">
        <v>105</v>
      </c>
      <c r="B3512" t="s">
        <v>20</v>
      </c>
      <c r="C3512">
        <v>2016</v>
      </c>
      <c r="D3512" s="129">
        <v>0</v>
      </c>
      <c r="F3512"/>
    </row>
    <row r="3513" spans="1:6">
      <c r="A3513" s="134" t="s">
        <v>105</v>
      </c>
      <c r="B3513" t="s">
        <v>20</v>
      </c>
      <c r="C3513">
        <v>2017</v>
      </c>
      <c r="D3513" s="129">
        <v>0</v>
      </c>
      <c r="F3513"/>
    </row>
    <row r="3514" spans="1:6">
      <c r="A3514" s="134" t="s">
        <v>105</v>
      </c>
      <c r="B3514" t="s">
        <v>20</v>
      </c>
      <c r="C3514">
        <v>2018</v>
      </c>
      <c r="D3514" s="129">
        <v>0</v>
      </c>
      <c r="F3514"/>
    </row>
    <row r="3515" spans="1:6">
      <c r="A3515" s="134" t="s">
        <v>105</v>
      </c>
      <c r="B3515" t="s">
        <v>20</v>
      </c>
      <c r="C3515">
        <v>2019</v>
      </c>
      <c r="D3515" s="129">
        <v>0</v>
      </c>
      <c r="F3515"/>
    </row>
    <row r="3516" spans="1:6">
      <c r="A3516" s="134" t="s">
        <v>105</v>
      </c>
      <c r="B3516" t="s">
        <v>20</v>
      </c>
      <c r="C3516">
        <v>2020</v>
      </c>
      <c r="D3516" s="129">
        <v>0</v>
      </c>
      <c r="F3516"/>
    </row>
    <row r="3517" spans="1:6">
      <c r="A3517" s="134" t="s">
        <v>105</v>
      </c>
      <c r="B3517" t="s">
        <v>20</v>
      </c>
      <c r="C3517">
        <v>2021</v>
      </c>
      <c r="D3517" s="129">
        <v>0</v>
      </c>
      <c r="F3517"/>
    </row>
    <row r="3518" spans="1:6">
      <c r="A3518" s="134" t="s">
        <v>105</v>
      </c>
      <c r="B3518" t="s">
        <v>20</v>
      </c>
      <c r="C3518">
        <v>2022</v>
      </c>
      <c r="D3518" s="129">
        <v>0</v>
      </c>
      <c r="F3518"/>
    </row>
    <row r="3519" spans="1:6">
      <c r="A3519" s="134" t="s">
        <v>105</v>
      </c>
      <c r="B3519" t="s">
        <v>20</v>
      </c>
      <c r="C3519">
        <v>2023</v>
      </c>
      <c r="D3519" s="129">
        <v>0</v>
      </c>
      <c r="F3519"/>
    </row>
    <row r="3520" spans="1:6">
      <c r="A3520" s="134" t="s">
        <v>105</v>
      </c>
      <c r="B3520" t="s">
        <v>20</v>
      </c>
      <c r="C3520">
        <v>2024</v>
      </c>
      <c r="D3520" s="129">
        <v>0</v>
      </c>
      <c r="F3520"/>
    </row>
    <row r="3521" spans="1:6">
      <c r="A3521" s="134" t="s">
        <v>105</v>
      </c>
      <c r="B3521" t="s">
        <v>20</v>
      </c>
      <c r="C3521">
        <v>2025</v>
      </c>
      <c r="D3521" s="129">
        <v>0</v>
      </c>
    </row>
    <row r="3522" spans="1:6">
      <c r="A3522" s="134" t="s">
        <v>12</v>
      </c>
      <c r="B3522" t="s">
        <v>20</v>
      </c>
      <c r="C3522">
        <v>2014</v>
      </c>
      <c r="D3522" s="129">
        <v>17703000</v>
      </c>
      <c r="F3522"/>
    </row>
    <row r="3523" spans="1:6">
      <c r="A3523" s="134" t="s">
        <v>12</v>
      </c>
      <c r="B3523" t="s">
        <v>20</v>
      </c>
      <c r="C3523">
        <v>2015</v>
      </c>
      <c r="D3523" s="129">
        <v>18508584.510000002</v>
      </c>
      <c r="F3523"/>
    </row>
    <row r="3524" spans="1:6">
      <c r="A3524" s="134" t="s">
        <v>12</v>
      </c>
      <c r="B3524" t="s">
        <v>20</v>
      </c>
      <c r="C3524">
        <v>2016</v>
      </c>
      <c r="D3524" s="129">
        <v>17324765.690000001</v>
      </c>
      <c r="F3524"/>
    </row>
    <row r="3525" spans="1:6">
      <c r="A3525" s="134" t="s">
        <v>12</v>
      </c>
      <c r="B3525" t="s">
        <v>20</v>
      </c>
      <c r="C3525">
        <v>2017</v>
      </c>
      <c r="D3525" s="129">
        <v>13521848</v>
      </c>
      <c r="F3525"/>
    </row>
    <row r="3526" spans="1:6">
      <c r="A3526" s="134" t="s">
        <v>12</v>
      </c>
      <c r="B3526" t="s">
        <v>20</v>
      </c>
      <c r="C3526">
        <v>2018</v>
      </c>
      <c r="D3526" s="129">
        <v>12942511</v>
      </c>
      <c r="F3526"/>
    </row>
    <row r="3527" spans="1:6">
      <c r="A3527" s="134" t="s">
        <v>12</v>
      </c>
      <c r="B3527" t="s">
        <v>20</v>
      </c>
      <c r="C3527">
        <v>2019</v>
      </c>
      <c r="D3527" s="129">
        <v>12883745.4</v>
      </c>
      <c r="F3527"/>
    </row>
    <row r="3528" spans="1:6">
      <c r="A3528" s="134" t="s">
        <v>12</v>
      </c>
      <c r="B3528" t="s">
        <v>20</v>
      </c>
      <c r="C3528">
        <v>2020</v>
      </c>
      <c r="D3528" s="129">
        <v>11613070</v>
      </c>
      <c r="F3528"/>
    </row>
    <row r="3529" spans="1:6">
      <c r="A3529" s="134" t="s">
        <v>12</v>
      </c>
      <c r="B3529" t="s">
        <v>20</v>
      </c>
      <c r="C3529">
        <v>2021</v>
      </c>
      <c r="D3529" s="129">
        <v>11688093.130000001</v>
      </c>
      <c r="F3529"/>
    </row>
    <row r="3530" spans="1:6">
      <c r="A3530" s="134" t="s">
        <v>12</v>
      </c>
      <c r="B3530" t="s">
        <v>20</v>
      </c>
      <c r="C3530">
        <v>2022</v>
      </c>
      <c r="D3530" s="129">
        <v>12194701.970000001</v>
      </c>
      <c r="F3530"/>
    </row>
    <row r="3531" spans="1:6">
      <c r="A3531" s="134" t="s">
        <v>12</v>
      </c>
      <c r="B3531" t="s">
        <v>20</v>
      </c>
      <c r="C3531">
        <v>2023</v>
      </c>
      <c r="D3531" s="129">
        <v>12286372.51</v>
      </c>
      <c r="F3531"/>
    </row>
    <row r="3532" spans="1:6">
      <c r="A3532" s="134" t="s">
        <v>12</v>
      </c>
      <c r="B3532" t="s">
        <v>20</v>
      </c>
      <c r="C3532">
        <v>2024</v>
      </c>
      <c r="D3532" s="129">
        <v>14884471.98</v>
      </c>
      <c r="F3532"/>
    </row>
    <row r="3533" spans="1:6">
      <c r="A3533" s="134" t="s">
        <v>12</v>
      </c>
      <c r="B3533" t="s">
        <v>20</v>
      </c>
      <c r="C3533">
        <v>2025</v>
      </c>
      <c r="D3533" s="129">
        <v>8151122.3600000003</v>
      </c>
    </row>
    <row r="3534" spans="1:6">
      <c r="A3534" s="134" t="s">
        <v>5</v>
      </c>
      <c r="B3534" t="s">
        <v>15</v>
      </c>
      <c r="C3534">
        <v>2014</v>
      </c>
      <c r="D3534" s="129">
        <v>57352250.090000004</v>
      </c>
      <c r="F3534"/>
    </row>
    <row r="3535" spans="1:6">
      <c r="A3535" s="134" t="s">
        <v>5</v>
      </c>
      <c r="B3535" t="s">
        <v>15</v>
      </c>
      <c r="C3535">
        <v>2015</v>
      </c>
      <c r="D3535" s="129">
        <v>208487567.97731799</v>
      </c>
      <c r="F3535"/>
    </row>
    <row r="3536" spans="1:6">
      <c r="A3536" s="134" t="s">
        <v>5</v>
      </c>
      <c r="B3536" t="s">
        <v>15</v>
      </c>
      <c r="C3536">
        <v>2016</v>
      </c>
      <c r="D3536" s="129">
        <v>204957927.21769899</v>
      </c>
      <c r="F3536"/>
    </row>
    <row r="3537" spans="1:6">
      <c r="A3537" s="134" t="s">
        <v>5</v>
      </c>
      <c r="B3537" t="s">
        <v>15</v>
      </c>
      <c r="C3537">
        <v>2017</v>
      </c>
      <c r="D3537" s="129">
        <v>180542787.69999999</v>
      </c>
      <c r="F3537"/>
    </row>
    <row r="3538" spans="1:6">
      <c r="A3538" s="134" t="s">
        <v>5</v>
      </c>
      <c r="B3538" t="s">
        <v>15</v>
      </c>
      <c r="C3538">
        <v>2018</v>
      </c>
      <c r="D3538" s="129">
        <v>152337621</v>
      </c>
      <c r="F3538"/>
    </row>
    <row r="3539" spans="1:6">
      <c r="A3539" s="134" t="s">
        <v>5</v>
      </c>
      <c r="B3539" t="s">
        <v>15</v>
      </c>
      <c r="C3539">
        <v>2019</v>
      </c>
      <c r="D3539" s="129">
        <v>99356729</v>
      </c>
      <c r="F3539"/>
    </row>
    <row r="3540" spans="1:6">
      <c r="A3540" s="134" t="s">
        <v>5</v>
      </c>
      <c r="B3540" t="s">
        <v>15</v>
      </c>
      <c r="C3540">
        <v>2020</v>
      </c>
      <c r="D3540" s="129">
        <v>129158559.55</v>
      </c>
      <c r="F3540"/>
    </row>
    <row r="3541" spans="1:6">
      <c r="A3541" s="134" t="s">
        <v>5</v>
      </c>
      <c r="B3541" t="s">
        <v>15</v>
      </c>
      <c r="C3541">
        <v>2021</v>
      </c>
      <c r="D3541" s="129">
        <v>130751514.23999999</v>
      </c>
      <c r="F3541"/>
    </row>
    <row r="3542" spans="1:6">
      <c r="A3542" s="134" t="s">
        <v>5</v>
      </c>
      <c r="B3542" t="s">
        <v>15</v>
      </c>
      <c r="C3542">
        <v>2022</v>
      </c>
      <c r="D3542" s="129">
        <v>135296569</v>
      </c>
      <c r="F3542"/>
    </row>
    <row r="3543" spans="1:6">
      <c r="A3543" s="134" t="s">
        <v>5</v>
      </c>
      <c r="B3543" t="s">
        <v>15</v>
      </c>
      <c r="C3543">
        <v>2023</v>
      </c>
      <c r="D3543" s="129">
        <v>145255155.46000001</v>
      </c>
      <c r="F3543"/>
    </row>
    <row r="3544" spans="1:6">
      <c r="A3544" s="134" t="s">
        <v>5</v>
      </c>
      <c r="B3544" t="s">
        <v>15</v>
      </c>
      <c r="C3544">
        <v>2024</v>
      </c>
      <c r="D3544" s="129">
        <v>198869174.77000001</v>
      </c>
      <c r="E3544" s="135"/>
      <c r="F3544"/>
    </row>
    <row r="3545" spans="1:6">
      <c r="A3545" s="134" t="s">
        <v>5</v>
      </c>
      <c r="B3545" t="s">
        <v>15</v>
      </c>
      <c r="C3545">
        <v>2025</v>
      </c>
      <c r="D3545" s="129">
        <v>286354776.83999997</v>
      </c>
    </row>
    <row r="3546" spans="1:6">
      <c r="A3546" s="134" t="s">
        <v>102</v>
      </c>
      <c r="B3546" t="s">
        <v>15</v>
      </c>
      <c r="C3546">
        <v>2014</v>
      </c>
      <c r="D3546" s="129">
        <v>49448079.845004529</v>
      </c>
      <c r="F3546"/>
    </row>
    <row r="3547" spans="1:6">
      <c r="A3547" s="134" t="s">
        <v>102</v>
      </c>
      <c r="B3547" t="s">
        <v>15</v>
      </c>
      <c r="C3547">
        <v>2015</v>
      </c>
      <c r="D3547" s="129">
        <v>40447872.991966799</v>
      </c>
      <c r="F3547"/>
    </row>
    <row r="3548" spans="1:6">
      <c r="A3548" s="134" t="s">
        <v>102</v>
      </c>
      <c r="B3548" t="s">
        <v>15</v>
      </c>
      <c r="C3548">
        <v>2016</v>
      </c>
      <c r="D3548" s="129">
        <v>39172897.572101101</v>
      </c>
      <c r="F3548"/>
    </row>
    <row r="3549" spans="1:6">
      <c r="A3549" s="134" t="s">
        <v>102</v>
      </c>
      <c r="B3549" t="s">
        <v>15</v>
      </c>
      <c r="C3549">
        <v>2017</v>
      </c>
      <c r="D3549" s="129">
        <v>26384071.281500001</v>
      </c>
      <c r="F3549"/>
    </row>
    <row r="3550" spans="1:6">
      <c r="A3550" s="134" t="s">
        <v>102</v>
      </c>
      <c r="B3550" t="s">
        <v>15</v>
      </c>
      <c r="C3550">
        <v>2018</v>
      </c>
      <c r="D3550" s="129">
        <v>18166135.097321</v>
      </c>
      <c r="F3550"/>
    </row>
    <row r="3551" spans="1:6">
      <c r="A3551" s="134" t="s">
        <v>102</v>
      </c>
      <c r="B3551" t="s">
        <v>15</v>
      </c>
      <c r="C3551">
        <v>2019</v>
      </c>
      <c r="D3551" s="129">
        <v>26460106.048089299</v>
      </c>
      <c r="F3551"/>
    </row>
    <row r="3552" spans="1:6">
      <c r="A3552" s="134" t="s">
        <v>102</v>
      </c>
      <c r="B3552" t="s">
        <v>15</v>
      </c>
      <c r="C3552">
        <v>2020</v>
      </c>
      <c r="D3552" s="129">
        <v>25405890.7176654</v>
      </c>
      <c r="F3552"/>
    </row>
    <row r="3553" spans="1:6">
      <c r="A3553" s="134" t="s">
        <v>102</v>
      </c>
      <c r="B3553" t="s">
        <v>15</v>
      </c>
      <c r="C3553">
        <v>2021</v>
      </c>
      <c r="D3553" s="129">
        <v>25884282.603048999</v>
      </c>
      <c r="F3553"/>
    </row>
    <row r="3554" spans="1:6">
      <c r="A3554" s="134" t="s">
        <v>102</v>
      </c>
      <c r="B3554" t="s">
        <v>15</v>
      </c>
      <c r="C3554">
        <v>2022</v>
      </c>
      <c r="D3554" s="129">
        <v>24466637.6822473</v>
      </c>
      <c r="F3554"/>
    </row>
    <row r="3555" spans="1:6">
      <c r="A3555" s="134" t="s">
        <v>102</v>
      </c>
      <c r="B3555" t="s">
        <v>15</v>
      </c>
      <c r="C3555">
        <v>2023</v>
      </c>
      <c r="D3555" s="129">
        <v>28361239.88225048</v>
      </c>
      <c r="F3555"/>
    </row>
    <row r="3556" spans="1:6">
      <c r="A3556" s="134" t="s">
        <v>102</v>
      </c>
      <c r="B3556" t="s">
        <v>15</v>
      </c>
      <c r="C3556">
        <v>2024</v>
      </c>
      <c r="D3556" s="129">
        <v>25078552.622215401</v>
      </c>
      <c r="F3556"/>
    </row>
    <row r="3557" spans="1:6">
      <c r="A3557" s="134" t="s">
        <v>102</v>
      </c>
      <c r="B3557" t="s">
        <v>15</v>
      </c>
      <c r="C3557">
        <v>2025</v>
      </c>
      <c r="D3557" s="129">
        <v>18780406.283520047</v>
      </c>
    </row>
    <row r="3558" spans="1:6">
      <c r="A3558" s="134" t="s">
        <v>11</v>
      </c>
      <c r="B3558" t="s">
        <v>15</v>
      </c>
      <c r="C3558">
        <v>2014</v>
      </c>
      <c r="D3558" s="129">
        <v>2823841</v>
      </c>
      <c r="F3558"/>
    </row>
    <row r="3559" spans="1:6">
      <c r="A3559" s="134" t="s">
        <v>11</v>
      </c>
      <c r="B3559" t="s">
        <v>15</v>
      </c>
      <c r="C3559">
        <v>2015</v>
      </c>
      <c r="D3559" s="129">
        <v>4010417</v>
      </c>
      <c r="F3559"/>
    </row>
    <row r="3560" spans="1:6">
      <c r="A3560" s="134" t="s">
        <v>11</v>
      </c>
      <c r="B3560" t="s">
        <v>15</v>
      </c>
      <c r="C3560">
        <v>2016</v>
      </c>
      <c r="D3560" s="129">
        <v>2693533.69</v>
      </c>
      <c r="F3560"/>
    </row>
    <row r="3561" spans="1:6">
      <c r="A3561" s="134" t="s">
        <v>11</v>
      </c>
      <c r="B3561" t="s">
        <v>15</v>
      </c>
      <c r="C3561">
        <v>2017</v>
      </c>
      <c r="D3561" s="129">
        <v>2148472</v>
      </c>
      <c r="F3561"/>
    </row>
    <row r="3562" spans="1:6">
      <c r="A3562" s="134" t="s">
        <v>11</v>
      </c>
      <c r="B3562" t="s">
        <v>15</v>
      </c>
      <c r="C3562">
        <v>2018</v>
      </c>
      <c r="D3562" s="129">
        <v>2146870.5607349188</v>
      </c>
      <c r="F3562"/>
    </row>
    <row r="3563" spans="1:6">
      <c r="A3563" s="134" t="s">
        <v>11</v>
      </c>
      <c r="B3563" t="s">
        <v>15</v>
      </c>
      <c r="C3563">
        <v>2019</v>
      </c>
      <c r="D3563" s="129">
        <v>2284724.02</v>
      </c>
      <c r="F3563"/>
    </row>
    <row r="3564" spans="1:6">
      <c r="A3564" s="134" t="s">
        <v>11</v>
      </c>
      <c r="B3564" t="s">
        <v>15</v>
      </c>
      <c r="C3564">
        <v>2020</v>
      </c>
      <c r="D3564" s="129">
        <v>2083154.65</v>
      </c>
      <c r="F3564"/>
    </row>
    <row r="3565" spans="1:6">
      <c r="A3565" s="134" t="s">
        <v>11</v>
      </c>
      <c r="B3565" t="s">
        <v>15</v>
      </c>
      <c r="C3565">
        <v>2021</v>
      </c>
      <c r="D3565" s="129">
        <v>1958309.23</v>
      </c>
      <c r="F3565"/>
    </row>
    <row r="3566" spans="1:6">
      <c r="A3566" s="134" t="s">
        <v>11</v>
      </c>
      <c r="B3566" t="s">
        <v>15</v>
      </c>
      <c r="C3566">
        <v>2022</v>
      </c>
      <c r="D3566" s="129">
        <v>4064290.34</v>
      </c>
      <c r="F3566"/>
    </row>
    <row r="3567" spans="1:6">
      <c r="A3567" s="134" t="s">
        <v>11</v>
      </c>
      <c r="B3567" t="s">
        <v>15</v>
      </c>
      <c r="C3567">
        <v>2023</v>
      </c>
      <c r="D3567" s="129">
        <v>3795725.71</v>
      </c>
      <c r="F3567"/>
    </row>
    <row r="3568" spans="1:6">
      <c r="A3568" s="134" t="s">
        <v>11</v>
      </c>
      <c r="B3568" t="s">
        <v>15</v>
      </c>
      <c r="C3568">
        <v>2024</v>
      </c>
      <c r="D3568" s="129">
        <v>3424597.55</v>
      </c>
      <c r="F3568"/>
    </row>
    <row r="3569" spans="1:6">
      <c r="A3569" s="134" t="s">
        <v>11</v>
      </c>
      <c r="B3569" t="s">
        <v>15</v>
      </c>
      <c r="C3569">
        <v>2025</v>
      </c>
      <c r="D3569" s="129">
        <v>3241007</v>
      </c>
    </row>
    <row r="3570" spans="1:6">
      <c r="A3570" s="134" t="s">
        <v>6</v>
      </c>
      <c r="B3570" t="s">
        <v>15</v>
      </c>
      <c r="C3570">
        <v>2014</v>
      </c>
      <c r="D3570" s="129">
        <v>147251181.25</v>
      </c>
      <c r="F3570"/>
    </row>
    <row r="3571" spans="1:6">
      <c r="A3571" s="134" t="s">
        <v>6</v>
      </c>
      <c r="B3571" t="s">
        <v>15</v>
      </c>
      <c r="C3571">
        <v>2015</v>
      </c>
      <c r="D3571" s="129">
        <v>150034885.53999999</v>
      </c>
      <c r="F3571"/>
    </row>
    <row r="3572" spans="1:6">
      <c r="A3572" s="134" t="s">
        <v>6</v>
      </c>
      <c r="B3572" t="s">
        <v>15</v>
      </c>
      <c r="C3572">
        <v>2016</v>
      </c>
      <c r="D3572" s="129">
        <v>146359457.56999999</v>
      </c>
      <c r="F3572"/>
    </row>
    <row r="3573" spans="1:6">
      <c r="A3573" s="134" t="s">
        <v>6</v>
      </c>
      <c r="B3573" t="s">
        <v>15</v>
      </c>
      <c r="C3573">
        <v>2017</v>
      </c>
      <c r="D3573" s="129">
        <v>104237351.23</v>
      </c>
      <c r="F3573"/>
    </row>
    <row r="3574" spans="1:6">
      <c r="A3574" s="134" t="s">
        <v>6</v>
      </c>
      <c r="B3574" t="s">
        <v>15</v>
      </c>
      <c r="C3574">
        <v>2018</v>
      </c>
      <c r="D3574" s="129">
        <v>85315942.200000003</v>
      </c>
      <c r="F3574"/>
    </row>
    <row r="3575" spans="1:6">
      <c r="A3575" s="134" t="s">
        <v>6</v>
      </c>
      <c r="B3575" t="s">
        <v>15</v>
      </c>
      <c r="C3575">
        <v>2019</v>
      </c>
      <c r="D3575" s="129">
        <v>88683613.730000004</v>
      </c>
      <c r="F3575"/>
    </row>
    <row r="3576" spans="1:6">
      <c r="A3576" s="134" t="s">
        <v>6</v>
      </c>
      <c r="B3576" t="s">
        <v>15</v>
      </c>
      <c r="C3576">
        <v>2020</v>
      </c>
      <c r="D3576" s="129">
        <v>76595934.790000007</v>
      </c>
      <c r="F3576"/>
    </row>
    <row r="3577" spans="1:6">
      <c r="A3577" s="134" t="s">
        <v>6</v>
      </c>
      <c r="B3577" t="s">
        <v>15</v>
      </c>
      <c r="C3577">
        <v>2021</v>
      </c>
      <c r="D3577" s="129">
        <v>90729275.599999994</v>
      </c>
      <c r="F3577"/>
    </row>
    <row r="3578" spans="1:6">
      <c r="A3578" s="134" t="s">
        <v>6</v>
      </c>
      <c r="B3578" t="s">
        <v>15</v>
      </c>
      <c r="C3578">
        <v>2022</v>
      </c>
      <c r="D3578" s="129">
        <v>84493869</v>
      </c>
      <c r="F3578"/>
    </row>
    <row r="3579" spans="1:6">
      <c r="A3579" s="134" t="s">
        <v>6</v>
      </c>
      <c r="B3579" t="s">
        <v>15</v>
      </c>
      <c r="C3579">
        <v>2023</v>
      </c>
      <c r="D3579" s="129">
        <v>92701635.589999795</v>
      </c>
      <c r="F3579"/>
    </row>
    <row r="3580" spans="1:6">
      <c r="A3580" s="134" t="s">
        <v>6</v>
      </c>
      <c r="B3580" t="s">
        <v>15</v>
      </c>
      <c r="C3580">
        <v>2024</v>
      </c>
      <c r="D3580" s="129">
        <v>149004129.94</v>
      </c>
      <c r="F3580"/>
    </row>
    <row r="3581" spans="1:6">
      <c r="A3581" s="134" t="s">
        <v>6</v>
      </c>
      <c r="B3581" t="s">
        <v>15</v>
      </c>
      <c r="C3581">
        <v>2025</v>
      </c>
      <c r="D3581" s="129">
        <v>210510803.12</v>
      </c>
    </row>
    <row r="3582" spans="1:6">
      <c r="A3582" s="134" t="s">
        <v>8</v>
      </c>
      <c r="B3582" t="s">
        <v>15</v>
      </c>
      <c r="C3582">
        <v>2014</v>
      </c>
      <c r="D3582" s="129">
        <v>18619000</v>
      </c>
      <c r="F3582"/>
    </row>
    <row r="3583" spans="1:6">
      <c r="A3583" s="134" t="s">
        <v>8</v>
      </c>
      <c r="B3583" t="s">
        <v>15</v>
      </c>
      <c r="C3583">
        <v>2015</v>
      </c>
      <c r="D3583" s="129">
        <v>185614000</v>
      </c>
      <c r="F3583"/>
    </row>
    <row r="3584" spans="1:6">
      <c r="A3584" s="134" t="s">
        <v>8</v>
      </c>
      <c r="B3584" t="s">
        <v>15</v>
      </c>
      <c r="C3584">
        <v>2016</v>
      </c>
      <c r="D3584" s="129">
        <v>456798484.50999999</v>
      </c>
      <c r="F3584"/>
    </row>
    <row r="3585" spans="1:6">
      <c r="A3585" s="134" t="s">
        <v>8</v>
      </c>
      <c r="B3585" t="s">
        <v>15</v>
      </c>
      <c r="C3585">
        <v>2017</v>
      </c>
      <c r="D3585" s="129">
        <v>406351996.35000002</v>
      </c>
      <c r="F3585"/>
    </row>
    <row r="3586" spans="1:6">
      <c r="A3586" s="134" t="s">
        <v>8</v>
      </c>
      <c r="B3586" t="s">
        <v>15</v>
      </c>
      <c r="C3586">
        <v>2018</v>
      </c>
      <c r="D3586" s="129">
        <v>154931400.05000001</v>
      </c>
      <c r="F3586"/>
    </row>
    <row r="3587" spans="1:6">
      <c r="A3587" s="134" t="s">
        <v>8</v>
      </c>
      <c r="B3587" t="s">
        <v>15</v>
      </c>
      <c r="C3587">
        <v>2019</v>
      </c>
      <c r="D3587" s="129">
        <v>152617797.22999999</v>
      </c>
      <c r="F3587"/>
    </row>
    <row r="3588" spans="1:6">
      <c r="A3588" s="134" t="s">
        <v>8</v>
      </c>
      <c r="B3588" t="s">
        <v>15</v>
      </c>
      <c r="C3588">
        <v>2020</v>
      </c>
      <c r="D3588" s="129">
        <v>147823058.08000001</v>
      </c>
      <c r="F3588"/>
    </row>
    <row r="3589" spans="1:6">
      <c r="A3589" s="134" t="s">
        <v>8</v>
      </c>
      <c r="B3589" t="s">
        <v>15</v>
      </c>
      <c r="C3589">
        <v>2021</v>
      </c>
      <c r="D3589" s="129">
        <v>148280727.31999999</v>
      </c>
      <c r="F3589"/>
    </row>
    <row r="3590" spans="1:6">
      <c r="A3590" s="134" t="s">
        <v>8</v>
      </c>
      <c r="B3590" t="s">
        <v>15</v>
      </c>
      <c r="C3590">
        <v>2022</v>
      </c>
      <c r="D3590" s="129">
        <v>138427364.28</v>
      </c>
      <c r="F3590"/>
    </row>
    <row r="3591" spans="1:6">
      <c r="A3591" s="134" t="s">
        <v>8</v>
      </c>
      <c r="B3591" t="s">
        <v>15</v>
      </c>
      <c r="C3591">
        <v>2023</v>
      </c>
      <c r="D3591" s="129">
        <v>104820999.54000001</v>
      </c>
      <c r="F3591"/>
    </row>
    <row r="3592" spans="1:6">
      <c r="A3592" s="134" t="s">
        <v>8</v>
      </c>
      <c r="B3592" t="s">
        <v>15</v>
      </c>
      <c r="C3592">
        <v>2024</v>
      </c>
      <c r="D3592" s="129">
        <v>61251456.590000004</v>
      </c>
      <c r="F3592"/>
    </row>
    <row r="3593" spans="1:6">
      <c r="A3593" s="134" t="s">
        <v>8</v>
      </c>
      <c r="B3593" t="s">
        <v>15</v>
      </c>
      <c r="C3593">
        <v>2025</v>
      </c>
      <c r="D3593" s="129">
        <v>118459812</v>
      </c>
    </row>
    <row r="3594" spans="1:6">
      <c r="A3594" s="134" t="s">
        <v>9</v>
      </c>
      <c r="B3594" t="s">
        <v>15</v>
      </c>
      <c r="C3594">
        <v>2014</v>
      </c>
      <c r="D3594" s="129">
        <v>-14343500</v>
      </c>
      <c r="F3594"/>
    </row>
    <row r="3595" spans="1:6">
      <c r="A3595" s="134" t="s">
        <v>9</v>
      </c>
      <c r="B3595" t="s">
        <v>15</v>
      </c>
      <c r="C3595">
        <v>2015</v>
      </c>
      <c r="D3595" s="129">
        <v>84020000</v>
      </c>
      <c r="F3595"/>
    </row>
    <row r="3596" spans="1:6">
      <c r="A3596" s="134" t="s">
        <v>9</v>
      </c>
      <c r="B3596" t="s">
        <v>15</v>
      </c>
      <c r="C3596">
        <v>2016</v>
      </c>
      <c r="D3596" s="129">
        <v>249095676.58986431</v>
      </c>
      <c r="F3596"/>
    </row>
    <row r="3597" spans="1:6">
      <c r="A3597" s="134" t="s">
        <v>9</v>
      </c>
      <c r="B3597" t="s">
        <v>15</v>
      </c>
      <c r="C3597">
        <v>2017</v>
      </c>
      <c r="D3597" s="129">
        <v>234838368.28212079</v>
      </c>
      <c r="F3597"/>
    </row>
    <row r="3598" spans="1:6">
      <c r="A3598" s="134" t="s">
        <v>9</v>
      </c>
      <c r="B3598" t="s">
        <v>15</v>
      </c>
      <c r="C3598">
        <v>2018</v>
      </c>
      <c r="D3598" s="129">
        <v>93551260.109999999</v>
      </c>
      <c r="F3598"/>
    </row>
    <row r="3599" spans="1:6">
      <c r="A3599" s="134" t="s">
        <v>9</v>
      </c>
      <c r="B3599" t="s">
        <v>15</v>
      </c>
      <c r="C3599">
        <v>2019</v>
      </c>
      <c r="D3599" s="129">
        <v>88220691.189999998</v>
      </c>
      <c r="F3599"/>
    </row>
    <row r="3600" spans="1:6">
      <c r="A3600" s="134" t="s">
        <v>9</v>
      </c>
      <c r="B3600" t="s">
        <v>15</v>
      </c>
      <c r="C3600">
        <v>2020</v>
      </c>
      <c r="D3600" s="129">
        <v>91421930.890000001</v>
      </c>
      <c r="F3600"/>
    </row>
    <row r="3601" spans="1:6">
      <c r="A3601" s="134" t="s">
        <v>9</v>
      </c>
      <c r="B3601" t="s">
        <v>15</v>
      </c>
      <c r="C3601">
        <v>2021</v>
      </c>
      <c r="D3601" s="129">
        <v>91596651.159999996</v>
      </c>
      <c r="F3601"/>
    </row>
    <row r="3602" spans="1:6">
      <c r="A3602" s="134" t="s">
        <v>9</v>
      </c>
      <c r="B3602" t="s">
        <v>15</v>
      </c>
      <c r="C3602">
        <v>2022</v>
      </c>
      <c r="D3602" s="129">
        <v>84978568.290000007</v>
      </c>
      <c r="F3602"/>
    </row>
    <row r="3603" spans="1:6">
      <c r="A3603" s="134" t="s">
        <v>9</v>
      </c>
      <c r="B3603" t="s">
        <v>15</v>
      </c>
      <c r="C3603">
        <v>2023</v>
      </c>
      <c r="D3603" s="129">
        <v>65456272.049999997</v>
      </c>
      <c r="F3603"/>
    </row>
    <row r="3604" spans="1:6">
      <c r="A3604" s="134" t="s">
        <v>9</v>
      </c>
      <c r="B3604" t="s">
        <v>15</v>
      </c>
      <c r="C3604">
        <v>2024</v>
      </c>
      <c r="D3604" s="129">
        <v>45527989.210000001</v>
      </c>
      <c r="F3604"/>
    </row>
    <row r="3605" spans="1:6">
      <c r="A3605" s="134" t="s">
        <v>9</v>
      </c>
      <c r="B3605" t="s">
        <v>15</v>
      </c>
      <c r="C3605">
        <v>2025</v>
      </c>
      <c r="D3605" s="129">
        <v>65221709</v>
      </c>
    </row>
    <row r="3606" spans="1:6">
      <c r="A3606" s="134" t="s">
        <v>7</v>
      </c>
      <c r="B3606" t="s">
        <v>15</v>
      </c>
      <c r="C3606">
        <v>2014</v>
      </c>
      <c r="D3606" s="129">
        <v>159999106.59999999</v>
      </c>
      <c r="F3606"/>
    </row>
    <row r="3607" spans="1:6">
      <c r="A3607" s="134" t="s">
        <v>7</v>
      </c>
      <c r="B3607" t="s">
        <v>15</v>
      </c>
      <c r="C3607">
        <v>2015</v>
      </c>
      <c r="D3607" s="129">
        <v>166159852.532013</v>
      </c>
      <c r="F3607"/>
    </row>
    <row r="3608" spans="1:6">
      <c r="A3608" s="134" t="s">
        <v>7</v>
      </c>
      <c r="B3608" t="s">
        <v>15</v>
      </c>
      <c r="C3608">
        <v>2016</v>
      </c>
      <c r="D3608" s="129">
        <v>156637941.5</v>
      </c>
      <c r="F3608"/>
    </row>
    <row r="3609" spans="1:6">
      <c r="A3609" s="134" t="s">
        <v>7</v>
      </c>
      <c r="B3609" t="s">
        <v>15</v>
      </c>
      <c r="C3609">
        <v>2017</v>
      </c>
      <c r="D3609" s="129">
        <v>112864404.61</v>
      </c>
      <c r="F3609"/>
    </row>
    <row r="3610" spans="1:6">
      <c r="A3610" s="134" t="s">
        <v>7</v>
      </c>
      <c r="B3610" t="s">
        <v>15</v>
      </c>
      <c r="C3610">
        <v>2018</v>
      </c>
      <c r="D3610" s="129">
        <v>54864106</v>
      </c>
      <c r="F3610"/>
    </row>
    <row r="3611" spans="1:6">
      <c r="A3611" s="134" t="s">
        <v>7</v>
      </c>
      <c r="B3611" t="s">
        <v>15</v>
      </c>
      <c r="C3611">
        <v>2019</v>
      </c>
      <c r="D3611" s="129">
        <v>60364991.009999998</v>
      </c>
      <c r="F3611"/>
    </row>
    <row r="3612" spans="1:6">
      <c r="A3612" s="134" t="s">
        <v>7</v>
      </c>
      <c r="B3612" t="s">
        <v>15</v>
      </c>
      <c r="C3612">
        <v>2020</v>
      </c>
      <c r="D3612" s="129">
        <v>52067232</v>
      </c>
      <c r="F3612"/>
    </row>
    <row r="3613" spans="1:6">
      <c r="A3613" s="134" t="s">
        <v>7</v>
      </c>
      <c r="B3613" t="s">
        <v>15</v>
      </c>
      <c r="C3613">
        <v>2021</v>
      </c>
      <c r="D3613" s="129">
        <v>56627901</v>
      </c>
      <c r="F3613"/>
    </row>
    <row r="3614" spans="1:6">
      <c r="A3614" s="134" t="s">
        <v>7</v>
      </c>
      <c r="B3614" t="s">
        <v>15</v>
      </c>
      <c r="C3614">
        <v>2022</v>
      </c>
      <c r="D3614" s="129">
        <v>61837130</v>
      </c>
      <c r="F3614"/>
    </row>
    <row r="3615" spans="1:6">
      <c r="A3615" s="134" t="s">
        <v>7</v>
      </c>
      <c r="B3615" t="s">
        <v>15</v>
      </c>
      <c r="C3615">
        <v>2023</v>
      </c>
      <c r="D3615" s="129">
        <v>65051630.68</v>
      </c>
      <c r="F3615"/>
    </row>
    <row r="3616" spans="1:6">
      <c r="A3616" s="134" t="s">
        <v>7</v>
      </c>
      <c r="B3616" t="s">
        <v>15</v>
      </c>
      <c r="C3616">
        <v>2024</v>
      </c>
      <c r="D3616" s="129">
        <v>83779547.430000007</v>
      </c>
      <c r="F3616"/>
    </row>
    <row r="3617" spans="1:6">
      <c r="A3617" s="134" t="s">
        <v>7</v>
      </c>
      <c r="B3617" t="s">
        <v>15</v>
      </c>
      <c r="C3617">
        <v>2025</v>
      </c>
      <c r="D3617" s="129">
        <v>128057912.84</v>
      </c>
    </row>
    <row r="3618" spans="1:6">
      <c r="A3618" s="134" t="s">
        <v>107</v>
      </c>
      <c r="B3618" t="s">
        <v>15</v>
      </c>
      <c r="C3618">
        <v>2014</v>
      </c>
      <c r="D3618" s="129">
        <v>23121000</v>
      </c>
      <c r="F3618"/>
    </row>
    <row r="3619" spans="1:6">
      <c r="A3619" s="134" t="s">
        <v>107</v>
      </c>
      <c r="B3619" t="s">
        <v>15</v>
      </c>
      <c r="C3619">
        <v>2015</v>
      </c>
      <c r="D3619" s="129">
        <v>26267878.099888999</v>
      </c>
      <c r="F3619"/>
    </row>
    <row r="3620" spans="1:6">
      <c r="A3620" s="134" t="s">
        <v>107</v>
      </c>
      <c r="B3620" t="s">
        <v>15</v>
      </c>
      <c r="C3620">
        <v>2016</v>
      </c>
      <c r="D3620" s="129">
        <v>30303507.669574801</v>
      </c>
      <c r="F3620"/>
    </row>
    <row r="3621" spans="1:6">
      <c r="A3621" s="134" t="s">
        <v>107</v>
      </c>
      <c r="B3621" t="s">
        <v>15</v>
      </c>
      <c r="C3621">
        <v>2017</v>
      </c>
      <c r="D3621" s="129">
        <v>29362825.590413701</v>
      </c>
      <c r="F3621"/>
    </row>
    <row r="3622" spans="1:6">
      <c r="A3622" s="134" t="s">
        <v>107</v>
      </c>
      <c r="B3622" t="s">
        <v>15</v>
      </c>
      <c r="C3622">
        <v>2018</v>
      </c>
      <c r="D3622" s="129">
        <v>65856734</v>
      </c>
      <c r="F3622"/>
    </row>
    <row r="3623" spans="1:6">
      <c r="A3623" s="134" t="s">
        <v>107</v>
      </c>
      <c r="B3623" t="s">
        <v>15</v>
      </c>
      <c r="C3623">
        <v>2019</v>
      </c>
      <c r="D3623" s="129">
        <v>58897950</v>
      </c>
      <c r="F3623"/>
    </row>
    <row r="3624" spans="1:6">
      <c r="A3624" s="134" t="s">
        <v>107</v>
      </c>
      <c r="B3624" t="s">
        <v>15</v>
      </c>
      <c r="C3624">
        <v>2020</v>
      </c>
      <c r="D3624" s="129">
        <v>77520403.430000007</v>
      </c>
      <c r="F3624"/>
    </row>
    <row r="3625" spans="1:6">
      <c r="A3625" s="134" t="s">
        <v>107</v>
      </c>
      <c r="B3625" t="s">
        <v>15</v>
      </c>
      <c r="C3625">
        <v>2021</v>
      </c>
      <c r="D3625" s="129">
        <v>66936333.359999999</v>
      </c>
      <c r="F3625"/>
    </row>
    <row r="3626" spans="1:6">
      <c r="A3626" s="134" t="s">
        <v>107</v>
      </c>
      <c r="B3626" t="s">
        <v>15</v>
      </c>
      <c r="C3626">
        <v>2022</v>
      </c>
      <c r="D3626" s="129">
        <v>150441750.72999999</v>
      </c>
      <c r="F3626"/>
    </row>
    <row r="3627" spans="1:6">
      <c r="A3627" s="134" t="s">
        <v>107</v>
      </c>
      <c r="B3627" t="s">
        <v>15</v>
      </c>
      <c r="C3627">
        <v>2023</v>
      </c>
      <c r="D3627" s="129">
        <v>129894931</v>
      </c>
      <c r="F3627"/>
    </row>
    <row r="3628" spans="1:6">
      <c r="A3628" s="134" t="s">
        <v>107</v>
      </c>
      <c r="B3628" t="s">
        <v>15</v>
      </c>
      <c r="C3628">
        <v>2024</v>
      </c>
      <c r="D3628" s="129">
        <v>-35352752</v>
      </c>
      <c r="F3628"/>
    </row>
    <row r="3629" spans="1:6">
      <c r="A3629" s="134" t="s">
        <v>107</v>
      </c>
      <c r="B3629" t="s">
        <v>15</v>
      </c>
      <c r="C3629">
        <v>2025</v>
      </c>
      <c r="D3629" s="129">
        <v>24421575</v>
      </c>
    </row>
    <row r="3630" spans="1:6">
      <c r="A3630" s="134" t="s">
        <v>104</v>
      </c>
      <c r="B3630" t="s">
        <v>15</v>
      </c>
      <c r="C3630">
        <v>2014</v>
      </c>
      <c r="D3630" s="129">
        <v>13676723.31323</v>
      </c>
      <c r="F3630"/>
    </row>
    <row r="3631" spans="1:6">
      <c r="A3631" s="134" t="s">
        <v>104</v>
      </c>
      <c r="B3631" t="s">
        <v>15</v>
      </c>
      <c r="C3631">
        <v>2015</v>
      </c>
      <c r="D3631" s="129">
        <v>7449476.7152399998</v>
      </c>
      <c r="F3631"/>
    </row>
    <row r="3632" spans="1:6">
      <c r="A3632" s="134" t="s">
        <v>104</v>
      </c>
      <c r="B3632" t="s">
        <v>15</v>
      </c>
      <c r="C3632">
        <v>2016</v>
      </c>
      <c r="D3632" s="129">
        <v>10227812.369999999</v>
      </c>
      <c r="F3632"/>
    </row>
    <row r="3633" spans="1:6">
      <c r="A3633" s="134" t="s">
        <v>104</v>
      </c>
      <c r="B3633" t="s">
        <v>15</v>
      </c>
      <c r="C3633">
        <v>2017</v>
      </c>
      <c r="D3633" s="129">
        <v>5952201.9129999997</v>
      </c>
      <c r="F3633"/>
    </row>
    <row r="3634" spans="1:6">
      <c r="A3634" s="134" t="s">
        <v>104</v>
      </c>
      <c r="B3634" t="s">
        <v>15</v>
      </c>
      <c r="C3634">
        <v>2018</v>
      </c>
      <c r="D3634" s="129">
        <v>7083075.7869999995</v>
      </c>
      <c r="F3634"/>
    </row>
    <row r="3635" spans="1:6">
      <c r="A3635" s="134" t="s">
        <v>104</v>
      </c>
      <c r="B3635" t="s">
        <v>15</v>
      </c>
      <c r="C3635">
        <v>2019</v>
      </c>
      <c r="D3635" s="129">
        <v>5260844.0060000001</v>
      </c>
      <c r="F3635"/>
    </row>
    <row r="3636" spans="1:6">
      <c r="A3636" s="134" t="s">
        <v>104</v>
      </c>
      <c r="B3636" t="s">
        <v>15</v>
      </c>
      <c r="C3636">
        <v>2020</v>
      </c>
      <c r="D3636" s="129">
        <v>5704110.1801466802</v>
      </c>
      <c r="F3636"/>
    </row>
    <row r="3637" spans="1:6">
      <c r="A3637" s="134" t="s">
        <v>104</v>
      </c>
      <c r="B3637" t="s">
        <v>15</v>
      </c>
      <c r="C3637">
        <v>2021</v>
      </c>
      <c r="D3637" s="129">
        <v>5828525.4278166797</v>
      </c>
      <c r="F3637"/>
    </row>
    <row r="3638" spans="1:6">
      <c r="A3638" s="134" t="s">
        <v>104</v>
      </c>
      <c r="B3638" t="s">
        <v>15</v>
      </c>
      <c r="C3638">
        <v>2022</v>
      </c>
      <c r="D3638" s="129">
        <v>6333180.2815790204</v>
      </c>
      <c r="F3638"/>
    </row>
    <row r="3639" spans="1:6">
      <c r="A3639" s="134" t="s">
        <v>104</v>
      </c>
      <c r="B3639" t="s">
        <v>15</v>
      </c>
      <c r="C3639">
        <v>2023</v>
      </c>
      <c r="D3639" s="129">
        <v>6333180.2815790204</v>
      </c>
      <c r="F3639"/>
    </row>
    <row r="3640" spans="1:6">
      <c r="A3640" s="134" t="s">
        <v>104</v>
      </c>
      <c r="B3640" t="s">
        <v>15</v>
      </c>
      <c r="C3640">
        <v>2024</v>
      </c>
      <c r="D3640" s="129">
        <v>7155264.4112805799</v>
      </c>
      <c r="F3640"/>
    </row>
    <row r="3641" spans="1:6">
      <c r="A3641" s="134" t="s">
        <v>104</v>
      </c>
      <c r="B3641" t="s">
        <v>15</v>
      </c>
      <c r="C3641">
        <v>2025</v>
      </c>
      <c r="D3641" s="129">
        <v>5250914.5000490341</v>
      </c>
    </row>
    <row r="3642" spans="1:6">
      <c r="A3642" s="134" t="s">
        <v>145</v>
      </c>
      <c r="B3642" t="s">
        <v>15</v>
      </c>
      <c r="C3642">
        <v>2020</v>
      </c>
      <c r="D3642" s="129">
        <v>0</v>
      </c>
      <c r="F3642"/>
    </row>
    <row r="3643" spans="1:6">
      <c r="A3643" s="134" t="s">
        <v>145</v>
      </c>
      <c r="B3643" t="s">
        <v>15</v>
      </c>
      <c r="C3643">
        <v>2021</v>
      </c>
      <c r="D3643" s="129">
        <v>0</v>
      </c>
      <c r="F3643"/>
    </row>
    <row r="3644" spans="1:6">
      <c r="A3644" s="134" t="s">
        <v>145</v>
      </c>
      <c r="B3644" t="s">
        <v>15</v>
      </c>
      <c r="C3644">
        <v>2022</v>
      </c>
      <c r="D3644" s="129">
        <v>0</v>
      </c>
      <c r="F3644"/>
    </row>
    <row r="3645" spans="1:6">
      <c r="A3645" s="134" t="s">
        <v>145</v>
      </c>
      <c r="B3645" t="s">
        <v>15</v>
      </c>
      <c r="C3645">
        <v>2023</v>
      </c>
      <c r="D3645" s="129">
        <v>0</v>
      </c>
      <c r="F3645"/>
    </row>
    <row r="3646" spans="1:6">
      <c r="A3646" s="134" t="s">
        <v>145</v>
      </c>
      <c r="B3646" t="s">
        <v>15</v>
      </c>
      <c r="C3646">
        <v>2024</v>
      </c>
      <c r="D3646" s="129">
        <v>0</v>
      </c>
      <c r="F3646"/>
    </row>
    <row r="3647" spans="1:6">
      <c r="A3647" s="134" t="s">
        <v>145</v>
      </c>
      <c r="B3647" t="s">
        <v>15</v>
      </c>
      <c r="C3647">
        <v>2025</v>
      </c>
      <c r="D3647" s="129">
        <v>0</v>
      </c>
    </row>
    <row r="3648" spans="1:6">
      <c r="A3648" s="134" t="s">
        <v>101</v>
      </c>
      <c r="B3648" t="s">
        <v>15</v>
      </c>
      <c r="C3648">
        <v>2014</v>
      </c>
      <c r="D3648" s="129">
        <v>33651315</v>
      </c>
      <c r="F3648"/>
    </row>
    <row r="3649" spans="1:6">
      <c r="A3649" s="134" t="s">
        <v>101</v>
      </c>
      <c r="B3649" t="s">
        <v>15</v>
      </c>
      <c r="C3649">
        <v>2015</v>
      </c>
      <c r="D3649" s="129">
        <v>54143130.520000003</v>
      </c>
      <c r="F3649"/>
    </row>
    <row r="3650" spans="1:6">
      <c r="A3650" s="134" t="s">
        <v>101</v>
      </c>
      <c r="B3650" t="s">
        <v>15</v>
      </c>
      <c r="C3650">
        <v>2016</v>
      </c>
      <c r="D3650" s="129">
        <v>33157774.469999999</v>
      </c>
      <c r="F3650"/>
    </row>
    <row r="3651" spans="1:6">
      <c r="A3651" s="134" t="s">
        <v>101</v>
      </c>
      <c r="B3651" t="s">
        <v>15</v>
      </c>
      <c r="C3651">
        <v>2017</v>
      </c>
      <c r="D3651" s="129">
        <v>31097237</v>
      </c>
      <c r="F3651"/>
    </row>
    <row r="3652" spans="1:6">
      <c r="A3652" s="134" t="s">
        <v>101</v>
      </c>
      <c r="B3652" t="s">
        <v>15</v>
      </c>
      <c r="C3652">
        <v>2018</v>
      </c>
      <c r="D3652" s="129">
        <v>26266208</v>
      </c>
      <c r="F3652"/>
    </row>
    <row r="3653" spans="1:6">
      <c r="A3653" s="134" t="s">
        <v>101</v>
      </c>
      <c r="B3653" t="s">
        <v>15</v>
      </c>
      <c r="C3653">
        <v>2019</v>
      </c>
      <c r="D3653" s="129">
        <v>27407477.739999998</v>
      </c>
      <c r="F3653"/>
    </row>
    <row r="3654" spans="1:6">
      <c r="A3654" s="134" t="s">
        <v>101</v>
      </c>
      <c r="B3654" t="s">
        <v>15</v>
      </c>
      <c r="C3654">
        <v>2020</v>
      </c>
      <c r="D3654" s="129">
        <v>33661017.539999999</v>
      </c>
      <c r="F3654"/>
    </row>
    <row r="3655" spans="1:6">
      <c r="A3655" s="134" t="s">
        <v>101</v>
      </c>
      <c r="B3655" t="s">
        <v>15</v>
      </c>
      <c r="C3655">
        <v>2021</v>
      </c>
      <c r="D3655" s="129">
        <v>29951013.84</v>
      </c>
      <c r="F3655"/>
    </row>
    <row r="3656" spans="1:6">
      <c r="A3656" s="134" t="s">
        <v>101</v>
      </c>
      <c r="B3656" t="s">
        <v>15</v>
      </c>
      <c r="C3656">
        <v>2022</v>
      </c>
      <c r="D3656" s="129">
        <v>0</v>
      </c>
      <c r="F3656"/>
    </row>
    <row r="3657" spans="1:6">
      <c r="A3657" s="134" t="s">
        <v>101</v>
      </c>
      <c r="B3657" t="s">
        <v>15</v>
      </c>
      <c r="C3657">
        <v>2023</v>
      </c>
      <c r="D3657" s="129">
        <v>26153499.859999999</v>
      </c>
      <c r="F3657"/>
    </row>
    <row r="3658" spans="1:6">
      <c r="A3658" s="134" t="s">
        <v>101</v>
      </c>
      <c r="B3658" t="s">
        <v>15</v>
      </c>
      <c r="C3658">
        <v>2024</v>
      </c>
      <c r="D3658" s="129">
        <v>25029871</v>
      </c>
      <c r="F3658"/>
    </row>
    <row r="3659" spans="1:6">
      <c r="A3659" s="134" t="s">
        <v>101</v>
      </c>
      <c r="B3659" t="s">
        <v>15</v>
      </c>
      <c r="C3659">
        <v>2025</v>
      </c>
      <c r="D3659" s="129">
        <v>11806571</v>
      </c>
    </row>
    <row r="3660" spans="1:6">
      <c r="A3660" s="134" t="s">
        <v>10</v>
      </c>
      <c r="B3660" t="s">
        <v>15</v>
      </c>
      <c r="C3660">
        <v>2014</v>
      </c>
      <c r="D3660" s="129">
        <v>0</v>
      </c>
      <c r="F3660"/>
    </row>
    <row r="3661" spans="1:6">
      <c r="A3661" s="134" t="s">
        <v>10</v>
      </c>
      <c r="B3661" t="s">
        <v>15</v>
      </c>
      <c r="C3661">
        <v>2015</v>
      </c>
      <c r="D3661" s="129">
        <v>0</v>
      </c>
      <c r="F3661"/>
    </row>
    <row r="3662" spans="1:6">
      <c r="A3662" s="134" t="s">
        <v>10</v>
      </c>
      <c r="B3662" t="s">
        <v>15</v>
      </c>
      <c r="C3662">
        <v>2016</v>
      </c>
      <c r="D3662" s="129">
        <v>0</v>
      </c>
      <c r="F3662"/>
    </row>
    <row r="3663" spans="1:6">
      <c r="A3663" s="134" t="s">
        <v>10</v>
      </c>
      <c r="B3663" t="s">
        <v>15</v>
      </c>
      <c r="C3663">
        <v>2017</v>
      </c>
      <c r="D3663" s="129">
        <v>0</v>
      </c>
      <c r="F3663"/>
    </row>
    <row r="3664" spans="1:6">
      <c r="A3664" s="134" t="s">
        <v>10</v>
      </c>
      <c r="B3664" t="s">
        <v>15</v>
      </c>
      <c r="C3664">
        <v>2018</v>
      </c>
      <c r="D3664" s="129">
        <v>0</v>
      </c>
      <c r="F3664"/>
    </row>
    <row r="3665" spans="1:6">
      <c r="A3665" s="134" t="s">
        <v>10</v>
      </c>
      <c r="B3665" t="s">
        <v>15</v>
      </c>
      <c r="C3665">
        <v>2019</v>
      </c>
      <c r="D3665" s="129">
        <v>0</v>
      </c>
      <c r="F3665"/>
    </row>
    <row r="3666" spans="1:6">
      <c r="A3666" s="134" t="s">
        <v>10</v>
      </c>
      <c r="B3666" t="s">
        <v>15</v>
      </c>
      <c r="C3666">
        <v>2020</v>
      </c>
      <c r="D3666" s="129">
        <v>0</v>
      </c>
      <c r="F3666"/>
    </row>
    <row r="3667" spans="1:6">
      <c r="A3667" s="134" t="s">
        <v>10</v>
      </c>
      <c r="B3667" t="s">
        <v>15</v>
      </c>
      <c r="C3667">
        <v>2021</v>
      </c>
      <c r="D3667" s="129">
        <v>81396907.852362305</v>
      </c>
      <c r="F3667"/>
    </row>
    <row r="3668" spans="1:6">
      <c r="A3668" s="134" t="s">
        <v>10</v>
      </c>
      <c r="B3668" t="s">
        <v>15</v>
      </c>
      <c r="C3668">
        <v>2022</v>
      </c>
      <c r="D3668" s="129">
        <v>80165625.085114703</v>
      </c>
      <c r="F3668"/>
    </row>
    <row r="3669" spans="1:6">
      <c r="A3669" s="134" t="s">
        <v>10</v>
      </c>
      <c r="B3669" t="s">
        <v>15</v>
      </c>
      <c r="C3669">
        <v>2023</v>
      </c>
      <c r="D3669" s="129">
        <v>80382799.3234431</v>
      </c>
      <c r="F3669"/>
    </row>
    <row r="3670" spans="1:6">
      <c r="A3670" s="134" t="s">
        <v>10</v>
      </c>
      <c r="B3670" t="s">
        <v>15</v>
      </c>
      <c r="C3670">
        <v>2024</v>
      </c>
      <c r="D3670" s="129">
        <v>87419000</v>
      </c>
      <c r="F3670"/>
    </row>
    <row r="3671" spans="1:6">
      <c r="A3671" s="134" t="s">
        <v>10</v>
      </c>
      <c r="B3671" t="s">
        <v>15</v>
      </c>
      <c r="C3671">
        <v>2025</v>
      </c>
      <c r="D3671" s="129">
        <v>86365000</v>
      </c>
    </row>
    <row r="3672" spans="1:6">
      <c r="A3672" s="134" t="s">
        <v>105</v>
      </c>
      <c r="B3672" t="s">
        <v>15</v>
      </c>
      <c r="C3672">
        <v>2014</v>
      </c>
      <c r="D3672" s="129">
        <v>0</v>
      </c>
      <c r="F3672"/>
    </row>
    <row r="3673" spans="1:6">
      <c r="A3673" s="134" t="s">
        <v>105</v>
      </c>
      <c r="B3673" t="s">
        <v>15</v>
      </c>
      <c r="C3673">
        <v>2015</v>
      </c>
      <c r="D3673" s="129">
        <v>0</v>
      </c>
      <c r="F3673"/>
    </row>
    <row r="3674" spans="1:6">
      <c r="A3674" s="134" t="s">
        <v>105</v>
      </c>
      <c r="B3674" t="s">
        <v>15</v>
      </c>
      <c r="C3674">
        <v>2016</v>
      </c>
      <c r="D3674" s="129">
        <v>0</v>
      </c>
      <c r="F3674"/>
    </row>
    <row r="3675" spans="1:6">
      <c r="A3675" s="134" t="s">
        <v>105</v>
      </c>
      <c r="B3675" t="s">
        <v>15</v>
      </c>
      <c r="C3675">
        <v>2017</v>
      </c>
      <c r="D3675" s="129">
        <v>0</v>
      </c>
      <c r="F3675"/>
    </row>
    <row r="3676" spans="1:6">
      <c r="A3676" s="134" t="s">
        <v>105</v>
      </c>
      <c r="B3676" t="s">
        <v>15</v>
      </c>
      <c r="C3676">
        <v>2018</v>
      </c>
      <c r="D3676" s="129">
        <v>0</v>
      </c>
      <c r="F3676"/>
    </row>
    <row r="3677" spans="1:6">
      <c r="A3677" s="134" t="s">
        <v>105</v>
      </c>
      <c r="B3677" t="s">
        <v>15</v>
      </c>
      <c r="C3677">
        <v>2019</v>
      </c>
      <c r="D3677" s="129">
        <v>0</v>
      </c>
      <c r="F3677"/>
    </row>
    <row r="3678" spans="1:6">
      <c r="A3678" s="134" t="s">
        <v>105</v>
      </c>
      <c r="B3678" t="s">
        <v>15</v>
      </c>
      <c r="C3678">
        <v>2020</v>
      </c>
      <c r="D3678" s="129">
        <v>0</v>
      </c>
      <c r="F3678"/>
    </row>
    <row r="3679" spans="1:6">
      <c r="A3679" s="134" t="s">
        <v>105</v>
      </c>
      <c r="B3679" t="s">
        <v>15</v>
      </c>
      <c r="C3679">
        <v>2021</v>
      </c>
      <c r="D3679" s="129">
        <v>0</v>
      </c>
      <c r="F3679"/>
    </row>
    <row r="3680" spans="1:6">
      <c r="A3680" s="134" t="s">
        <v>105</v>
      </c>
      <c r="B3680" t="s">
        <v>15</v>
      </c>
      <c r="C3680">
        <v>2022</v>
      </c>
      <c r="D3680" s="129">
        <v>0</v>
      </c>
      <c r="F3680"/>
    </row>
    <row r="3681" spans="1:6">
      <c r="A3681" s="134" t="s">
        <v>105</v>
      </c>
      <c r="B3681" t="s">
        <v>15</v>
      </c>
      <c r="C3681">
        <v>2023</v>
      </c>
      <c r="D3681" s="129">
        <v>0</v>
      </c>
      <c r="F3681"/>
    </row>
    <row r="3682" spans="1:6">
      <c r="A3682" s="134" t="s">
        <v>105</v>
      </c>
      <c r="B3682" t="s">
        <v>15</v>
      </c>
      <c r="C3682">
        <v>2024</v>
      </c>
      <c r="D3682" s="129">
        <v>0</v>
      </c>
      <c r="F3682"/>
    </row>
    <row r="3683" spans="1:6">
      <c r="A3683" s="134" t="s">
        <v>105</v>
      </c>
      <c r="B3683" t="s">
        <v>15</v>
      </c>
      <c r="C3683">
        <v>2025</v>
      </c>
      <c r="D3683" s="129">
        <v>0</v>
      </c>
    </row>
    <row r="3684" spans="1:6">
      <c r="A3684" s="134" t="s">
        <v>12</v>
      </c>
      <c r="B3684" t="s">
        <v>15</v>
      </c>
      <c r="C3684">
        <v>2014</v>
      </c>
      <c r="D3684" s="129">
        <v>17701313.960000001</v>
      </c>
      <c r="F3684"/>
    </row>
    <row r="3685" spans="1:6">
      <c r="A3685" s="134" t="s">
        <v>12</v>
      </c>
      <c r="B3685" t="s">
        <v>15</v>
      </c>
      <c r="C3685">
        <v>2015</v>
      </c>
      <c r="D3685" s="129">
        <v>18508584.510000002</v>
      </c>
      <c r="F3685"/>
    </row>
    <row r="3686" spans="1:6">
      <c r="A3686" s="134" t="s">
        <v>12</v>
      </c>
      <c r="B3686" t="s">
        <v>15</v>
      </c>
      <c r="C3686">
        <v>2016</v>
      </c>
      <c r="D3686" s="129">
        <v>17325083</v>
      </c>
      <c r="F3686"/>
    </row>
    <row r="3687" spans="1:6">
      <c r="A3687" s="134" t="s">
        <v>12</v>
      </c>
      <c r="B3687" t="s">
        <v>15</v>
      </c>
      <c r="C3687">
        <v>2017</v>
      </c>
      <c r="D3687" s="129">
        <v>13521848</v>
      </c>
      <c r="F3687"/>
    </row>
    <row r="3688" spans="1:6">
      <c r="A3688" s="134" t="s">
        <v>12</v>
      </c>
      <c r="B3688" t="s">
        <v>15</v>
      </c>
      <c r="C3688">
        <v>2018</v>
      </c>
      <c r="D3688" s="129">
        <v>14519570.509999899</v>
      </c>
      <c r="F3688"/>
    </row>
    <row r="3689" spans="1:6">
      <c r="A3689" s="134" t="s">
        <v>12</v>
      </c>
      <c r="B3689" t="s">
        <v>15</v>
      </c>
      <c r="C3689">
        <v>2019</v>
      </c>
      <c r="D3689" s="129">
        <v>13174642.279999999</v>
      </c>
      <c r="F3689"/>
    </row>
    <row r="3690" spans="1:6">
      <c r="A3690" s="134" t="s">
        <v>12</v>
      </c>
      <c r="B3690" t="s">
        <v>15</v>
      </c>
      <c r="C3690">
        <v>2020</v>
      </c>
      <c r="D3690" s="129">
        <v>12639439</v>
      </c>
      <c r="F3690"/>
    </row>
    <row r="3691" spans="1:6">
      <c r="A3691" s="134" t="s">
        <v>12</v>
      </c>
      <c r="B3691" t="s">
        <v>15</v>
      </c>
      <c r="C3691">
        <v>2021</v>
      </c>
      <c r="D3691" s="129">
        <v>13129739.23</v>
      </c>
      <c r="F3691"/>
    </row>
    <row r="3692" spans="1:6">
      <c r="A3692" s="134" t="s">
        <v>12</v>
      </c>
      <c r="B3692" t="s">
        <v>15</v>
      </c>
      <c r="C3692">
        <v>2022</v>
      </c>
      <c r="D3692" s="129">
        <v>12326345.77</v>
      </c>
      <c r="F3692"/>
    </row>
    <row r="3693" spans="1:6">
      <c r="A3693" s="134" t="s">
        <v>12</v>
      </c>
      <c r="B3693" t="s">
        <v>15</v>
      </c>
      <c r="C3693">
        <v>2023</v>
      </c>
      <c r="D3693" s="129">
        <v>14592083.6</v>
      </c>
      <c r="F3693"/>
    </row>
    <row r="3694" spans="1:6">
      <c r="A3694" s="134" t="s">
        <v>12</v>
      </c>
      <c r="B3694" t="s">
        <v>15</v>
      </c>
      <c r="C3694">
        <v>2024</v>
      </c>
      <c r="D3694" s="129">
        <v>15220963.039999999</v>
      </c>
      <c r="F3694"/>
    </row>
    <row r="3695" spans="1:6">
      <c r="A3695" s="134" t="s">
        <v>12</v>
      </c>
      <c r="B3695" t="s">
        <v>15</v>
      </c>
      <c r="C3695">
        <v>2025</v>
      </c>
      <c r="D3695" s="129">
        <v>8248012.4100000001</v>
      </c>
    </row>
    <row r="3696" spans="1:6">
      <c r="A3696" s="134" t="s">
        <v>5</v>
      </c>
      <c r="B3696" t="s">
        <v>22</v>
      </c>
      <c r="C3696">
        <v>2014</v>
      </c>
      <c r="D3696" s="129">
        <v>268008295.23000011</v>
      </c>
      <c r="F3696"/>
    </row>
    <row r="3697" spans="1:6">
      <c r="A3697" s="134" t="s">
        <v>5</v>
      </c>
      <c r="B3697" t="s">
        <v>22</v>
      </c>
      <c r="C3697">
        <v>2015</v>
      </c>
      <c r="D3697" s="129">
        <v>281919621.6164</v>
      </c>
      <c r="F3697"/>
    </row>
    <row r="3698" spans="1:6">
      <c r="A3698" s="134" t="s">
        <v>5</v>
      </c>
      <c r="B3698" t="s">
        <v>22</v>
      </c>
      <c r="C3698">
        <v>2016</v>
      </c>
      <c r="D3698" s="129">
        <v>199039057.97999999</v>
      </c>
      <c r="F3698"/>
    </row>
    <row r="3699" spans="1:6">
      <c r="A3699" s="134" t="s">
        <v>5</v>
      </c>
      <c r="B3699" t="s">
        <v>22</v>
      </c>
      <c r="C3699">
        <v>2017</v>
      </c>
      <c r="D3699" s="129">
        <v>177297827.97999999</v>
      </c>
      <c r="F3699"/>
    </row>
    <row r="3700" spans="1:6">
      <c r="A3700" s="134" t="s">
        <v>5</v>
      </c>
      <c r="B3700" t="s">
        <v>22</v>
      </c>
      <c r="C3700">
        <v>2018</v>
      </c>
      <c r="D3700" s="129">
        <v>126453035</v>
      </c>
      <c r="F3700"/>
    </row>
    <row r="3701" spans="1:6">
      <c r="A3701" s="134" t="s">
        <v>5</v>
      </c>
      <c r="B3701" t="s">
        <v>22</v>
      </c>
      <c r="C3701">
        <v>2019</v>
      </c>
      <c r="D3701" s="129">
        <v>136265718</v>
      </c>
      <c r="F3701"/>
    </row>
    <row r="3702" spans="1:6">
      <c r="A3702" s="134" t="s">
        <v>5</v>
      </c>
      <c r="B3702" t="s">
        <v>22</v>
      </c>
      <c r="C3702">
        <v>2020</v>
      </c>
      <c r="D3702" s="129">
        <v>165381824.30000001</v>
      </c>
      <c r="F3702"/>
    </row>
    <row r="3703" spans="1:6">
      <c r="A3703" s="134" t="s">
        <v>5</v>
      </c>
      <c r="B3703" t="s">
        <v>22</v>
      </c>
      <c r="C3703">
        <v>2021</v>
      </c>
      <c r="D3703" s="129">
        <v>125272933</v>
      </c>
      <c r="F3703"/>
    </row>
    <row r="3704" spans="1:6">
      <c r="A3704" s="134" t="s">
        <v>5</v>
      </c>
      <c r="B3704" t="s">
        <v>22</v>
      </c>
      <c r="C3704">
        <v>2022</v>
      </c>
      <c r="D3704" s="129">
        <v>129200057</v>
      </c>
      <c r="F3704"/>
    </row>
    <row r="3705" spans="1:6">
      <c r="A3705" s="134" t="s">
        <v>5</v>
      </c>
      <c r="B3705" t="s">
        <v>22</v>
      </c>
      <c r="C3705">
        <v>2023</v>
      </c>
      <c r="D3705" s="129">
        <v>134498351.03999999</v>
      </c>
      <c r="F3705"/>
    </row>
    <row r="3706" spans="1:6">
      <c r="A3706" s="134" t="s">
        <v>5</v>
      </c>
      <c r="B3706" t="s">
        <v>22</v>
      </c>
      <c r="C3706">
        <v>2024</v>
      </c>
      <c r="D3706" s="129">
        <v>147820067.25999999</v>
      </c>
      <c r="E3706" s="135"/>
      <c r="F3706"/>
    </row>
    <row r="3707" spans="1:6">
      <c r="A3707" s="134" t="s">
        <v>5</v>
      </c>
      <c r="B3707" t="s">
        <v>22</v>
      </c>
      <c r="C3707">
        <v>2025</v>
      </c>
      <c r="D3707" s="129">
        <v>188969590.67999998</v>
      </c>
    </row>
    <row r="3708" spans="1:6">
      <c r="A3708" s="134" t="s">
        <v>102</v>
      </c>
      <c r="B3708" t="s">
        <v>22</v>
      </c>
      <c r="C3708">
        <v>2014</v>
      </c>
      <c r="D3708" s="129">
        <v>81837373.608653516</v>
      </c>
      <c r="F3708"/>
    </row>
    <row r="3709" spans="1:6">
      <c r="A3709" s="134" t="s">
        <v>102</v>
      </c>
      <c r="B3709" t="s">
        <v>22</v>
      </c>
      <c r="C3709">
        <v>2015</v>
      </c>
      <c r="D3709" s="129">
        <v>76021344.998382896</v>
      </c>
      <c r="F3709"/>
    </row>
    <row r="3710" spans="1:6">
      <c r="A3710" s="134" t="s">
        <v>102</v>
      </c>
      <c r="B3710" t="s">
        <v>22</v>
      </c>
      <c r="C3710">
        <v>2016</v>
      </c>
      <c r="D3710" s="129">
        <v>82254664.885366604</v>
      </c>
      <c r="F3710"/>
    </row>
    <row r="3711" spans="1:6">
      <c r="A3711" s="134" t="s">
        <v>102</v>
      </c>
      <c r="B3711" t="s">
        <v>22</v>
      </c>
      <c r="C3711">
        <v>2017</v>
      </c>
      <c r="D3711" s="129">
        <v>75773447.931444004</v>
      </c>
      <c r="F3711"/>
    </row>
    <row r="3712" spans="1:6">
      <c r="A3712" s="134" t="s">
        <v>102</v>
      </c>
      <c r="B3712" t="s">
        <v>22</v>
      </c>
      <c r="C3712">
        <v>2018</v>
      </c>
      <c r="D3712" s="129">
        <v>71391238.921994999</v>
      </c>
      <c r="F3712"/>
    </row>
    <row r="3713" spans="1:6">
      <c r="A3713" s="134" t="s">
        <v>102</v>
      </c>
      <c r="B3713" t="s">
        <v>22</v>
      </c>
      <c r="C3713">
        <v>2019</v>
      </c>
      <c r="D3713" s="129">
        <v>86138405.288000003</v>
      </c>
      <c r="F3713"/>
    </row>
    <row r="3714" spans="1:6">
      <c r="A3714" s="134" t="s">
        <v>102</v>
      </c>
      <c r="B3714" t="s">
        <v>22</v>
      </c>
      <c r="C3714">
        <v>2020</v>
      </c>
      <c r="D3714" s="129">
        <v>86264001.724534005</v>
      </c>
      <c r="F3714"/>
    </row>
    <row r="3715" spans="1:6">
      <c r="A3715" s="134" t="s">
        <v>102</v>
      </c>
      <c r="B3715" t="s">
        <v>22</v>
      </c>
      <c r="C3715">
        <v>2021</v>
      </c>
      <c r="D3715" s="129">
        <v>82783120.5</v>
      </c>
      <c r="F3715"/>
    </row>
    <row r="3716" spans="1:6">
      <c r="A3716" s="134" t="s">
        <v>102</v>
      </c>
      <c r="B3716" t="s">
        <v>22</v>
      </c>
      <c r="C3716">
        <v>2022</v>
      </c>
      <c r="D3716" s="129">
        <v>94154293.731555507</v>
      </c>
      <c r="F3716"/>
    </row>
    <row r="3717" spans="1:6">
      <c r="A3717" s="134" t="s">
        <v>102</v>
      </c>
      <c r="B3717" t="s">
        <v>22</v>
      </c>
      <c r="C3717">
        <v>2023</v>
      </c>
      <c r="D3717" s="129">
        <v>89723766.774866804</v>
      </c>
      <c r="F3717"/>
    </row>
    <row r="3718" spans="1:6">
      <c r="A3718" s="134" t="s">
        <v>102</v>
      </c>
      <c r="B3718" t="s">
        <v>22</v>
      </c>
      <c r="C3718">
        <v>2024</v>
      </c>
      <c r="D3718" s="129">
        <v>118300338.724169</v>
      </c>
      <c r="F3718"/>
    </row>
    <row r="3719" spans="1:6">
      <c r="A3719" s="134" t="s">
        <v>102</v>
      </c>
      <c r="B3719" t="s">
        <v>22</v>
      </c>
      <c r="C3719">
        <v>2025</v>
      </c>
      <c r="D3719" s="129">
        <v>145552638.11033708</v>
      </c>
    </row>
    <row r="3720" spans="1:6">
      <c r="A3720" s="134" t="s">
        <v>11</v>
      </c>
      <c r="B3720" t="s">
        <v>22</v>
      </c>
      <c r="C3720">
        <v>2014</v>
      </c>
      <c r="D3720" s="129">
        <v>31071683.278893132</v>
      </c>
      <c r="F3720"/>
    </row>
    <row r="3721" spans="1:6">
      <c r="A3721" s="134" t="s">
        <v>11</v>
      </c>
      <c r="B3721" t="s">
        <v>22</v>
      </c>
      <c r="C3721">
        <v>2015</v>
      </c>
      <c r="D3721" s="129">
        <v>25985575.1264669</v>
      </c>
      <c r="F3721"/>
    </row>
    <row r="3722" spans="1:6">
      <c r="A3722" s="134" t="s">
        <v>11</v>
      </c>
      <c r="B3722" t="s">
        <v>22</v>
      </c>
      <c r="C3722">
        <v>2016</v>
      </c>
      <c r="D3722" s="129">
        <v>25649494.910893001</v>
      </c>
      <c r="F3722"/>
    </row>
    <row r="3723" spans="1:6">
      <c r="A3723" s="134" t="s">
        <v>11</v>
      </c>
      <c r="B3723" t="s">
        <v>22</v>
      </c>
      <c r="C3723">
        <v>2017</v>
      </c>
      <c r="D3723" s="129">
        <v>29727400.032702301</v>
      </c>
      <c r="F3723"/>
    </row>
    <row r="3724" spans="1:6">
      <c r="A3724" s="134" t="s">
        <v>11</v>
      </c>
      <c r="B3724" t="s">
        <v>22</v>
      </c>
      <c r="C3724">
        <v>2018</v>
      </c>
      <c r="D3724" s="129">
        <v>26044041.295918699</v>
      </c>
      <c r="F3724"/>
    </row>
    <row r="3725" spans="1:6">
      <c r="A3725" s="134" t="s">
        <v>11</v>
      </c>
      <c r="B3725" t="s">
        <v>22</v>
      </c>
      <c r="C3725">
        <v>2019</v>
      </c>
      <c r="D3725" s="129">
        <v>37673492.382399999</v>
      </c>
      <c r="F3725"/>
    </row>
    <row r="3726" spans="1:6">
      <c r="A3726" s="134" t="s">
        <v>11</v>
      </c>
      <c r="B3726" t="s">
        <v>22</v>
      </c>
      <c r="C3726">
        <v>2020</v>
      </c>
      <c r="D3726" s="129">
        <v>34568841.030000001</v>
      </c>
      <c r="F3726"/>
    </row>
    <row r="3727" spans="1:6">
      <c r="A3727" s="134" t="s">
        <v>11</v>
      </c>
      <c r="B3727" t="s">
        <v>22</v>
      </c>
      <c r="C3727">
        <v>2021</v>
      </c>
      <c r="D3727" s="129">
        <v>32859185.399999999</v>
      </c>
      <c r="F3727"/>
    </row>
    <row r="3728" spans="1:6">
      <c r="A3728" s="134" t="s">
        <v>11</v>
      </c>
      <c r="B3728" t="s">
        <v>22</v>
      </c>
      <c r="C3728">
        <v>2022</v>
      </c>
      <c r="D3728" s="129">
        <v>34927650.579999998</v>
      </c>
      <c r="F3728"/>
    </row>
    <row r="3729" spans="1:6">
      <c r="A3729" s="134" t="s">
        <v>11</v>
      </c>
      <c r="B3729" t="s">
        <v>22</v>
      </c>
      <c r="C3729">
        <v>2023</v>
      </c>
      <c r="D3729" s="129">
        <v>42299345.689999998</v>
      </c>
      <c r="F3729"/>
    </row>
    <row r="3730" spans="1:6">
      <c r="A3730" s="134" t="s">
        <v>11</v>
      </c>
      <c r="B3730" t="s">
        <v>22</v>
      </c>
      <c r="C3730">
        <v>2024</v>
      </c>
      <c r="D3730" s="129">
        <v>39245427.859999999</v>
      </c>
      <c r="F3730"/>
    </row>
    <row r="3731" spans="1:6">
      <c r="A3731" s="134" t="s">
        <v>11</v>
      </c>
      <c r="B3731" t="s">
        <v>22</v>
      </c>
      <c r="C3731">
        <v>2025</v>
      </c>
      <c r="D3731" s="129">
        <v>43249639</v>
      </c>
    </row>
    <row r="3732" spans="1:6">
      <c r="A3732" s="134" t="s">
        <v>6</v>
      </c>
      <c r="B3732" t="s">
        <v>22</v>
      </c>
      <c r="C3732">
        <v>2014</v>
      </c>
      <c r="D3732" s="129">
        <v>214812986.77493721</v>
      </c>
      <c r="F3732"/>
    </row>
    <row r="3733" spans="1:6">
      <c r="A3733" s="134" t="s">
        <v>6</v>
      </c>
      <c r="B3733" t="s">
        <v>22</v>
      </c>
      <c r="C3733">
        <v>2015</v>
      </c>
      <c r="D3733" s="129">
        <v>241677342.06119901</v>
      </c>
      <c r="F3733"/>
    </row>
    <row r="3734" spans="1:6">
      <c r="A3734" s="134" t="s">
        <v>6</v>
      </c>
      <c r="B3734" t="s">
        <v>22</v>
      </c>
      <c r="C3734">
        <v>2016</v>
      </c>
      <c r="D3734" s="129">
        <v>264613657.194141</v>
      </c>
      <c r="F3734"/>
    </row>
    <row r="3735" spans="1:6">
      <c r="A3735" s="134" t="s">
        <v>6</v>
      </c>
      <c r="B3735" t="s">
        <v>22</v>
      </c>
      <c r="C3735">
        <v>2017</v>
      </c>
      <c r="D3735" s="129">
        <v>258830607.45444101</v>
      </c>
      <c r="F3735"/>
    </row>
    <row r="3736" spans="1:6">
      <c r="A3736" s="134" t="s">
        <v>6</v>
      </c>
      <c r="B3736" t="s">
        <v>22</v>
      </c>
      <c r="C3736">
        <v>2018</v>
      </c>
      <c r="D3736" s="129">
        <v>210102262.73709801</v>
      </c>
      <c r="F3736"/>
    </row>
    <row r="3737" spans="1:6">
      <c r="A3737" s="134" t="s">
        <v>6</v>
      </c>
      <c r="B3737" t="s">
        <v>22</v>
      </c>
      <c r="C3737">
        <v>2019</v>
      </c>
      <c r="D3737" s="129">
        <v>217621584.22219801</v>
      </c>
      <c r="F3737"/>
    </row>
    <row r="3738" spans="1:6">
      <c r="A3738" s="134" t="s">
        <v>6</v>
      </c>
      <c r="B3738" t="s">
        <v>22</v>
      </c>
      <c r="C3738">
        <v>2020</v>
      </c>
      <c r="D3738" s="129">
        <v>200412947.86798799</v>
      </c>
      <c r="F3738"/>
    </row>
    <row r="3739" spans="1:6">
      <c r="A3739" s="134" t="s">
        <v>6</v>
      </c>
      <c r="B3739" t="s">
        <v>22</v>
      </c>
      <c r="C3739">
        <v>2021</v>
      </c>
      <c r="D3739" s="129">
        <v>220171240.25947601</v>
      </c>
      <c r="F3739"/>
    </row>
    <row r="3740" spans="1:6">
      <c r="A3740" s="134" t="s">
        <v>6</v>
      </c>
      <c r="B3740" t="s">
        <v>22</v>
      </c>
      <c r="C3740">
        <v>2022</v>
      </c>
      <c r="D3740" s="129">
        <v>245425105</v>
      </c>
      <c r="F3740"/>
    </row>
    <row r="3741" spans="1:6">
      <c r="A3741" s="134" t="s">
        <v>6</v>
      </c>
      <c r="B3741" t="s">
        <v>22</v>
      </c>
      <c r="C3741">
        <v>2023</v>
      </c>
      <c r="D3741" s="129">
        <v>250399921.66999999</v>
      </c>
      <c r="F3741"/>
    </row>
    <row r="3742" spans="1:6">
      <c r="A3742" s="134" t="s">
        <v>6</v>
      </c>
      <c r="B3742" t="s">
        <v>22</v>
      </c>
      <c r="C3742">
        <v>2024</v>
      </c>
      <c r="D3742" s="129">
        <v>265714727.09999999</v>
      </c>
      <c r="F3742"/>
    </row>
    <row r="3743" spans="1:6">
      <c r="A3743" s="134" t="s">
        <v>6</v>
      </c>
      <c r="B3743" t="s">
        <v>22</v>
      </c>
      <c r="C3743">
        <v>2025</v>
      </c>
      <c r="D3743" s="129">
        <v>28791497.879999999</v>
      </c>
    </row>
    <row r="3744" spans="1:6">
      <c r="A3744" s="134" t="s">
        <v>8</v>
      </c>
      <c r="B3744" t="s">
        <v>22</v>
      </c>
      <c r="C3744">
        <v>2014</v>
      </c>
      <c r="D3744" s="129">
        <v>225918914.55000001</v>
      </c>
      <c r="F3744"/>
    </row>
    <row r="3745" spans="1:6">
      <c r="A3745" s="134" t="s">
        <v>8</v>
      </c>
      <c r="B3745" t="s">
        <v>22</v>
      </c>
      <c r="C3745">
        <v>2015</v>
      </c>
      <c r="D3745" s="129">
        <v>215675862.12</v>
      </c>
      <c r="F3745"/>
    </row>
    <row r="3746" spans="1:6">
      <c r="A3746" s="134" t="s">
        <v>8</v>
      </c>
      <c r="B3746" t="s">
        <v>22</v>
      </c>
      <c r="C3746">
        <v>2016</v>
      </c>
      <c r="D3746" s="129">
        <v>216420785.65000001</v>
      </c>
      <c r="F3746"/>
    </row>
    <row r="3747" spans="1:6">
      <c r="A3747" s="134" t="s">
        <v>8</v>
      </c>
      <c r="B3747" t="s">
        <v>22</v>
      </c>
      <c r="C3747">
        <v>2017</v>
      </c>
      <c r="D3747" s="129">
        <v>219604089.44999999</v>
      </c>
      <c r="F3747"/>
    </row>
    <row r="3748" spans="1:6">
      <c r="A3748" s="134" t="s">
        <v>8</v>
      </c>
      <c r="B3748" t="s">
        <v>22</v>
      </c>
      <c r="C3748">
        <v>2018</v>
      </c>
      <c r="D3748" s="129">
        <v>212862456.78</v>
      </c>
      <c r="F3748"/>
    </row>
    <row r="3749" spans="1:6">
      <c r="A3749" s="134" t="s">
        <v>8</v>
      </c>
      <c r="B3749" t="s">
        <v>22</v>
      </c>
      <c r="C3749">
        <v>2019</v>
      </c>
      <c r="D3749" s="129">
        <v>211296502.47999999</v>
      </c>
      <c r="F3749"/>
    </row>
    <row r="3750" spans="1:6">
      <c r="A3750" s="134" t="s">
        <v>8</v>
      </c>
      <c r="B3750" t="s">
        <v>22</v>
      </c>
      <c r="C3750">
        <v>2020</v>
      </c>
      <c r="D3750" s="129">
        <v>229284047.31</v>
      </c>
      <c r="F3750"/>
    </row>
    <row r="3751" spans="1:6">
      <c r="A3751" s="134" t="s">
        <v>8</v>
      </c>
      <c r="B3751" t="s">
        <v>22</v>
      </c>
      <c r="C3751">
        <v>2021</v>
      </c>
      <c r="D3751" s="129">
        <v>223766463.90000001</v>
      </c>
      <c r="F3751"/>
    </row>
    <row r="3752" spans="1:6">
      <c r="A3752" s="134" t="s">
        <v>8</v>
      </c>
      <c r="B3752" t="s">
        <v>22</v>
      </c>
      <c r="C3752">
        <v>2022</v>
      </c>
      <c r="D3752" s="129">
        <v>246879150.05000001</v>
      </c>
      <c r="F3752"/>
    </row>
    <row r="3753" spans="1:6">
      <c r="A3753" s="134" t="s">
        <v>8</v>
      </c>
      <c r="B3753" t="s">
        <v>22</v>
      </c>
      <c r="C3753">
        <v>2023</v>
      </c>
      <c r="D3753" s="129">
        <v>266368040.68000001</v>
      </c>
      <c r="F3753"/>
    </row>
    <row r="3754" spans="1:6">
      <c r="A3754" s="134" t="s">
        <v>8</v>
      </c>
      <c r="B3754" t="s">
        <v>22</v>
      </c>
      <c r="C3754">
        <v>2024</v>
      </c>
      <c r="D3754" s="129">
        <v>331031616.75</v>
      </c>
      <c r="F3754"/>
    </row>
    <row r="3755" spans="1:6">
      <c r="A3755" s="134" t="s">
        <v>8</v>
      </c>
      <c r="B3755" t="s">
        <v>22</v>
      </c>
      <c r="C3755">
        <v>2025</v>
      </c>
      <c r="D3755" s="129">
        <v>308087737</v>
      </c>
    </row>
    <row r="3756" spans="1:6">
      <c r="A3756" s="134" t="s">
        <v>9</v>
      </c>
      <c r="B3756" t="s">
        <v>22</v>
      </c>
      <c r="C3756">
        <v>2014</v>
      </c>
      <c r="D3756" s="129">
        <v>245034000</v>
      </c>
      <c r="F3756"/>
    </row>
    <row r="3757" spans="1:6">
      <c r="A3757" s="134" t="s">
        <v>9</v>
      </c>
      <c r="B3757" t="s">
        <v>22</v>
      </c>
      <c r="C3757">
        <v>2015</v>
      </c>
      <c r="D3757" s="129">
        <v>280935000</v>
      </c>
      <c r="F3757"/>
    </row>
    <row r="3758" spans="1:6">
      <c r="A3758" s="134" t="s">
        <v>9</v>
      </c>
      <c r="B3758" t="s">
        <v>22</v>
      </c>
      <c r="C3758">
        <v>2016</v>
      </c>
      <c r="D3758" s="129">
        <v>252840784.716506</v>
      </c>
      <c r="F3758"/>
    </row>
    <row r="3759" spans="1:6">
      <c r="A3759" s="134" t="s">
        <v>9</v>
      </c>
      <c r="B3759" t="s">
        <v>22</v>
      </c>
      <c r="C3759">
        <v>2017</v>
      </c>
      <c r="D3759" s="129">
        <v>256616521.94999999</v>
      </c>
      <c r="F3759"/>
    </row>
    <row r="3760" spans="1:6">
      <c r="A3760" s="134" t="s">
        <v>9</v>
      </c>
      <c r="B3760" t="s">
        <v>22</v>
      </c>
      <c r="C3760">
        <v>2018</v>
      </c>
      <c r="D3760" s="129">
        <v>281535253.14999998</v>
      </c>
      <c r="F3760"/>
    </row>
    <row r="3761" spans="1:6">
      <c r="A3761" s="134" t="s">
        <v>9</v>
      </c>
      <c r="B3761" t="s">
        <v>22</v>
      </c>
      <c r="C3761">
        <v>2019</v>
      </c>
      <c r="D3761" s="129">
        <v>288730432.18000001</v>
      </c>
      <c r="F3761"/>
    </row>
    <row r="3762" spans="1:6">
      <c r="A3762" s="134" t="s">
        <v>9</v>
      </c>
      <c r="B3762" t="s">
        <v>22</v>
      </c>
      <c r="C3762">
        <v>2020</v>
      </c>
      <c r="D3762" s="129">
        <v>272381430.23000002</v>
      </c>
      <c r="F3762"/>
    </row>
    <row r="3763" spans="1:6">
      <c r="A3763" s="134" t="s">
        <v>9</v>
      </c>
      <c r="B3763" t="s">
        <v>22</v>
      </c>
      <c r="C3763">
        <v>2021</v>
      </c>
      <c r="D3763" s="129">
        <v>224466081.93000001</v>
      </c>
      <c r="F3763"/>
    </row>
    <row r="3764" spans="1:6">
      <c r="A3764" s="134" t="s">
        <v>9</v>
      </c>
      <c r="B3764" t="s">
        <v>22</v>
      </c>
      <c r="C3764">
        <v>2022</v>
      </c>
      <c r="D3764" s="129">
        <v>227863498.87</v>
      </c>
      <c r="F3764"/>
    </row>
    <row r="3765" spans="1:6">
      <c r="A3765" s="134" t="s">
        <v>9</v>
      </c>
      <c r="B3765" t="s">
        <v>22</v>
      </c>
      <c r="C3765">
        <v>2023</v>
      </c>
      <c r="D3765" s="129">
        <v>257029930.30000001</v>
      </c>
      <c r="F3765"/>
    </row>
    <row r="3766" spans="1:6">
      <c r="A3766" s="134" t="s">
        <v>9</v>
      </c>
      <c r="B3766" t="s">
        <v>22</v>
      </c>
      <c r="C3766">
        <v>2024</v>
      </c>
      <c r="D3766" s="129">
        <v>363787866</v>
      </c>
      <c r="F3766"/>
    </row>
    <row r="3767" spans="1:6">
      <c r="A3767" s="134" t="s">
        <v>9</v>
      </c>
      <c r="B3767" t="s">
        <v>22</v>
      </c>
      <c r="C3767">
        <v>2025</v>
      </c>
      <c r="D3767" s="129">
        <v>304078345</v>
      </c>
    </row>
    <row r="3768" spans="1:6">
      <c r="A3768" s="134" t="s">
        <v>7</v>
      </c>
      <c r="B3768" t="s">
        <v>22</v>
      </c>
      <c r="C3768">
        <v>2014</v>
      </c>
      <c r="D3768" s="129">
        <v>384190824.861449</v>
      </c>
      <c r="F3768"/>
    </row>
    <row r="3769" spans="1:6">
      <c r="A3769" s="134" t="s">
        <v>7</v>
      </c>
      <c r="B3769" t="s">
        <v>22</v>
      </c>
      <c r="C3769">
        <v>2015</v>
      </c>
      <c r="D3769" s="129">
        <v>352657271.14796102</v>
      </c>
      <c r="F3769"/>
    </row>
    <row r="3770" spans="1:6">
      <c r="A3770" s="134" t="s">
        <v>7</v>
      </c>
      <c r="B3770" t="s">
        <v>22</v>
      </c>
      <c r="C3770">
        <v>2016</v>
      </c>
      <c r="D3770" s="129">
        <v>308413146.67361099</v>
      </c>
      <c r="F3770"/>
    </row>
    <row r="3771" spans="1:6">
      <c r="A3771" s="134" t="s">
        <v>7</v>
      </c>
      <c r="B3771" t="s">
        <v>22</v>
      </c>
      <c r="C3771">
        <v>2017</v>
      </c>
      <c r="D3771" s="129">
        <v>313446098.81</v>
      </c>
      <c r="F3771"/>
    </row>
    <row r="3772" spans="1:6">
      <c r="A3772" s="134" t="s">
        <v>7</v>
      </c>
      <c r="B3772" t="s">
        <v>22</v>
      </c>
      <c r="C3772">
        <v>2018</v>
      </c>
      <c r="D3772" s="129">
        <v>329801199</v>
      </c>
      <c r="F3772"/>
    </row>
    <row r="3773" spans="1:6">
      <c r="A3773" s="134" t="s">
        <v>7</v>
      </c>
      <c r="B3773" t="s">
        <v>22</v>
      </c>
      <c r="C3773">
        <v>2019</v>
      </c>
      <c r="D3773" s="129">
        <v>374705488.89999998</v>
      </c>
      <c r="F3773"/>
    </row>
    <row r="3774" spans="1:6">
      <c r="A3774" s="134" t="s">
        <v>7</v>
      </c>
      <c r="B3774" t="s">
        <v>22</v>
      </c>
      <c r="C3774">
        <v>2020</v>
      </c>
      <c r="D3774" s="129">
        <v>383988681</v>
      </c>
      <c r="F3774"/>
    </row>
    <row r="3775" spans="1:6">
      <c r="A3775" s="134" t="s">
        <v>7</v>
      </c>
      <c r="B3775" t="s">
        <v>22</v>
      </c>
      <c r="C3775">
        <v>2021</v>
      </c>
      <c r="D3775" s="129">
        <v>386554761.92000002</v>
      </c>
      <c r="E3775" s="146"/>
      <c r="F3775"/>
    </row>
    <row r="3776" spans="1:6">
      <c r="A3776" s="134" t="s">
        <v>7</v>
      </c>
      <c r="B3776" t="s">
        <v>22</v>
      </c>
      <c r="C3776">
        <v>2022</v>
      </c>
      <c r="D3776" s="129">
        <v>357511876</v>
      </c>
      <c r="F3776"/>
    </row>
    <row r="3777" spans="1:6">
      <c r="A3777" s="134" t="s">
        <v>7</v>
      </c>
      <c r="B3777" t="s">
        <v>22</v>
      </c>
      <c r="C3777">
        <v>2023</v>
      </c>
      <c r="D3777" s="129">
        <v>396680791.93000001</v>
      </c>
      <c r="F3777"/>
    </row>
    <row r="3778" spans="1:6">
      <c r="A3778" s="134" t="s">
        <v>7</v>
      </c>
      <c r="B3778" t="s">
        <v>22</v>
      </c>
      <c r="C3778">
        <v>2024</v>
      </c>
      <c r="D3778" s="129">
        <v>452611700.70999998</v>
      </c>
      <c r="F3778"/>
    </row>
    <row r="3779" spans="1:6">
      <c r="A3779" s="134" t="s">
        <v>7</v>
      </c>
      <c r="B3779" t="s">
        <v>22</v>
      </c>
      <c r="C3779">
        <v>2025</v>
      </c>
      <c r="D3779" s="129">
        <v>532772711.18000001</v>
      </c>
    </row>
    <row r="3780" spans="1:6">
      <c r="A3780" s="134" t="s">
        <v>107</v>
      </c>
      <c r="B3780" t="s">
        <v>22</v>
      </c>
      <c r="C3780">
        <v>2014</v>
      </c>
      <c r="D3780" s="129">
        <v>22199727.54998799</v>
      </c>
      <c r="F3780"/>
    </row>
    <row r="3781" spans="1:6">
      <c r="A3781" s="134" t="s">
        <v>107</v>
      </c>
      <c r="B3781" t="s">
        <v>22</v>
      </c>
      <c r="C3781">
        <v>2015</v>
      </c>
      <c r="D3781" s="129">
        <v>13542148.939999999</v>
      </c>
      <c r="F3781"/>
    </row>
    <row r="3782" spans="1:6">
      <c r="A3782" s="134" t="s">
        <v>107</v>
      </c>
      <c r="B3782" t="s">
        <v>22</v>
      </c>
      <c r="C3782">
        <v>2016</v>
      </c>
      <c r="D3782" s="129">
        <v>12806426.699999999</v>
      </c>
      <c r="F3782"/>
    </row>
    <row r="3783" spans="1:6">
      <c r="A3783" s="134" t="s">
        <v>107</v>
      </c>
      <c r="B3783" t="s">
        <v>22</v>
      </c>
      <c r="C3783">
        <v>2017</v>
      </c>
      <c r="D3783" s="129">
        <v>13463368.390000001</v>
      </c>
      <c r="F3783"/>
    </row>
    <row r="3784" spans="1:6">
      <c r="A3784" s="134" t="s">
        <v>107</v>
      </c>
      <c r="B3784" t="s">
        <v>22</v>
      </c>
      <c r="C3784">
        <v>2018</v>
      </c>
      <c r="D3784" s="129">
        <v>13985835</v>
      </c>
      <c r="F3784"/>
    </row>
    <row r="3785" spans="1:6">
      <c r="A3785" s="134" t="s">
        <v>107</v>
      </c>
      <c r="B3785" t="s">
        <v>22</v>
      </c>
      <c r="C3785">
        <v>2019</v>
      </c>
      <c r="D3785" s="129">
        <v>15727128</v>
      </c>
      <c r="F3785"/>
    </row>
    <row r="3786" spans="1:6">
      <c r="A3786" s="134" t="s">
        <v>107</v>
      </c>
      <c r="B3786" t="s">
        <v>22</v>
      </c>
      <c r="C3786">
        <v>2020</v>
      </c>
      <c r="D3786" s="129">
        <v>16797927.949999999</v>
      </c>
      <c r="F3786"/>
    </row>
    <row r="3787" spans="1:6">
      <c r="A3787" s="134" t="s">
        <v>107</v>
      </c>
      <c r="B3787" t="s">
        <v>22</v>
      </c>
      <c r="C3787">
        <v>2021</v>
      </c>
      <c r="D3787" s="129">
        <v>15177903.9</v>
      </c>
      <c r="F3787"/>
    </row>
    <row r="3788" spans="1:6">
      <c r="A3788" s="134" t="s">
        <v>107</v>
      </c>
      <c r="B3788" t="s">
        <v>22</v>
      </c>
      <c r="C3788">
        <v>2022</v>
      </c>
      <c r="D3788" s="129">
        <v>15366538</v>
      </c>
      <c r="F3788"/>
    </row>
    <row r="3789" spans="1:6">
      <c r="A3789" s="134" t="s">
        <v>107</v>
      </c>
      <c r="B3789" t="s">
        <v>22</v>
      </c>
      <c r="C3789">
        <v>2023</v>
      </c>
      <c r="D3789" s="129">
        <v>16723162</v>
      </c>
      <c r="F3789"/>
    </row>
    <row r="3790" spans="1:6">
      <c r="A3790" s="134" t="s">
        <v>107</v>
      </c>
      <c r="B3790" t="s">
        <v>22</v>
      </c>
      <c r="C3790">
        <v>2024</v>
      </c>
      <c r="D3790" s="129">
        <v>12672639</v>
      </c>
      <c r="F3790"/>
    </row>
    <row r="3791" spans="1:6">
      <c r="A3791" s="134" t="s">
        <v>107</v>
      </c>
      <c r="B3791" t="s">
        <v>22</v>
      </c>
      <c r="C3791">
        <v>2025</v>
      </c>
      <c r="D3791" s="129">
        <v>14014792</v>
      </c>
    </row>
    <row r="3792" spans="1:6">
      <c r="A3792" s="134" t="s">
        <v>104</v>
      </c>
      <c r="B3792" t="s">
        <v>22</v>
      </c>
      <c r="C3792">
        <v>2014</v>
      </c>
      <c r="D3792" s="129">
        <v>27086147.463672701</v>
      </c>
      <c r="F3792"/>
    </row>
    <row r="3793" spans="1:6">
      <c r="A3793" s="134" t="s">
        <v>104</v>
      </c>
      <c r="B3793" t="s">
        <v>22</v>
      </c>
      <c r="C3793">
        <v>2015</v>
      </c>
      <c r="D3793" s="129">
        <v>23338014.662015699</v>
      </c>
      <c r="F3793"/>
    </row>
    <row r="3794" spans="1:6">
      <c r="A3794" s="134" t="s">
        <v>104</v>
      </c>
      <c r="B3794" t="s">
        <v>22</v>
      </c>
      <c r="C3794">
        <v>2016</v>
      </c>
      <c r="D3794" s="129">
        <v>19056862.1728523</v>
      </c>
      <c r="F3794"/>
    </row>
    <row r="3795" spans="1:6">
      <c r="A3795" s="134" t="s">
        <v>104</v>
      </c>
      <c r="B3795" t="s">
        <v>22</v>
      </c>
      <c r="C3795">
        <v>2017</v>
      </c>
      <c r="D3795" s="129">
        <v>22529132.746009801</v>
      </c>
      <c r="F3795"/>
    </row>
    <row r="3796" spans="1:6">
      <c r="A3796" s="134" t="s">
        <v>104</v>
      </c>
      <c r="B3796" t="s">
        <v>22</v>
      </c>
      <c r="C3796">
        <v>2018</v>
      </c>
      <c r="D3796" s="129">
        <v>19733140.359999999</v>
      </c>
      <c r="F3796"/>
    </row>
    <row r="3797" spans="1:6">
      <c r="A3797" s="134" t="s">
        <v>104</v>
      </c>
      <c r="B3797" t="s">
        <v>22</v>
      </c>
      <c r="C3797">
        <v>2019</v>
      </c>
      <c r="D3797" s="129">
        <v>19449656.960000001</v>
      </c>
      <c r="F3797"/>
    </row>
    <row r="3798" spans="1:6">
      <c r="A3798" s="134" t="s">
        <v>104</v>
      </c>
      <c r="B3798" t="s">
        <v>22</v>
      </c>
      <c r="C3798">
        <v>2020</v>
      </c>
      <c r="D3798" s="129">
        <v>20054425.670000002</v>
      </c>
      <c r="F3798"/>
    </row>
    <row r="3799" spans="1:6">
      <c r="A3799" s="134" t="s">
        <v>104</v>
      </c>
      <c r="B3799" t="s">
        <v>22</v>
      </c>
      <c r="C3799">
        <v>2021</v>
      </c>
      <c r="D3799" s="129">
        <v>18577881.899999999</v>
      </c>
      <c r="F3799"/>
    </row>
    <row r="3800" spans="1:6">
      <c r="A3800" s="134" t="s">
        <v>104</v>
      </c>
      <c r="B3800" t="s">
        <v>22</v>
      </c>
      <c r="C3800">
        <v>2022</v>
      </c>
      <c r="D3800" s="129">
        <v>22839060.879999999</v>
      </c>
      <c r="F3800"/>
    </row>
    <row r="3801" spans="1:6">
      <c r="A3801" s="134" t="s">
        <v>104</v>
      </c>
      <c r="B3801" t="s">
        <v>22</v>
      </c>
      <c r="C3801">
        <v>2023</v>
      </c>
      <c r="D3801" s="129">
        <v>21731556.449999999</v>
      </c>
      <c r="F3801"/>
    </row>
    <row r="3802" spans="1:6">
      <c r="A3802" s="134" t="s">
        <v>104</v>
      </c>
      <c r="B3802" t="s">
        <v>22</v>
      </c>
      <c r="C3802">
        <v>2024</v>
      </c>
      <c r="D3802" s="129">
        <v>24435059.699999999</v>
      </c>
      <c r="F3802"/>
    </row>
    <row r="3803" spans="1:6">
      <c r="A3803" s="134" t="s">
        <v>104</v>
      </c>
      <c r="B3803" t="s">
        <v>22</v>
      </c>
      <c r="C3803">
        <v>2025</v>
      </c>
      <c r="D3803" s="129">
        <v>22051535.665368419</v>
      </c>
    </row>
    <row r="3804" spans="1:6">
      <c r="A3804" s="134" t="s">
        <v>145</v>
      </c>
      <c r="B3804" t="s">
        <v>22</v>
      </c>
      <c r="C3804">
        <v>2020</v>
      </c>
      <c r="D3804" s="129">
        <v>23208749.370000001</v>
      </c>
      <c r="F3804"/>
    </row>
    <row r="3805" spans="1:6">
      <c r="A3805" s="134" t="s">
        <v>145</v>
      </c>
      <c r="B3805" t="s">
        <v>22</v>
      </c>
      <c r="C3805">
        <v>2021</v>
      </c>
      <c r="D3805" s="129">
        <v>30120807</v>
      </c>
      <c r="F3805"/>
    </row>
    <row r="3806" spans="1:6">
      <c r="A3806" s="134" t="s">
        <v>145</v>
      </c>
      <c r="B3806" t="s">
        <v>22</v>
      </c>
      <c r="C3806">
        <v>2022</v>
      </c>
      <c r="D3806" s="129">
        <v>24833338.48</v>
      </c>
      <c r="F3806"/>
    </row>
    <row r="3807" spans="1:6">
      <c r="A3807" s="134" t="s">
        <v>145</v>
      </c>
      <c r="B3807" t="s">
        <v>22</v>
      </c>
      <c r="C3807">
        <v>2023</v>
      </c>
      <c r="D3807" s="129">
        <v>26717583</v>
      </c>
      <c r="F3807"/>
    </row>
    <row r="3808" spans="1:6">
      <c r="A3808" s="134" t="s">
        <v>145</v>
      </c>
      <c r="B3808" t="s">
        <v>22</v>
      </c>
      <c r="C3808">
        <v>2024</v>
      </c>
      <c r="D3808" s="129">
        <v>33925903</v>
      </c>
      <c r="F3808"/>
    </row>
    <row r="3809" spans="1:6">
      <c r="A3809" s="134" t="s">
        <v>145</v>
      </c>
      <c r="B3809" t="s">
        <v>22</v>
      </c>
      <c r="C3809">
        <v>2025</v>
      </c>
      <c r="D3809" s="129">
        <v>31469587</v>
      </c>
    </row>
    <row r="3810" spans="1:6">
      <c r="A3810" s="134" t="s">
        <v>101</v>
      </c>
      <c r="B3810" t="s">
        <v>22</v>
      </c>
      <c r="C3810">
        <v>2014</v>
      </c>
      <c r="D3810" s="129">
        <v>129867318.9230115</v>
      </c>
      <c r="F3810"/>
    </row>
    <row r="3811" spans="1:6">
      <c r="A3811" s="134" t="s">
        <v>101</v>
      </c>
      <c r="B3811" t="s">
        <v>22</v>
      </c>
      <c r="C3811">
        <v>2015</v>
      </c>
      <c r="D3811" s="129">
        <v>124659669.261158</v>
      </c>
      <c r="F3811"/>
    </row>
    <row r="3812" spans="1:6">
      <c r="A3812" s="134" t="s">
        <v>101</v>
      </c>
      <c r="B3812" t="s">
        <v>22</v>
      </c>
      <c r="C3812">
        <v>2016</v>
      </c>
      <c r="D3812" s="129">
        <v>102441662.006828</v>
      </c>
      <c r="F3812"/>
    </row>
    <row r="3813" spans="1:6">
      <c r="A3813" s="134" t="s">
        <v>101</v>
      </c>
      <c r="B3813" t="s">
        <v>22</v>
      </c>
      <c r="C3813">
        <v>2017</v>
      </c>
      <c r="D3813" s="129">
        <v>115703637.29535501</v>
      </c>
      <c r="F3813"/>
    </row>
    <row r="3814" spans="1:6">
      <c r="A3814" s="134" t="s">
        <v>101</v>
      </c>
      <c r="B3814" t="s">
        <v>22</v>
      </c>
      <c r="C3814">
        <v>2018</v>
      </c>
      <c r="D3814" s="129">
        <v>128466865.190089</v>
      </c>
      <c r="F3814"/>
    </row>
    <row r="3815" spans="1:6">
      <c r="A3815" s="134" t="s">
        <v>101</v>
      </c>
      <c r="B3815" t="s">
        <v>22</v>
      </c>
      <c r="C3815">
        <v>2019</v>
      </c>
      <c r="D3815" s="129">
        <v>133180286.2621</v>
      </c>
      <c r="F3815"/>
    </row>
    <row r="3816" spans="1:6">
      <c r="A3816" s="134" t="s">
        <v>101</v>
      </c>
      <c r="B3816" t="s">
        <v>22</v>
      </c>
      <c r="C3816">
        <v>2020</v>
      </c>
      <c r="D3816" s="129">
        <v>132889708.16</v>
      </c>
      <c r="F3816"/>
    </row>
    <row r="3817" spans="1:6">
      <c r="A3817" s="134" t="s">
        <v>101</v>
      </c>
      <c r="B3817" t="s">
        <v>22</v>
      </c>
      <c r="C3817">
        <v>2021</v>
      </c>
      <c r="D3817" s="129">
        <v>125701223.02</v>
      </c>
      <c r="F3817"/>
    </row>
    <row r="3818" spans="1:6">
      <c r="A3818" s="134" t="s">
        <v>101</v>
      </c>
      <c r="B3818" t="s">
        <v>22</v>
      </c>
      <c r="C3818">
        <v>2022</v>
      </c>
      <c r="D3818" s="129">
        <v>133602898.08</v>
      </c>
      <c r="F3818"/>
    </row>
    <row r="3819" spans="1:6">
      <c r="A3819" s="134" t="s">
        <v>101</v>
      </c>
      <c r="B3819" t="s">
        <v>22</v>
      </c>
      <c r="C3819">
        <v>2023</v>
      </c>
      <c r="D3819" s="129">
        <v>164500778.05000001</v>
      </c>
      <c r="F3819"/>
    </row>
    <row r="3820" spans="1:6">
      <c r="A3820" s="134" t="s">
        <v>101</v>
      </c>
      <c r="B3820" t="s">
        <v>22</v>
      </c>
      <c r="C3820">
        <v>2024</v>
      </c>
      <c r="D3820" s="129">
        <v>196333901.62</v>
      </c>
      <c r="F3820"/>
    </row>
    <row r="3821" spans="1:6">
      <c r="A3821" s="134" t="s">
        <v>101</v>
      </c>
      <c r="B3821" t="s">
        <v>22</v>
      </c>
      <c r="C3821">
        <v>2025</v>
      </c>
      <c r="D3821" s="129">
        <v>210479999</v>
      </c>
    </row>
    <row r="3822" spans="1:6">
      <c r="A3822" s="134" t="s">
        <v>10</v>
      </c>
      <c r="B3822" t="s">
        <v>22</v>
      </c>
      <c r="C3822">
        <v>2014</v>
      </c>
      <c r="D3822" s="129">
        <v>112821000</v>
      </c>
      <c r="F3822"/>
    </row>
    <row r="3823" spans="1:6">
      <c r="A3823" s="134" t="s">
        <v>10</v>
      </c>
      <c r="B3823" t="s">
        <v>22</v>
      </c>
      <c r="C3823">
        <v>2015</v>
      </c>
      <c r="D3823" s="129">
        <v>124258000</v>
      </c>
      <c r="F3823"/>
    </row>
    <row r="3824" spans="1:6">
      <c r="A3824" s="134" t="s">
        <v>10</v>
      </c>
      <c r="B3824" t="s">
        <v>22</v>
      </c>
      <c r="C3824">
        <v>2016</v>
      </c>
      <c r="D3824" s="129">
        <v>106632984.550179</v>
      </c>
      <c r="F3824"/>
    </row>
    <row r="3825" spans="1:6">
      <c r="A3825" s="134" t="s">
        <v>10</v>
      </c>
      <c r="B3825" t="s">
        <v>22</v>
      </c>
      <c r="C3825">
        <v>2017</v>
      </c>
      <c r="D3825" s="129">
        <v>137078054.70301899</v>
      </c>
      <c r="F3825"/>
    </row>
    <row r="3826" spans="1:6">
      <c r="A3826" s="134" t="s">
        <v>10</v>
      </c>
      <c r="B3826" t="s">
        <v>22</v>
      </c>
      <c r="C3826">
        <v>2018</v>
      </c>
      <c r="D3826" s="129">
        <v>112608162.61</v>
      </c>
      <c r="F3826"/>
    </row>
    <row r="3827" spans="1:6">
      <c r="A3827" s="134" t="s">
        <v>10</v>
      </c>
      <c r="B3827" t="s">
        <v>22</v>
      </c>
      <c r="C3827">
        <v>2019</v>
      </c>
      <c r="D3827" s="129">
        <v>120708049.322437</v>
      </c>
      <c r="F3827"/>
    </row>
    <row r="3828" spans="1:6">
      <c r="A3828" s="134" t="s">
        <v>10</v>
      </c>
      <c r="B3828" t="s">
        <v>22</v>
      </c>
      <c r="C3828">
        <v>2020</v>
      </c>
      <c r="D3828" s="129">
        <v>110449389.313463</v>
      </c>
      <c r="F3828"/>
    </row>
    <row r="3829" spans="1:6">
      <c r="A3829" s="134" t="s">
        <v>10</v>
      </c>
      <c r="B3829" t="s">
        <v>22</v>
      </c>
      <c r="C3829">
        <v>2021</v>
      </c>
      <c r="D3829" s="129">
        <v>114365566.19</v>
      </c>
      <c r="F3829"/>
    </row>
    <row r="3830" spans="1:6">
      <c r="A3830" s="134" t="s">
        <v>10</v>
      </c>
      <c r="B3830" t="s">
        <v>22</v>
      </c>
      <c r="C3830">
        <v>2022</v>
      </c>
      <c r="D3830" s="129">
        <v>126849426.93000001</v>
      </c>
      <c r="F3830"/>
    </row>
    <row r="3831" spans="1:6">
      <c r="A3831" s="134" t="s">
        <v>10</v>
      </c>
      <c r="B3831" t="s">
        <v>22</v>
      </c>
      <c r="C3831">
        <v>2023</v>
      </c>
      <c r="D3831" s="129">
        <v>159693830</v>
      </c>
      <c r="F3831"/>
    </row>
    <row r="3832" spans="1:6">
      <c r="A3832" s="134" t="s">
        <v>10</v>
      </c>
      <c r="B3832" t="s">
        <v>22</v>
      </c>
      <c r="C3832">
        <v>2024</v>
      </c>
      <c r="D3832" s="129">
        <v>162974878</v>
      </c>
      <c r="F3832"/>
    </row>
    <row r="3833" spans="1:6">
      <c r="A3833" s="134" t="s">
        <v>10</v>
      </c>
      <c r="B3833" t="s">
        <v>22</v>
      </c>
      <c r="C3833">
        <v>2025</v>
      </c>
      <c r="D3833" s="129">
        <v>157188756</v>
      </c>
    </row>
    <row r="3834" spans="1:6">
      <c r="A3834" s="134" t="s">
        <v>105</v>
      </c>
      <c r="B3834" t="s">
        <v>22</v>
      </c>
      <c r="C3834">
        <v>2014</v>
      </c>
      <c r="D3834" s="129">
        <v>41956274.445022002</v>
      </c>
      <c r="F3834"/>
    </row>
    <row r="3835" spans="1:6">
      <c r="A3835" s="134" t="s">
        <v>105</v>
      </c>
      <c r="B3835" t="s">
        <v>22</v>
      </c>
      <c r="C3835">
        <v>2015</v>
      </c>
      <c r="D3835" s="129">
        <v>40511092.439999998</v>
      </c>
      <c r="F3835"/>
    </row>
    <row r="3836" spans="1:6">
      <c r="A3836" s="134" t="s">
        <v>105</v>
      </c>
      <c r="B3836" t="s">
        <v>22</v>
      </c>
      <c r="C3836">
        <v>2016</v>
      </c>
      <c r="D3836" s="129">
        <v>44655057.436717302</v>
      </c>
      <c r="F3836"/>
    </row>
    <row r="3837" spans="1:6">
      <c r="A3837" s="134" t="s">
        <v>105</v>
      </c>
      <c r="B3837" t="s">
        <v>22</v>
      </c>
      <c r="C3837">
        <v>2017</v>
      </c>
      <c r="D3837" s="129">
        <v>65081857.264842398</v>
      </c>
      <c r="F3837"/>
    </row>
    <row r="3838" spans="1:6">
      <c r="A3838" s="134" t="s">
        <v>105</v>
      </c>
      <c r="B3838" t="s">
        <v>22</v>
      </c>
      <c r="C3838">
        <v>2018</v>
      </c>
      <c r="D3838" s="129">
        <v>61880440.764797904</v>
      </c>
      <c r="F3838"/>
    </row>
    <row r="3839" spans="1:6">
      <c r="A3839" s="134" t="s">
        <v>105</v>
      </c>
      <c r="B3839" t="s">
        <v>22</v>
      </c>
      <c r="C3839">
        <v>2019</v>
      </c>
      <c r="D3839" s="129">
        <v>38884107.249999903</v>
      </c>
      <c r="F3839"/>
    </row>
    <row r="3840" spans="1:6">
      <c r="A3840" s="134" t="s">
        <v>105</v>
      </c>
      <c r="B3840" t="s">
        <v>22</v>
      </c>
      <c r="C3840">
        <v>2020</v>
      </c>
      <c r="D3840" s="129">
        <v>37798740.532519601</v>
      </c>
      <c r="F3840"/>
    </row>
    <row r="3841" spans="1:6">
      <c r="A3841" s="134" t="s">
        <v>105</v>
      </c>
      <c r="B3841" t="s">
        <v>22</v>
      </c>
      <c r="C3841">
        <v>2021</v>
      </c>
      <c r="D3841" s="129">
        <v>43971878.0723873</v>
      </c>
      <c r="F3841"/>
    </row>
    <row r="3842" spans="1:6">
      <c r="A3842" s="134" t="s">
        <v>105</v>
      </c>
      <c r="B3842" t="s">
        <v>22</v>
      </c>
      <c r="C3842">
        <v>2022</v>
      </c>
      <c r="D3842" s="129">
        <v>44031772.969999999</v>
      </c>
      <c r="F3842"/>
    </row>
    <row r="3843" spans="1:6">
      <c r="A3843" s="134" t="s">
        <v>105</v>
      </c>
      <c r="B3843" t="s">
        <v>22</v>
      </c>
      <c r="C3843">
        <v>2023</v>
      </c>
      <c r="D3843" s="129">
        <v>48245648.009999998</v>
      </c>
      <c r="F3843"/>
    </row>
    <row r="3844" spans="1:6">
      <c r="A3844" s="134" t="s">
        <v>105</v>
      </c>
      <c r="B3844" t="s">
        <v>22</v>
      </c>
      <c r="C3844">
        <v>2024</v>
      </c>
      <c r="D3844" s="129">
        <v>51952134.850000001</v>
      </c>
      <c r="F3844"/>
    </row>
    <row r="3845" spans="1:6">
      <c r="A3845" s="134" t="s">
        <v>105</v>
      </c>
      <c r="B3845" t="s">
        <v>22</v>
      </c>
      <c r="C3845">
        <v>2025</v>
      </c>
      <c r="D3845" s="129">
        <v>20726769.850000005</v>
      </c>
    </row>
    <row r="3846" spans="1:6">
      <c r="A3846" s="134" t="s">
        <v>12</v>
      </c>
      <c r="B3846" t="s">
        <v>22</v>
      </c>
      <c r="C3846">
        <v>2014</v>
      </c>
      <c r="D3846" s="129">
        <v>47845794.880498476</v>
      </c>
      <c r="F3846"/>
    </row>
    <row r="3847" spans="1:6">
      <c r="A3847" s="134" t="s">
        <v>12</v>
      </c>
      <c r="B3847" t="s">
        <v>22</v>
      </c>
      <c r="C3847">
        <v>2015</v>
      </c>
      <c r="D3847" s="129">
        <v>42885935.010113999</v>
      </c>
      <c r="F3847"/>
    </row>
    <row r="3848" spans="1:6">
      <c r="A3848" s="134" t="s">
        <v>12</v>
      </c>
      <c r="B3848" t="s">
        <v>22</v>
      </c>
      <c r="C3848">
        <v>2016</v>
      </c>
      <c r="D3848" s="129">
        <v>49810256.066284299</v>
      </c>
      <c r="F3848"/>
    </row>
    <row r="3849" spans="1:6">
      <c r="A3849" s="134" t="s">
        <v>12</v>
      </c>
      <c r="B3849" t="s">
        <v>22</v>
      </c>
      <c r="C3849">
        <v>2017</v>
      </c>
      <c r="D3849" s="129">
        <v>45300108.2689927</v>
      </c>
      <c r="F3849"/>
    </row>
    <row r="3850" spans="1:6">
      <c r="A3850" s="134" t="s">
        <v>12</v>
      </c>
      <c r="B3850" t="s">
        <v>22</v>
      </c>
      <c r="C3850">
        <v>2018</v>
      </c>
      <c r="D3850" s="129">
        <v>44421400.901897699</v>
      </c>
      <c r="F3850"/>
    </row>
    <row r="3851" spans="1:6">
      <c r="A3851" s="134" t="s">
        <v>12</v>
      </c>
      <c r="B3851" t="s">
        <v>22</v>
      </c>
      <c r="C3851">
        <v>2019</v>
      </c>
      <c r="D3851" s="129">
        <v>43758726.159999996</v>
      </c>
      <c r="F3851"/>
    </row>
    <row r="3852" spans="1:6">
      <c r="A3852" s="134" t="s">
        <v>12</v>
      </c>
      <c r="B3852" t="s">
        <v>22</v>
      </c>
      <c r="C3852">
        <v>2020</v>
      </c>
      <c r="D3852" s="129">
        <v>45605323</v>
      </c>
      <c r="F3852"/>
    </row>
    <row r="3853" spans="1:6">
      <c r="A3853" s="134" t="s">
        <v>12</v>
      </c>
      <c r="B3853" t="s">
        <v>22</v>
      </c>
      <c r="C3853">
        <v>2021</v>
      </c>
      <c r="D3853" s="129">
        <v>45711054</v>
      </c>
      <c r="F3853"/>
    </row>
    <row r="3854" spans="1:6">
      <c r="A3854" s="134" t="s">
        <v>12</v>
      </c>
      <c r="B3854" t="s">
        <v>22</v>
      </c>
      <c r="C3854">
        <v>2022</v>
      </c>
      <c r="D3854" s="129">
        <v>43755085.399999999</v>
      </c>
      <c r="F3854"/>
    </row>
    <row r="3855" spans="1:6">
      <c r="A3855" s="134" t="s">
        <v>12</v>
      </c>
      <c r="B3855" t="s">
        <v>22</v>
      </c>
      <c r="C3855">
        <v>2023</v>
      </c>
      <c r="D3855" s="129">
        <v>48681569.479999997</v>
      </c>
      <c r="F3855"/>
    </row>
    <row r="3856" spans="1:6">
      <c r="A3856" s="134" t="s">
        <v>12</v>
      </c>
      <c r="B3856" t="s">
        <v>22</v>
      </c>
      <c r="C3856">
        <v>2024</v>
      </c>
      <c r="D3856" s="129">
        <v>52916370.049999997</v>
      </c>
      <c r="F3856"/>
    </row>
    <row r="3857" spans="1:6">
      <c r="A3857" s="134" t="s">
        <v>12</v>
      </c>
      <c r="B3857" t="s">
        <v>22</v>
      </c>
      <c r="C3857">
        <v>2025</v>
      </c>
      <c r="D3857" s="129">
        <v>55909567.009999998</v>
      </c>
    </row>
    <row r="3858" spans="1:6">
      <c r="A3858" s="134" t="s">
        <v>5</v>
      </c>
      <c r="B3858" t="s">
        <v>122</v>
      </c>
      <c r="C3858">
        <v>2014</v>
      </c>
      <c r="D3858" s="130">
        <v>0.13006009466356991</v>
      </c>
      <c r="F3858"/>
    </row>
    <row r="3859" spans="1:6">
      <c r="A3859" s="134" t="s">
        <v>5</v>
      </c>
      <c r="B3859" t="s">
        <v>122</v>
      </c>
      <c r="C3859">
        <v>2015</v>
      </c>
      <c r="D3859" s="130">
        <v>8.7145282495325826E-2</v>
      </c>
      <c r="F3859"/>
    </row>
    <row r="3860" spans="1:6">
      <c r="A3860" s="134" t="s">
        <v>5</v>
      </c>
      <c r="B3860" t="s">
        <v>122</v>
      </c>
      <c r="C3860">
        <v>2016</v>
      </c>
      <c r="D3860" s="130">
        <v>4.4247289580551123E-2</v>
      </c>
      <c r="F3860"/>
    </row>
    <row r="3861" spans="1:6">
      <c r="A3861" s="134" t="s">
        <v>5</v>
      </c>
      <c r="B3861" t="s">
        <v>122</v>
      </c>
      <c r="C3861">
        <v>2017</v>
      </c>
      <c r="D3861" s="130">
        <v>4.9639736522789857E-2</v>
      </c>
      <c r="F3861"/>
    </row>
    <row r="3862" spans="1:6">
      <c r="A3862" s="134" t="s">
        <v>5</v>
      </c>
      <c r="B3862" t="s">
        <v>122</v>
      </c>
      <c r="C3862">
        <v>2018</v>
      </c>
      <c r="D3862" s="130">
        <v>5.9013991414636091E-2</v>
      </c>
      <c r="F3862"/>
    </row>
    <row r="3863" spans="1:6">
      <c r="A3863" s="134" t="s">
        <v>5</v>
      </c>
      <c r="B3863" t="s">
        <v>122</v>
      </c>
      <c r="C3863">
        <v>2019</v>
      </c>
      <c r="D3863" s="130">
        <v>5.9760079798266447E-2</v>
      </c>
      <c r="F3863"/>
    </row>
    <row r="3864" spans="1:6">
      <c r="A3864" s="134" t="s">
        <v>5</v>
      </c>
      <c r="B3864" t="s">
        <v>122</v>
      </c>
      <c r="C3864">
        <v>2020</v>
      </c>
      <c r="D3864" s="130">
        <v>5.3677436619569092E-2</v>
      </c>
      <c r="F3864"/>
    </row>
    <row r="3865" spans="1:6">
      <c r="A3865" s="134" t="s">
        <v>5</v>
      </c>
      <c r="B3865" t="s">
        <v>122</v>
      </c>
      <c r="C3865">
        <v>2021</v>
      </c>
      <c r="D3865" s="130">
        <v>4.2824345620620527E-2</v>
      </c>
      <c r="F3865"/>
    </row>
    <row r="3866" spans="1:6">
      <c r="A3866" s="134" t="s">
        <v>5</v>
      </c>
      <c r="B3866" t="s">
        <v>122</v>
      </c>
      <c r="C3866">
        <v>2022</v>
      </c>
      <c r="D3866" s="130">
        <v>6.9983570330467426E-2</v>
      </c>
      <c r="F3866"/>
    </row>
    <row r="3867" spans="1:6">
      <c r="A3867" s="134" t="s">
        <v>5</v>
      </c>
      <c r="B3867" t="s">
        <v>122</v>
      </c>
      <c r="C3867">
        <v>2023</v>
      </c>
      <c r="D3867" s="130">
        <v>0.102968092091999</v>
      </c>
      <c r="F3867"/>
    </row>
    <row r="3868" spans="1:6">
      <c r="A3868" s="134" t="s">
        <v>5</v>
      </c>
      <c r="B3868" t="s">
        <v>122</v>
      </c>
      <c r="C3868">
        <v>2024</v>
      </c>
      <c r="D3868" s="130">
        <v>6.3890393845439361E-2</v>
      </c>
    </row>
    <row r="3869" spans="1:6">
      <c r="A3869" s="134" t="s">
        <v>5</v>
      </c>
      <c r="B3869" t="s">
        <v>122</v>
      </c>
      <c r="C3869">
        <v>2025</v>
      </c>
      <c r="D3869" s="130">
        <v>5.1307037670034666E-2</v>
      </c>
    </row>
    <row r="3870" spans="1:6">
      <c r="A3870" s="134" t="s">
        <v>102</v>
      </c>
      <c r="B3870" t="s">
        <v>122</v>
      </c>
      <c r="C3870">
        <v>2014</v>
      </c>
      <c r="D3870" s="130">
        <v>0.1044933704009601</v>
      </c>
      <c r="F3870"/>
    </row>
    <row r="3871" spans="1:6">
      <c r="A3871" s="134" t="s">
        <v>102</v>
      </c>
      <c r="B3871" t="s">
        <v>122</v>
      </c>
      <c r="C3871">
        <v>2015</v>
      </c>
      <c r="D3871" s="130">
        <v>0.1253393021485768</v>
      </c>
      <c r="F3871"/>
    </row>
    <row r="3872" spans="1:6">
      <c r="A3872" s="134" t="s">
        <v>102</v>
      </c>
      <c r="B3872" t="s">
        <v>122</v>
      </c>
      <c r="C3872">
        <v>2016</v>
      </c>
      <c r="D3872" s="130">
        <v>6.2955398030281037E-2</v>
      </c>
      <c r="F3872"/>
    </row>
    <row r="3873" spans="1:6">
      <c r="A3873" s="134" t="s">
        <v>102</v>
      </c>
      <c r="B3873" t="s">
        <v>122</v>
      </c>
      <c r="C3873">
        <v>2017</v>
      </c>
      <c r="D3873" s="130">
        <v>8.213540660910286E-2</v>
      </c>
      <c r="F3873"/>
    </row>
    <row r="3874" spans="1:6">
      <c r="A3874" s="134" t="s">
        <v>102</v>
      </c>
      <c r="B3874" t="s">
        <v>122</v>
      </c>
      <c r="C3874">
        <v>2018</v>
      </c>
      <c r="D3874" s="130">
        <v>7.8163413736747803E-2</v>
      </c>
      <c r="F3874"/>
    </row>
    <row r="3875" spans="1:6">
      <c r="A3875" s="134" t="s">
        <v>102</v>
      </c>
      <c r="B3875" t="s">
        <v>122</v>
      </c>
      <c r="C3875">
        <v>2019</v>
      </c>
      <c r="D3875" s="130">
        <v>8.1743855933999174E-2</v>
      </c>
      <c r="F3875"/>
    </row>
    <row r="3876" spans="1:6">
      <c r="A3876" s="134" t="s">
        <v>102</v>
      </c>
      <c r="B3876" t="s">
        <v>122</v>
      </c>
      <c r="C3876">
        <v>2020</v>
      </c>
      <c r="D3876" s="130">
        <v>7.6939788610848825E-2</v>
      </c>
      <c r="F3876"/>
    </row>
    <row r="3877" spans="1:6">
      <c r="A3877" s="134" t="s">
        <v>102</v>
      </c>
      <c r="B3877" t="s">
        <v>122</v>
      </c>
      <c r="C3877">
        <v>2021</v>
      </c>
      <c r="D3877" s="130">
        <v>6.4451045476616217E-2</v>
      </c>
      <c r="F3877"/>
    </row>
    <row r="3878" spans="1:6">
      <c r="A3878" s="134" t="s">
        <v>102</v>
      </c>
      <c r="B3878" t="s">
        <v>122</v>
      </c>
      <c r="C3878">
        <v>2022</v>
      </c>
      <c r="D3878" s="130">
        <v>3.7976105722609836E-2</v>
      </c>
      <c r="F3878"/>
    </row>
    <row r="3879" spans="1:6">
      <c r="A3879" s="134" t="s">
        <v>102</v>
      </c>
      <c r="B3879" t="s">
        <v>122</v>
      </c>
      <c r="C3879">
        <v>2023</v>
      </c>
      <c r="D3879" s="130">
        <v>9.020270917907279E-2</v>
      </c>
      <c r="F3879"/>
    </row>
    <row r="3880" spans="1:6">
      <c r="A3880" s="134" t="s">
        <v>102</v>
      </c>
      <c r="B3880" t="s">
        <v>122</v>
      </c>
      <c r="C3880">
        <v>2024</v>
      </c>
      <c r="D3880" s="130">
        <v>0.11979508178812087</v>
      </c>
    </row>
    <row r="3881" spans="1:6">
      <c r="A3881" s="134" t="s">
        <v>102</v>
      </c>
      <c r="B3881" t="s">
        <v>122</v>
      </c>
      <c r="C3881">
        <v>2025</v>
      </c>
      <c r="D3881" s="130">
        <v>8.3542649642054323E-2</v>
      </c>
    </row>
    <row r="3882" spans="1:6">
      <c r="A3882" s="134" t="s">
        <v>103</v>
      </c>
      <c r="B3882" t="s">
        <v>122</v>
      </c>
      <c r="C3882">
        <v>2014</v>
      </c>
      <c r="D3882" s="130">
        <v>0.1317861325823195</v>
      </c>
      <c r="F3882"/>
    </row>
    <row r="3883" spans="1:6">
      <c r="A3883" s="134" t="s">
        <v>103</v>
      </c>
      <c r="B3883" t="s">
        <v>122</v>
      </c>
      <c r="C3883">
        <v>2015</v>
      </c>
      <c r="D3883" s="130">
        <v>0.1051826969657763</v>
      </c>
      <c r="F3883"/>
    </row>
    <row r="3884" spans="1:6">
      <c r="A3884" s="134" t="s">
        <v>103</v>
      </c>
      <c r="B3884" t="s">
        <v>122</v>
      </c>
      <c r="C3884">
        <v>2016</v>
      </c>
      <c r="D3884" s="130">
        <v>8.8873980854672227E-2</v>
      </c>
      <c r="F3884"/>
    </row>
    <row r="3885" spans="1:6">
      <c r="A3885" s="134" t="s">
        <v>103</v>
      </c>
      <c r="B3885" t="s">
        <v>122</v>
      </c>
      <c r="C3885">
        <v>2017</v>
      </c>
      <c r="D3885" s="130">
        <v>8.2885524194059756E-2</v>
      </c>
      <c r="F3885"/>
    </row>
    <row r="3886" spans="1:6">
      <c r="A3886" s="134" t="s">
        <v>103</v>
      </c>
      <c r="B3886" t="s">
        <v>122</v>
      </c>
      <c r="C3886">
        <v>2018</v>
      </c>
      <c r="D3886" s="130">
        <v>7.9219640024384932E-2</v>
      </c>
      <c r="F3886"/>
    </row>
    <row r="3887" spans="1:6">
      <c r="A3887" s="134" t="s">
        <v>103</v>
      </c>
      <c r="B3887" t="s">
        <v>122</v>
      </c>
      <c r="C3887">
        <v>2019</v>
      </c>
      <c r="D3887" s="130">
        <v>8.3017129654493219E-2</v>
      </c>
      <c r="F3887"/>
    </row>
    <row r="3888" spans="1:6">
      <c r="A3888" s="134" t="s">
        <v>103</v>
      </c>
      <c r="B3888" t="s">
        <v>122</v>
      </c>
      <c r="C3888">
        <v>2020</v>
      </c>
      <c r="D3888" s="130">
        <v>8.0404730314576567E-2</v>
      </c>
      <c r="F3888"/>
    </row>
    <row r="3889" spans="1:6">
      <c r="A3889" s="134" t="s">
        <v>103</v>
      </c>
      <c r="B3889" t="s">
        <v>122</v>
      </c>
      <c r="C3889">
        <v>2021</v>
      </c>
      <c r="D3889" s="130">
        <v>6.9006198003593366E-2</v>
      </c>
      <c r="F3889"/>
    </row>
    <row r="3890" spans="1:6">
      <c r="A3890" s="134" t="s">
        <v>103</v>
      </c>
      <c r="B3890" t="s">
        <v>122</v>
      </c>
      <c r="C3890">
        <v>2022</v>
      </c>
      <c r="D3890" s="130">
        <v>9.2105701633075326E-2</v>
      </c>
      <c r="F3890"/>
    </row>
    <row r="3891" spans="1:6">
      <c r="A3891" s="134" t="s">
        <v>103</v>
      </c>
      <c r="B3891" t="s">
        <v>122</v>
      </c>
      <c r="C3891">
        <v>2023</v>
      </c>
      <c r="D3891" s="130">
        <v>0.1191698345156578</v>
      </c>
      <c r="F3891"/>
    </row>
    <row r="3892" spans="1:6">
      <c r="A3892" s="134" t="s">
        <v>103</v>
      </c>
      <c r="B3892" t="s">
        <v>122</v>
      </c>
      <c r="C3892">
        <v>2024</v>
      </c>
      <c r="D3892" s="130">
        <v>9.9282625981240755E-2</v>
      </c>
    </row>
    <row r="3893" spans="1:6">
      <c r="A3893" s="134" t="s">
        <v>103</v>
      </c>
      <c r="B3893" t="s">
        <v>122</v>
      </c>
      <c r="C3893">
        <v>2025</v>
      </c>
      <c r="D3893" s="130">
        <v>6.9252923093395063E-2</v>
      </c>
    </row>
    <row r="3894" spans="1:6">
      <c r="A3894" s="134" t="s">
        <v>11</v>
      </c>
      <c r="B3894" t="s">
        <v>122</v>
      </c>
      <c r="C3894">
        <v>2014</v>
      </c>
      <c r="D3894" s="130">
        <v>9.3689297151778289E-2</v>
      </c>
      <c r="F3894"/>
    </row>
    <row r="3895" spans="1:6">
      <c r="A3895" s="134" t="s">
        <v>11</v>
      </c>
      <c r="B3895" t="s">
        <v>122</v>
      </c>
      <c r="C3895">
        <v>2015</v>
      </c>
      <c r="D3895" s="130">
        <v>0.1062884461058014</v>
      </c>
      <c r="F3895"/>
    </row>
    <row r="3896" spans="1:6">
      <c r="A3896" s="134" t="s">
        <v>11</v>
      </c>
      <c r="B3896" t="s">
        <v>122</v>
      </c>
      <c r="C3896">
        <v>2016</v>
      </c>
      <c r="D3896" s="130">
        <v>7.3203331485566264E-2</v>
      </c>
      <c r="F3896"/>
    </row>
    <row r="3897" spans="1:6">
      <c r="A3897" s="134" t="s">
        <v>11</v>
      </c>
      <c r="B3897" t="s">
        <v>122</v>
      </c>
      <c r="C3897">
        <v>2017</v>
      </c>
      <c r="D3897" s="130">
        <v>6.7330541257530657E-2</v>
      </c>
      <c r="F3897"/>
    </row>
    <row r="3898" spans="1:6">
      <c r="A3898" s="134" t="s">
        <v>11</v>
      </c>
      <c r="B3898" t="s">
        <v>122</v>
      </c>
      <c r="C3898">
        <v>2018</v>
      </c>
      <c r="D3898" s="130">
        <v>8.4020209861337916E-2</v>
      </c>
      <c r="F3898"/>
    </row>
    <row r="3899" spans="1:6">
      <c r="A3899" s="134" t="s">
        <v>11</v>
      </c>
      <c r="B3899" t="s">
        <v>122</v>
      </c>
      <c r="C3899">
        <v>2019</v>
      </c>
      <c r="D3899" s="130">
        <v>7.6687054245108216E-2</v>
      </c>
      <c r="F3899"/>
    </row>
    <row r="3900" spans="1:6">
      <c r="A3900" s="134" t="s">
        <v>11</v>
      </c>
      <c r="B3900" t="s">
        <v>122</v>
      </c>
      <c r="C3900">
        <v>2020</v>
      </c>
      <c r="D3900" s="130">
        <v>6.2507858420725745E-2</v>
      </c>
      <c r="F3900"/>
    </row>
    <row r="3901" spans="1:6">
      <c r="A3901" s="134" t="s">
        <v>11</v>
      </c>
      <c r="B3901" t="s">
        <v>122</v>
      </c>
      <c r="C3901">
        <v>2021</v>
      </c>
      <c r="D3901" s="130">
        <v>5.6948675089867402E-2</v>
      </c>
      <c r="F3901"/>
    </row>
    <row r="3902" spans="1:6">
      <c r="A3902" s="134" t="s">
        <v>11</v>
      </c>
      <c r="B3902" t="s">
        <v>122</v>
      </c>
      <c r="C3902">
        <v>2022</v>
      </c>
      <c r="D3902" s="130">
        <v>6.9162731529466837E-2</v>
      </c>
      <c r="F3902"/>
    </row>
    <row r="3903" spans="1:6">
      <c r="A3903" s="134" t="s">
        <v>11</v>
      </c>
      <c r="B3903" t="s">
        <v>122</v>
      </c>
      <c r="C3903">
        <v>2023</v>
      </c>
      <c r="D3903" s="130">
        <v>9.734565035065669E-2</v>
      </c>
      <c r="F3903"/>
    </row>
    <row r="3904" spans="1:6">
      <c r="A3904" s="134" t="s">
        <v>11</v>
      </c>
      <c r="B3904" t="s">
        <v>122</v>
      </c>
      <c r="C3904">
        <v>2024</v>
      </c>
      <c r="D3904" s="130">
        <v>0.12879382156289909</v>
      </c>
    </row>
    <row r="3905" spans="1:6">
      <c r="A3905" s="134" t="s">
        <v>11</v>
      </c>
      <c r="B3905" t="s">
        <v>122</v>
      </c>
      <c r="C3905">
        <v>2025</v>
      </c>
      <c r="D3905" s="130">
        <v>9.3456094942975618E-2</v>
      </c>
    </row>
    <row r="3906" spans="1:6">
      <c r="A3906" s="134" t="s">
        <v>72</v>
      </c>
      <c r="B3906" t="s">
        <v>122</v>
      </c>
      <c r="C3906">
        <v>2014</v>
      </c>
      <c r="D3906" s="130">
        <v>9.1796875422801558E-2</v>
      </c>
      <c r="F3906"/>
    </row>
    <row r="3907" spans="1:6">
      <c r="A3907" s="134" t="s">
        <v>72</v>
      </c>
      <c r="B3907" t="s">
        <v>122</v>
      </c>
      <c r="C3907">
        <v>2015</v>
      </c>
      <c r="D3907" s="130">
        <v>7.3203360834723091E-2</v>
      </c>
      <c r="F3907"/>
    </row>
    <row r="3908" spans="1:6">
      <c r="A3908" s="134" t="s">
        <v>72</v>
      </c>
      <c r="B3908" t="s">
        <v>122</v>
      </c>
      <c r="C3908">
        <v>2016</v>
      </c>
      <c r="D3908" s="130">
        <v>7.4940349415617336E-2</v>
      </c>
      <c r="F3908"/>
    </row>
    <row r="3909" spans="1:6">
      <c r="A3909" s="134" t="s">
        <v>72</v>
      </c>
      <c r="B3909" t="s">
        <v>122</v>
      </c>
      <c r="C3909">
        <v>2017</v>
      </c>
      <c r="D3909" s="130">
        <v>8.0547507226060189E-2</v>
      </c>
      <c r="F3909"/>
    </row>
    <row r="3910" spans="1:6">
      <c r="A3910" s="134" t="s">
        <v>72</v>
      </c>
      <c r="B3910" t="s">
        <v>122</v>
      </c>
      <c r="C3910">
        <v>2018</v>
      </c>
      <c r="D3910" s="130">
        <v>8.1694813855523518E-2</v>
      </c>
      <c r="F3910"/>
    </row>
    <row r="3911" spans="1:6">
      <c r="A3911" s="134" t="s">
        <v>72</v>
      </c>
      <c r="B3911" t="s">
        <v>122</v>
      </c>
      <c r="C3911">
        <v>2019</v>
      </c>
      <c r="D3911" s="130">
        <v>6.0982626356455509E-2</v>
      </c>
      <c r="F3911"/>
    </row>
    <row r="3912" spans="1:6">
      <c r="A3912" s="134" t="s">
        <v>72</v>
      </c>
      <c r="B3912" t="s">
        <v>122</v>
      </c>
      <c r="C3912">
        <v>2020</v>
      </c>
      <c r="D3912" s="130">
        <v>5.2341690685221702E-2</v>
      </c>
      <c r="F3912"/>
    </row>
    <row r="3913" spans="1:6">
      <c r="A3913" s="134" t="s">
        <v>72</v>
      </c>
      <c r="B3913" t="s">
        <v>122</v>
      </c>
      <c r="C3913">
        <v>2021</v>
      </c>
      <c r="D3913" s="130">
        <v>4.0993023802768203E-2</v>
      </c>
      <c r="F3913"/>
    </row>
    <row r="3914" spans="1:6">
      <c r="A3914" s="134" t="s">
        <v>72</v>
      </c>
      <c r="B3914" t="s">
        <v>122</v>
      </c>
      <c r="C3914">
        <v>2022</v>
      </c>
      <c r="D3914" s="130">
        <v>6.7066825255145193E-2</v>
      </c>
      <c r="F3914"/>
    </row>
    <row r="3915" spans="1:6">
      <c r="A3915" s="134" t="s">
        <v>72</v>
      </c>
      <c r="B3915" t="s">
        <v>122</v>
      </c>
      <c r="C3915">
        <v>2023</v>
      </c>
      <c r="D3915" s="130">
        <v>0.11340539314885409</v>
      </c>
      <c r="F3915"/>
    </row>
    <row r="3916" spans="1:6">
      <c r="A3916" s="134" t="s">
        <v>72</v>
      </c>
      <c r="B3916" t="s">
        <v>122</v>
      </c>
      <c r="C3916">
        <v>2024</v>
      </c>
      <c r="D3916" s="130">
        <v>7.1439097341073607E-2</v>
      </c>
    </row>
    <row r="3917" spans="1:6">
      <c r="A3917" s="134" t="s">
        <v>72</v>
      </c>
      <c r="B3917" t="s">
        <v>122</v>
      </c>
      <c r="C3917">
        <v>2025</v>
      </c>
      <c r="D3917" s="130">
        <v>5.0392020685334334E-2</v>
      </c>
    </row>
    <row r="3918" spans="1:6">
      <c r="A3918" s="134" t="s">
        <v>6</v>
      </c>
      <c r="B3918" t="s">
        <v>122</v>
      </c>
      <c r="C3918">
        <v>2014</v>
      </c>
      <c r="D3918" s="130">
        <v>0.110619536966236</v>
      </c>
      <c r="F3918"/>
    </row>
    <row r="3919" spans="1:6">
      <c r="A3919" s="134" t="s">
        <v>6</v>
      </c>
      <c r="B3919" t="s">
        <v>122</v>
      </c>
      <c r="C3919">
        <v>2015</v>
      </c>
      <c r="D3919" s="130">
        <v>0.1177219301066611</v>
      </c>
      <c r="F3919"/>
    </row>
    <row r="3920" spans="1:6">
      <c r="A3920" s="134" t="s">
        <v>6</v>
      </c>
      <c r="B3920" t="s">
        <v>122</v>
      </c>
      <c r="C3920">
        <v>2016</v>
      </c>
      <c r="D3920" s="130">
        <v>6.7818124563793075E-2</v>
      </c>
      <c r="F3920"/>
    </row>
    <row r="3921" spans="1:6">
      <c r="A3921" s="134" t="s">
        <v>6</v>
      </c>
      <c r="B3921" t="s">
        <v>122</v>
      </c>
      <c r="C3921">
        <v>2017</v>
      </c>
      <c r="D3921" s="130">
        <v>6.8451497501645864E-2</v>
      </c>
      <c r="F3921"/>
    </row>
    <row r="3922" spans="1:6">
      <c r="A3922" s="134" t="s">
        <v>6</v>
      </c>
      <c r="B3922" t="s">
        <v>122</v>
      </c>
      <c r="C3922">
        <v>2018</v>
      </c>
      <c r="D3922" s="130">
        <v>7.7068895131412879E-2</v>
      </c>
      <c r="F3922"/>
    </row>
    <row r="3923" spans="1:6">
      <c r="A3923" s="134" t="s">
        <v>6</v>
      </c>
      <c r="B3923" t="s">
        <v>122</v>
      </c>
      <c r="C3923">
        <v>2019</v>
      </c>
      <c r="D3923" s="130">
        <v>7.6847010178883665E-2</v>
      </c>
      <c r="F3923"/>
    </row>
    <row r="3924" spans="1:6">
      <c r="A3924" s="134" t="s">
        <v>6</v>
      </c>
      <c r="B3924" t="s">
        <v>122</v>
      </c>
      <c r="C3924">
        <v>2020</v>
      </c>
      <c r="D3924" s="130">
        <v>6.8925244782953796E-2</v>
      </c>
      <c r="F3924"/>
    </row>
    <row r="3925" spans="1:6">
      <c r="A3925" s="134" t="s">
        <v>6</v>
      </c>
      <c r="B3925" t="s">
        <v>122</v>
      </c>
      <c r="C3925">
        <v>2021</v>
      </c>
      <c r="D3925" s="130">
        <v>5.7972084244190231E-2</v>
      </c>
      <c r="F3925"/>
    </row>
    <row r="3926" spans="1:6">
      <c r="A3926" s="134" t="s">
        <v>6</v>
      </c>
      <c r="B3926" t="s">
        <v>122</v>
      </c>
      <c r="C3926">
        <v>2022</v>
      </c>
      <c r="D3926" s="130">
        <v>7.5472261189684031E-2</v>
      </c>
      <c r="F3926"/>
    </row>
    <row r="3927" spans="1:6">
      <c r="A3927" s="134" t="s">
        <v>6</v>
      </c>
      <c r="B3927" t="s">
        <v>122</v>
      </c>
      <c r="C3927">
        <v>2023</v>
      </c>
      <c r="D3927" s="130">
        <v>0.12499312649691455</v>
      </c>
      <c r="F3927"/>
    </row>
    <row r="3928" spans="1:6">
      <c r="A3928" s="134" t="s">
        <v>6</v>
      </c>
      <c r="B3928" t="s">
        <v>122</v>
      </c>
      <c r="C3928">
        <v>2024</v>
      </c>
      <c r="D3928" s="130">
        <v>8.8326306958868089E-2</v>
      </c>
    </row>
    <row r="3929" spans="1:6">
      <c r="A3929" s="134" t="s">
        <v>6</v>
      </c>
      <c r="B3929" t="s">
        <v>122</v>
      </c>
      <c r="C3929">
        <v>2025</v>
      </c>
      <c r="D3929" s="130">
        <v>5.196623153609238E-2</v>
      </c>
    </row>
    <row r="3930" spans="1:6">
      <c r="A3930" s="134" t="s">
        <v>8</v>
      </c>
      <c r="B3930" t="s">
        <v>122</v>
      </c>
      <c r="C3930">
        <v>2014</v>
      </c>
      <c r="D3930" s="130">
        <v>8.9165629370085153E-2</v>
      </c>
      <c r="F3930"/>
    </row>
    <row r="3931" spans="1:6">
      <c r="A3931" s="134" t="s">
        <v>8</v>
      </c>
      <c r="B3931" t="s">
        <v>122</v>
      </c>
      <c r="C3931">
        <v>2015</v>
      </c>
      <c r="D3931" s="130">
        <v>9.5885751010268264E-2</v>
      </c>
      <c r="F3931"/>
    </row>
    <row r="3932" spans="1:6">
      <c r="A3932" s="134" t="s">
        <v>8</v>
      </c>
      <c r="B3932" t="s">
        <v>122</v>
      </c>
      <c r="C3932">
        <v>2016</v>
      </c>
      <c r="D3932" s="130">
        <v>9.74926764879957E-2</v>
      </c>
      <c r="F3932"/>
    </row>
    <row r="3933" spans="1:6">
      <c r="A3933" s="134" t="s">
        <v>8</v>
      </c>
      <c r="B3933" t="s">
        <v>122</v>
      </c>
      <c r="C3933">
        <v>2017</v>
      </c>
      <c r="D3933" s="130">
        <v>8.8569724610729025E-2</v>
      </c>
      <c r="F3933"/>
    </row>
    <row r="3934" spans="1:6">
      <c r="A3934" s="134" t="s">
        <v>8</v>
      </c>
      <c r="B3934" t="s">
        <v>122</v>
      </c>
      <c r="C3934">
        <v>2018</v>
      </c>
      <c r="D3934" s="130">
        <v>7.8764755148731283E-2</v>
      </c>
      <c r="F3934"/>
    </row>
    <row r="3935" spans="1:6">
      <c r="A3935" s="134" t="s">
        <v>8</v>
      </c>
      <c r="B3935" t="s">
        <v>122</v>
      </c>
      <c r="C3935">
        <v>2019</v>
      </c>
      <c r="D3935" s="130">
        <v>6.7997591366175683E-2</v>
      </c>
      <c r="F3935"/>
    </row>
    <row r="3936" spans="1:6">
      <c r="A3936" s="134" t="s">
        <v>8</v>
      </c>
      <c r="B3936" t="s">
        <v>122</v>
      </c>
      <c r="C3936">
        <v>2020</v>
      </c>
      <c r="D3936" s="130">
        <v>6.5892242775887566E-2</v>
      </c>
      <c r="F3936"/>
    </row>
    <row r="3937" spans="1:6">
      <c r="A3937" s="134" t="s">
        <v>8</v>
      </c>
      <c r="B3937" t="s">
        <v>122</v>
      </c>
      <c r="C3937">
        <v>2021</v>
      </c>
      <c r="D3937" s="130">
        <v>3.8814169185108681E-2</v>
      </c>
      <c r="F3937"/>
    </row>
    <row r="3938" spans="1:6">
      <c r="A3938" s="134" t="s">
        <v>8</v>
      </c>
      <c r="B3938" t="s">
        <v>122</v>
      </c>
      <c r="C3938">
        <v>2022</v>
      </c>
      <c r="D3938" s="130">
        <v>6.694307642644895E-2</v>
      </c>
      <c r="F3938"/>
    </row>
    <row r="3939" spans="1:6">
      <c r="A3939" s="134" t="s">
        <v>8</v>
      </c>
      <c r="B3939" t="s">
        <v>122</v>
      </c>
      <c r="C3939">
        <v>2023</v>
      </c>
      <c r="D3939" s="130">
        <v>9.6175493099979983E-2</v>
      </c>
      <c r="F3939"/>
    </row>
    <row r="3940" spans="1:6">
      <c r="A3940" s="134" t="s">
        <v>8</v>
      </c>
      <c r="B3940" t="s">
        <v>122</v>
      </c>
      <c r="C3940">
        <v>2024</v>
      </c>
      <c r="D3940" s="130">
        <v>5.4854798881328243E-2</v>
      </c>
    </row>
    <row r="3941" spans="1:6">
      <c r="A3941" s="134" t="s">
        <v>8</v>
      </c>
      <c r="B3941" t="s">
        <v>122</v>
      </c>
      <c r="C3941">
        <v>2025</v>
      </c>
      <c r="D3941" s="130">
        <v>3.9382667884381481E-2</v>
      </c>
    </row>
    <row r="3942" spans="1:6">
      <c r="A3942" s="134" t="s">
        <v>9</v>
      </c>
      <c r="B3942" t="s">
        <v>122</v>
      </c>
      <c r="C3942">
        <v>2014</v>
      </c>
      <c r="D3942" s="130">
        <v>0.1034794810668495</v>
      </c>
      <c r="F3942"/>
    </row>
    <row r="3943" spans="1:6">
      <c r="A3943" s="134" t="s">
        <v>9</v>
      </c>
      <c r="B3943" t="s">
        <v>122</v>
      </c>
      <c r="C3943">
        <v>2015</v>
      </c>
      <c r="D3943" s="130">
        <v>0.1024061331921258</v>
      </c>
      <c r="F3943"/>
    </row>
    <row r="3944" spans="1:6">
      <c r="A3944" s="134" t="s">
        <v>9</v>
      </c>
      <c r="B3944" t="s">
        <v>122</v>
      </c>
      <c r="C3944">
        <v>2016</v>
      </c>
      <c r="D3944" s="130">
        <v>8.212684699998736E-2</v>
      </c>
      <c r="F3944"/>
    </row>
    <row r="3945" spans="1:6">
      <c r="A3945" s="134" t="s">
        <v>9</v>
      </c>
      <c r="B3945" t="s">
        <v>122</v>
      </c>
      <c r="C3945">
        <v>2017</v>
      </c>
      <c r="D3945" s="130">
        <v>9.0438273712879061E-2</v>
      </c>
      <c r="F3945"/>
    </row>
    <row r="3946" spans="1:6">
      <c r="A3946" s="134" t="s">
        <v>9</v>
      </c>
      <c r="B3946" t="s">
        <v>122</v>
      </c>
      <c r="C3946">
        <v>2018</v>
      </c>
      <c r="D3946" s="130">
        <v>7.2519369075344814E-2</v>
      </c>
      <c r="F3946"/>
    </row>
    <row r="3947" spans="1:6">
      <c r="A3947" s="134" t="s">
        <v>9</v>
      </c>
      <c r="B3947" t="s">
        <v>122</v>
      </c>
      <c r="C3947">
        <v>2019</v>
      </c>
      <c r="D3947" s="130">
        <v>6.4561589495119198E-2</v>
      </c>
      <c r="F3947"/>
    </row>
    <row r="3948" spans="1:6">
      <c r="A3948" s="134" t="s">
        <v>9</v>
      </c>
      <c r="B3948" t="s">
        <v>122</v>
      </c>
      <c r="C3948">
        <v>2020</v>
      </c>
      <c r="D3948" s="130">
        <v>6.2319485464111493E-2</v>
      </c>
      <c r="F3948"/>
    </row>
    <row r="3949" spans="1:6">
      <c r="A3949" s="134" t="s">
        <v>9</v>
      </c>
      <c r="B3949" t="s">
        <v>122</v>
      </c>
      <c r="C3949">
        <v>2021</v>
      </c>
      <c r="D3949" s="130">
        <v>3.6772679825456192E-2</v>
      </c>
      <c r="F3949"/>
    </row>
    <row r="3950" spans="1:6">
      <c r="A3950" s="134" t="s">
        <v>9</v>
      </c>
      <c r="B3950" t="s">
        <v>122</v>
      </c>
      <c r="C3950">
        <v>2022</v>
      </c>
      <c r="D3950" s="130">
        <v>5.9497284616055877E-2</v>
      </c>
      <c r="F3950"/>
    </row>
    <row r="3951" spans="1:6">
      <c r="A3951" s="134" t="s">
        <v>9</v>
      </c>
      <c r="B3951" t="s">
        <v>122</v>
      </c>
      <c r="C3951">
        <v>2023</v>
      </c>
      <c r="D3951" s="130">
        <v>0.10489159696669777</v>
      </c>
      <c r="F3951"/>
    </row>
    <row r="3952" spans="1:6">
      <c r="A3952" s="134" t="s">
        <v>9</v>
      </c>
      <c r="B3952" t="s">
        <v>122</v>
      </c>
      <c r="C3952">
        <v>2024</v>
      </c>
      <c r="D3952" s="130">
        <v>5.0961856883696574E-2</v>
      </c>
    </row>
    <row r="3953" spans="1:6">
      <c r="A3953" s="134" t="s">
        <v>9</v>
      </c>
      <c r="B3953" t="s">
        <v>122</v>
      </c>
      <c r="C3953">
        <v>2025</v>
      </c>
      <c r="D3953" s="130">
        <v>3.6105827725552576E-2</v>
      </c>
    </row>
    <row r="3954" spans="1:6">
      <c r="A3954" s="134" t="s">
        <v>7</v>
      </c>
      <c r="B3954" t="s">
        <v>122</v>
      </c>
      <c r="C3954">
        <v>2014</v>
      </c>
      <c r="D3954" s="130">
        <v>0.1185393539313198</v>
      </c>
      <c r="F3954"/>
    </row>
    <row r="3955" spans="1:6">
      <c r="A3955" s="134" t="s">
        <v>7</v>
      </c>
      <c r="B3955" t="s">
        <v>122</v>
      </c>
      <c r="C3955">
        <v>2015</v>
      </c>
      <c r="D3955" s="130">
        <v>0.12834435535211491</v>
      </c>
      <c r="F3955"/>
    </row>
    <row r="3956" spans="1:6">
      <c r="A3956" s="134" t="s">
        <v>7</v>
      </c>
      <c r="B3956" t="s">
        <v>122</v>
      </c>
      <c r="C3956">
        <v>2016</v>
      </c>
      <c r="D3956" s="130">
        <v>5.2350684820110981E-2</v>
      </c>
      <c r="F3956"/>
    </row>
    <row r="3957" spans="1:6">
      <c r="A3957" s="134" t="s">
        <v>7</v>
      </c>
      <c r="B3957" t="s">
        <v>122</v>
      </c>
      <c r="C3957">
        <v>2017</v>
      </c>
      <c r="D3957" s="130">
        <v>5.7238497122722727E-2</v>
      </c>
      <c r="F3957"/>
    </row>
    <row r="3958" spans="1:6">
      <c r="A3958" s="134" t="s">
        <v>7</v>
      </c>
      <c r="B3958" t="s">
        <v>122</v>
      </c>
      <c r="C3958">
        <v>2018</v>
      </c>
      <c r="D3958" s="130">
        <v>5.913466675531958E-2</v>
      </c>
      <c r="F3958"/>
    </row>
    <row r="3959" spans="1:6">
      <c r="A3959" s="134" t="s">
        <v>7</v>
      </c>
      <c r="B3959" t="s">
        <v>122</v>
      </c>
      <c r="C3959">
        <v>2019</v>
      </c>
      <c r="D3959" s="130">
        <v>5.213041526992615E-2</v>
      </c>
      <c r="F3959"/>
    </row>
    <row r="3960" spans="1:6">
      <c r="A3960" s="134" t="s">
        <v>7</v>
      </c>
      <c r="B3960" t="s">
        <v>122</v>
      </c>
      <c r="C3960">
        <v>2020</v>
      </c>
      <c r="D3960" s="130">
        <v>5.4727955363235908E-2</v>
      </c>
      <c r="F3960"/>
    </row>
    <row r="3961" spans="1:6">
      <c r="A3961" s="134" t="s">
        <v>7</v>
      </c>
      <c r="B3961" t="s">
        <v>122</v>
      </c>
      <c r="C3961">
        <v>2021</v>
      </c>
      <c r="D3961" s="130">
        <v>4.2317939158101392E-2</v>
      </c>
      <c r="F3961"/>
    </row>
    <row r="3962" spans="1:6">
      <c r="A3962" s="134" t="s">
        <v>7</v>
      </c>
      <c r="B3962" t="s">
        <v>122</v>
      </c>
      <c r="C3962">
        <v>2022</v>
      </c>
      <c r="D3962" s="130">
        <v>7.1008932363853722E-2</v>
      </c>
      <c r="F3962"/>
    </row>
    <row r="3963" spans="1:6">
      <c r="A3963" s="134" t="s">
        <v>7</v>
      </c>
      <c r="B3963" t="s">
        <v>122</v>
      </c>
      <c r="C3963">
        <v>2023</v>
      </c>
      <c r="D3963" s="130">
        <v>0.10765220322366745</v>
      </c>
      <c r="F3963"/>
    </row>
    <row r="3964" spans="1:6">
      <c r="A3964" s="134" t="s">
        <v>7</v>
      </c>
      <c r="B3964" t="s">
        <v>122</v>
      </c>
      <c r="C3964">
        <v>2024</v>
      </c>
      <c r="D3964" s="130">
        <v>6.7896989407447872E-2</v>
      </c>
    </row>
    <row r="3965" spans="1:6">
      <c r="A3965" s="134" t="s">
        <v>7</v>
      </c>
      <c r="B3965" t="s">
        <v>122</v>
      </c>
      <c r="C3965">
        <v>2025</v>
      </c>
      <c r="D3965" s="130">
        <v>4.6740164278335466E-2</v>
      </c>
    </row>
    <row r="3966" spans="1:6">
      <c r="A3966" s="134" t="s">
        <v>107</v>
      </c>
      <c r="B3966" t="s">
        <v>122</v>
      </c>
      <c r="C3966">
        <v>2014</v>
      </c>
      <c r="D3966" s="130">
        <v>0.1104733537891732</v>
      </c>
      <c r="F3966"/>
    </row>
    <row r="3967" spans="1:6">
      <c r="A3967" s="134" t="s">
        <v>107</v>
      </c>
      <c r="B3967" t="s">
        <v>122</v>
      </c>
      <c r="C3967">
        <v>2015</v>
      </c>
      <c r="D3967" s="130">
        <v>9.4552025193431907E-2</v>
      </c>
      <c r="F3967"/>
    </row>
    <row r="3968" spans="1:6">
      <c r="A3968" s="134" t="s">
        <v>107</v>
      </c>
      <c r="B3968" t="s">
        <v>122</v>
      </c>
      <c r="C3968">
        <v>2016</v>
      </c>
      <c r="D3968" s="130">
        <v>9.0514596843383671E-2</v>
      </c>
      <c r="F3968"/>
    </row>
    <row r="3969" spans="1:6">
      <c r="A3969" s="134" t="s">
        <v>107</v>
      </c>
      <c r="B3969" t="s">
        <v>122</v>
      </c>
      <c r="C3969">
        <v>2017</v>
      </c>
      <c r="D3969" s="130">
        <v>9.3274472421052274E-2</v>
      </c>
      <c r="F3969"/>
    </row>
    <row r="3970" spans="1:6">
      <c r="A3970" s="134" t="s">
        <v>107</v>
      </c>
      <c r="B3970" t="s">
        <v>122</v>
      </c>
      <c r="C3970">
        <v>2018</v>
      </c>
      <c r="D3970" s="130">
        <v>0.12368180374887611</v>
      </c>
      <c r="F3970"/>
    </row>
    <row r="3971" spans="1:6">
      <c r="A3971" s="134" t="s">
        <v>107</v>
      </c>
      <c r="B3971" t="s">
        <v>122</v>
      </c>
      <c r="C3971">
        <v>2019</v>
      </c>
      <c r="D3971" s="130">
        <v>0.12954965497688539</v>
      </c>
      <c r="F3971"/>
    </row>
    <row r="3972" spans="1:6">
      <c r="A3972" s="134" t="s">
        <v>107</v>
      </c>
      <c r="B3972" t="s">
        <v>122</v>
      </c>
      <c r="C3972">
        <v>2020</v>
      </c>
      <c r="D3972" s="130">
        <v>6.0491085988550158E-2</v>
      </c>
      <c r="F3972"/>
    </row>
    <row r="3973" spans="1:6">
      <c r="A3973" s="134" t="s">
        <v>107</v>
      </c>
      <c r="B3973" t="s">
        <v>122</v>
      </c>
      <c r="C3973">
        <v>2021</v>
      </c>
      <c r="D3973" s="130">
        <v>-9.9563225780043112E-3</v>
      </c>
      <c r="F3973"/>
    </row>
    <row r="3974" spans="1:6">
      <c r="A3974" s="134" t="s">
        <v>107</v>
      </c>
      <c r="B3974" t="s">
        <v>122</v>
      </c>
      <c r="C3974">
        <v>2022</v>
      </c>
      <c r="D3974" s="130">
        <v>0.19897724113642304</v>
      </c>
      <c r="F3974"/>
    </row>
    <row r="3975" spans="1:6">
      <c r="A3975" s="134" t="s">
        <v>107</v>
      </c>
      <c r="B3975" t="s">
        <v>122</v>
      </c>
      <c r="C3975">
        <v>2023</v>
      </c>
      <c r="D3975" s="130">
        <v>0.21122582222920705</v>
      </c>
      <c r="F3975"/>
    </row>
    <row r="3976" spans="1:6">
      <c r="A3976" s="134" t="s">
        <v>107</v>
      </c>
      <c r="B3976" t="s">
        <v>122</v>
      </c>
      <c r="C3976">
        <v>2024</v>
      </c>
      <c r="D3976" s="130">
        <v>-5.1011998390397495E-2</v>
      </c>
    </row>
    <row r="3977" spans="1:6">
      <c r="A3977" s="134" t="s">
        <v>107</v>
      </c>
      <c r="B3977" t="s">
        <v>122</v>
      </c>
      <c r="C3977">
        <v>2025</v>
      </c>
      <c r="D3977" s="130">
        <v>-5.9736369352263034E-4</v>
      </c>
    </row>
    <row r="3978" spans="1:6">
      <c r="A3978" s="134" t="s">
        <v>104</v>
      </c>
      <c r="B3978" t="s">
        <v>122</v>
      </c>
      <c r="C3978">
        <v>2014</v>
      </c>
      <c r="D3978" s="130">
        <v>0.1167828521472276</v>
      </c>
      <c r="F3978"/>
    </row>
    <row r="3979" spans="1:6">
      <c r="A3979" s="134" t="s">
        <v>104</v>
      </c>
      <c r="B3979" t="s">
        <v>122</v>
      </c>
      <c r="C3979">
        <v>2015</v>
      </c>
      <c r="D3979" s="130">
        <v>0.1292063385270289</v>
      </c>
      <c r="F3979"/>
    </row>
    <row r="3980" spans="1:6">
      <c r="A3980" s="134" t="s">
        <v>104</v>
      </c>
      <c r="B3980" t="s">
        <v>122</v>
      </c>
      <c r="C3980">
        <v>2016</v>
      </c>
      <c r="D3980" s="130">
        <v>9.5338213666062474E-2</v>
      </c>
      <c r="F3980"/>
    </row>
    <row r="3981" spans="1:6">
      <c r="A3981" s="134" t="s">
        <v>104</v>
      </c>
      <c r="B3981" t="s">
        <v>122</v>
      </c>
      <c r="C3981">
        <v>2017</v>
      </c>
      <c r="D3981" s="130">
        <v>0.1015196666985001</v>
      </c>
      <c r="F3981"/>
    </row>
    <row r="3982" spans="1:6">
      <c r="A3982" s="134" t="s">
        <v>104</v>
      </c>
      <c r="B3982" t="s">
        <v>122</v>
      </c>
      <c r="C3982">
        <v>2018</v>
      </c>
      <c r="D3982" s="130">
        <v>8.8746838852779841E-2</v>
      </c>
      <c r="F3982"/>
    </row>
    <row r="3983" spans="1:6">
      <c r="A3983" s="134" t="s">
        <v>104</v>
      </c>
      <c r="B3983" t="s">
        <v>122</v>
      </c>
      <c r="C3983">
        <v>2019</v>
      </c>
      <c r="D3983" s="130">
        <v>7.2909282246101645E-2</v>
      </c>
      <c r="F3983"/>
    </row>
    <row r="3984" spans="1:6">
      <c r="A3984" s="134" t="s">
        <v>104</v>
      </c>
      <c r="B3984" t="s">
        <v>122</v>
      </c>
      <c r="C3984">
        <v>2020</v>
      </c>
      <c r="D3984" s="130">
        <v>8.2652344773565936E-2</v>
      </c>
      <c r="F3984"/>
    </row>
    <row r="3985" spans="1:6">
      <c r="A3985" s="134" t="s">
        <v>104</v>
      </c>
      <c r="B3985" t="s">
        <v>122</v>
      </c>
      <c r="C3985">
        <v>2021</v>
      </c>
      <c r="D3985" s="130">
        <v>8.004527323914909E-2</v>
      </c>
      <c r="F3985"/>
    </row>
    <row r="3986" spans="1:6">
      <c r="A3986" s="134" t="s">
        <v>104</v>
      </c>
      <c r="B3986" t="s">
        <v>122</v>
      </c>
      <c r="C3986">
        <v>2022</v>
      </c>
      <c r="D3986" s="130">
        <v>7.1052087371453326E-2</v>
      </c>
      <c r="F3986"/>
    </row>
    <row r="3987" spans="1:6">
      <c r="A3987" s="134" t="s">
        <v>104</v>
      </c>
      <c r="B3987" t="s">
        <v>122</v>
      </c>
      <c r="C3987">
        <v>2023</v>
      </c>
      <c r="D3987" s="130">
        <v>8.7382967844179704E-2</v>
      </c>
      <c r="F3987"/>
    </row>
    <row r="3988" spans="1:6">
      <c r="A3988" s="134" t="s">
        <v>104</v>
      </c>
      <c r="B3988" t="s">
        <v>122</v>
      </c>
      <c r="C3988">
        <v>2024</v>
      </c>
      <c r="D3988" s="130">
        <v>0.13755833857757535</v>
      </c>
    </row>
    <row r="3989" spans="1:6">
      <c r="A3989" s="134" t="s">
        <v>104</v>
      </c>
      <c r="B3989" t="s">
        <v>122</v>
      </c>
      <c r="C3989">
        <v>2025</v>
      </c>
      <c r="D3989" s="130">
        <v>0.12119917429520341</v>
      </c>
    </row>
    <row r="3990" spans="1:6">
      <c r="A3990" s="134" t="s">
        <v>145</v>
      </c>
      <c r="B3990" t="s">
        <v>122</v>
      </c>
      <c r="C3990">
        <v>2014</v>
      </c>
      <c r="D3990" s="130"/>
      <c r="F3990"/>
    </row>
    <row r="3991" spans="1:6">
      <c r="A3991" s="134" t="s">
        <v>145</v>
      </c>
      <c r="B3991" t="s">
        <v>122</v>
      </c>
      <c r="C3991">
        <v>2015</v>
      </c>
      <c r="D3991" s="130"/>
      <c r="F3991"/>
    </row>
    <row r="3992" spans="1:6">
      <c r="A3992" s="134" t="s">
        <v>145</v>
      </c>
      <c r="B3992" t="s">
        <v>122</v>
      </c>
      <c r="C3992">
        <v>2016</v>
      </c>
      <c r="D3992" s="130"/>
      <c r="F3992"/>
    </row>
    <row r="3993" spans="1:6">
      <c r="A3993" s="134" t="s">
        <v>145</v>
      </c>
      <c r="B3993" t="s">
        <v>122</v>
      </c>
      <c r="C3993">
        <v>2017</v>
      </c>
      <c r="D3993" s="130"/>
      <c r="F3993"/>
    </row>
    <row r="3994" spans="1:6">
      <c r="A3994" s="134" t="s">
        <v>145</v>
      </c>
      <c r="B3994" t="s">
        <v>122</v>
      </c>
      <c r="C3994">
        <v>2018</v>
      </c>
      <c r="D3994" s="130"/>
      <c r="F3994"/>
    </row>
    <row r="3995" spans="1:6">
      <c r="A3995" s="134" t="s">
        <v>145</v>
      </c>
      <c r="B3995" t="s">
        <v>122</v>
      </c>
      <c r="C3995">
        <v>2019</v>
      </c>
      <c r="D3995" s="130"/>
      <c r="F3995"/>
    </row>
    <row r="3996" spans="1:6">
      <c r="A3996" s="134" t="s">
        <v>145</v>
      </c>
      <c r="B3996" t="s">
        <v>122</v>
      </c>
      <c r="C3996">
        <v>2020</v>
      </c>
      <c r="D3996" s="130">
        <v>4.7105290614760681E-2</v>
      </c>
      <c r="F3996"/>
    </row>
    <row r="3997" spans="1:6">
      <c r="A3997" s="134" t="s">
        <v>145</v>
      </c>
      <c r="B3997" t="s">
        <v>122</v>
      </c>
      <c r="C3997">
        <v>2021</v>
      </c>
      <c r="D3997" s="130">
        <v>3.7082972652780072E-2</v>
      </c>
      <c r="F3997"/>
    </row>
    <row r="3998" spans="1:6">
      <c r="A3998" s="134" t="s">
        <v>145</v>
      </c>
      <c r="B3998" t="s">
        <v>122</v>
      </c>
      <c r="C3998">
        <v>2022</v>
      </c>
      <c r="D3998" s="130">
        <v>7.0561527532919749E-2</v>
      </c>
      <c r="F3998"/>
    </row>
    <row r="3999" spans="1:6">
      <c r="A3999" s="134" t="s">
        <v>145</v>
      </c>
      <c r="B3999" t="s">
        <v>122</v>
      </c>
      <c r="C3999">
        <v>2023</v>
      </c>
      <c r="D3999" s="130">
        <v>9.1566973825541437E-2</v>
      </c>
      <c r="F3999"/>
    </row>
    <row r="4000" spans="1:6">
      <c r="A4000" s="134" t="s">
        <v>145</v>
      </c>
      <c r="B4000" t="s">
        <v>122</v>
      </c>
      <c r="C4000">
        <v>2024</v>
      </c>
      <c r="D4000" s="130">
        <v>6.7005566860978361E-2</v>
      </c>
    </row>
    <row r="4001" spans="1:6">
      <c r="A4001" s="134" t="s">
        <v>145</v>
      </c>
      <c r="B4001" t="s">
        <v>122</v>
      </c>
      <c r="C4001">
        <v>2025</v>
      </c>
      <c r="D4001" s="130">
        <v>4.9113912217929941E-2</v>
      </c>
    </row>
    <row r="4002" spans="1:6">
      <c r="A4002" s="134" t="s">
        <v>101</v>
      </c>
      <c r="B4002" t="s">
        <v>122</v>
      </c>
      <c r="C4002">
        <v>2014</v>
      </c>
      <c r="D4002" s="130">
        <v>0.1140625452320566</v>
      </c>
      <c r="F4002"/>
    </row>
    <row r="4003" spans="1:6">
      <c r="A4003" s="134" t="s">
        <v>101</v>
      </c>
      <c r="B4003" t="s">
        <v>122</v>
      </c>
      <c r="C4003">
        <v>2015</v>
      </c>
      <c r="D4003" s="130">
        <v>0.1192862858191417</v>
      </c>
      <c r="F4003"/>
    </row>
    <row r="4004" spans="1:6">
      <c r="A4004" s="134" t="s">
        <v>101</v>
      </c>
      <c r="B4004" t="s">
        <v>122</v>
      </c>
      <c r="C4004">
        <v>2016</v>
      </c>
      <c r="D4004" s="130">
        <v>8.7335589500835045E-2</v>
      </c>
      <c r="F4004"/>
    </row>
    <row r="4005" spans="1:6">
      <c r="A4005" s="134" t="s">
        <v>101</v>
      </c>
      <c r="B4005" t="s">
        <v>122</v>
      </c>
      <c r="C4005">
        <v>2017</v>
      </c>
      <c r="D4005" s="130">
        <v>8.0114236716654255E-2</v>
      </c>
      <c r="F4005"/>
    </row>
    <row r="4006" spans="1:6">
      <c r="A4006" s="134" t="s">
        <v>101</v>
      </c>
      <c r="B4006" t="s">
        <v>122</v>
      </c>
      <c r="C4006">
        <v>2018</v>
      </c>
      <c r="D4006" s="130">
        <v>7.9419711589017672E-2</v>
      </c>
      <c r="F4006"/>
    </row>
    <row r="4007" spans="1:6">
      <c r="A4007" s="134" t="s">
        <v>101</v>
      </c>
      <c r="B4007" t="s">
        <v>122</v>
      </c>
      <c r="C4007">
        <v>2019</v>
      </c>
      <c r="D4007" s="130">
        <v>7.4582714250271659E-2</v>
      </c>
      <c r="F4007"/>
    </row>
    <row r="4008" spans="1:6">
      <c r="A4008" s="134" t="s">
        <v>101</v>
      </c>
      <c r="B4008" t="s">
        <v>122</v>
      </c>
      <c r="C4008">
        <v>2020</v>
      </c>
      <c r="D4008" s="130">
        <v>7.571794452877359E-2</v>
      </c>
      <c r="F4008"/>
    </row>
    <row r="4009" spans="1:6">
      <c r="A4009" s="134" t="s">
        <v>101</v>
      </c>
      <c r="B4009" t="s">
        <v>122</v>
      </c>
      <c r="C4009">
        <v>2021</v>
      </c>
      <c r="D4009" s="130">
        <v>6.3156556507641209E-2</v>
      </c>
      <c r="F4009"/>
    </row>
    <row r="4010" spans="1:6">
      <c r="A4010" s="134" t="s">
        <v>101</v>
      </c>
      <c r="B4010" t="s">
        <v>122</v>
      </c>
      <c r="C4010">
        <v>2022</v>
      </c>
      <c r="D4010" s="130">
        <v>6.0854008317997921E-2</v>
      </c>
      <c r="F4010"/>
    </row>
    <row r="4011" spans="1:6">
      <c r="A4011" s="134" t="s">
        <v>101</v>
      </c>
      <c r="B4011" t="s">
        <v>122</v>
      </c>
      <c r="C4011">
        <v>2023</v>
      </c>
      <c r="D4011" s="130">
        <v>7.3768467947776403E-2</v>
      </c>
      <c r="F4011"/>
    </row>
    <row r="4012" spans="1:6">
      <c r="A4012" s="134" t="s">
        <v>101</v>
      </c>
      <c r="B4012" t="s">
        <v>122</v>
      </c>
      <c r="C4012">
        <v>2024</v>
      </c>
      <c r="D4012" s="130">
        <v>0.11540981416299149</v>
      </c>
    </row>
    <row r="4013" spans="1:6">
      <c r="A4013" s="134" t="s">
        <v>101</v>
      </c>
      <c r="B4013" t="s">
        <v>122</v>
      </c>
      <c r="C4013">
        <v>2025</v>
      </c>
      <c r="D4013" s="130">
        <v>8.0741280225389803E-2</v>
      </c>
    </row>
    <row r="4014" spans="1:6">
      <c r="A4014" s="134" t="s">
        <v>71</v>
      </c>
      <c r="B4014" t="s">
        <v>122</v>
      </c>
      <c r="C4014">
        <v>2014</v>
      </c>
      <c r="D4014" s="130">
        <v>0.10124698068654921</v>
      </c>
      <c r="F4014"/>
    </row>
    <row r="4015" spans="1:6">
      <c r="A4015" s="134" t="s">
        <v>71</v>
      </c>
      <c r="B4015" t="s">
        <v>122</v>
      </c>
      <c r="C4015">
        <v>2015</v>
      </c>
      <c r="D4015" s="130">
        <v>6.9458275766146035E-2</v>
      </c>
      <c r="F4015"/>
    </row>
    <row r="4016" spans="1:6">
      <c r="A4016" s="134" t="s">
        <v>71</v>
      </c>
      <c r="B4016" t="s">
        <v>122</v>
      </c>
      <c r="C4016">
        <v>2016</v>
      </c>
      <c r="D4016" s="130">
        <v>8.2512423071376184E-2</v>
      </c>
      <c r="F4016"/>
    </row>
    <row r="4017" spans="1:6">
      <c r="A4017" s="134" t="s">
        <v>71</v>
      </c>
      <c r="B4017" t="s">
        <v>122</v>
      </c>
      <c r="C4017">
        <v>2017</v>
      </c>
      <c r="D4017" s="130">
        <v>0.1164895161391943</v>
      </c>
      <c r="F4017"/>
    </row>
    <row r="4018" spans="1:6">
      <c r="A4018" s="134" t="s">
        <v>71</v>
      </c>
      <c r="B4018" t="s">
        <v>122</v>
      </c>
      <c r="C4018">
        <v>2018</v>
      </c>
      <c r="D4018" s="130">
        <v>7.0305123017610438E-2</v>
      </c>
      <c r="F4018"/>
    </row>
    <row r="4019" spans="1:6">
      <c r="A4019" s="134" t="s">
        <v>71</v>
      </c>
      <c r="B4019" t="s">
        <v>122</v>
      </c>
      <c r="C4019">
        <v>2019</v>
      </c>
      <c r="D4019" s="130">
        <v>5.8750597631723217E-2</v>
      </c>
      <c r="F4019"/>
    </row>
    <row r="4020" spans="1:6">
      <c r="A4020" s="134" t="s">
        <v>71</v>
      </c>
      <c r="B4020" t="s">
        <v>122</v>
      </c>
      <c r="C4020">
        <v>2020</v>
      </c>
      <c r="D4020" s="130">
        <v>5.0781144301850357E-2</v>
      </c>
      <c r="F4020"/>
    </row>
    <row r="4021" spans="1:6">
      <c r="A4021" s="134" t="s">
        <v>71</v>
      </c>
      <c r="B4021" t="s">
        <v>122</v>
      </c>
      <c r="C4021">
        <v>2021</v>
      </c>
      <c r="D4021" s="130">
        <v>3.9135182830638687E-2</v>
      </c>
      <c r="F4021"/>
    </row>
    <row r="4022" spans="1:6">
      <c r="A4022" s="134" t="s">
        <v>71</v>
      </c>
      <c r="B4022" t="s">
        <v>122</v>
      </c>
      <c r="C4022">
        <v>2022</v>
      </c>
      <c r="D4022" s="130">
        <v>8.3076546321517925E-2</v>
      </c>
      <c r="F4022"/>
    </row>
    <row r="4023" spans="1:6">
      <c r="A4023" s="134" t="s">
        <v>71</v>
      </c>
      <c r="B4023" t="s">
        <v>122</v>
      </c>
      <c r="C4023">
        <v>2023</v>
      </c>
      <c r="D4023" s="130">
        <v>0.10497324401754619</v>
      </c>
      <c r="F4023"/>
    </row>
    <row r="4024" spans="1:6">
      <c r="A4024" s="134" t="s">
        <v>71</v>
      </c>
      <c r="B4024" t="s">
        <v>122</v>
      </c>
      <c r="C4024">
        <v>2024</v>
      </c>
      <c r="D4024" s="130">
        <v>5.1121517319290648E-2</v>
      </c>
    </row>
    <row r="4025" spans="1:6">
      <c r="A4025" s="134" t="s">
        <v>71</v>
      </c>
      <c r="B4025" t="s">
        <v>122</v>
      </c>
      <c r="C4025">
        <v>2025</v>
      </c>
      <c r="D4025" s="130">
        <v>5.0069888526302161E-2</v>
      </c>
    </row>
    <row r="4026" spans="1:6">
      <c r="A4026" s="134" t="s">
        <v>10</v>
      </c>
      <c r="B4026" t="s">
        <v>122</v>
      </c>
      <c r="C4026">
        <v>2014</v>
      </c>
      <c r="D4026" s="130">
        <v>0.14112263587665269</v>
      </c>
      <c r="F4026"/>
    </row>
    <row r="4027" spans="1:6">
      <c r="A4027" s="134" t="s">
        <v>10</v>
      </c>
      <c r="B4027" t="s">
        <v>122</v>
      </c>
      <c r="C4027">
        <v>2015</v>
      </c>
      <c r="D4027" s="130">
        <v>0.1317618253475385</v>
      </c>
      <c r="F4027"/>
    </row>
    <row r="4028" spans="1:6">
      <c r="A4028" s="134" t="s">
        <v>10</v>
      </c>
      <c r="B4028" t="s">
        <v>122</v>
      </c>
      <c r="C4028">
        <v>2016</v>
      </c>
      <c r="D4028" s="130">
        <v>8.3587886865262737E-2</v>
      </c>
      <c r="F4028"/>
    </row>
    <row r="4029" spans="1:6">
      <c r="A4029" s="134" t="s">
        <v>10</v>
      </c>
      <c r="B4029" t="s">
        <v>122</v>
      </c>
      <c r="C4029">
        <v>2017</v>
      </c>
      <c r="D4029" s="130">
        <v>7.079112744357062E-2</v>
      </c>
      <c r="F4029"/>
    </row>
    <row r="4030" spans="1:6">
      <c r="A4030" s="134" t="s">
        <v>10</v>
      </c>
      <c r="B4030" t="s">
        <v>122</v>
      </c>
      <c r="C4030">
        <v>2018</v>
      </c>
      <c r="D4030" s="130">
        <v>8.0657372399117286E-2</v>
      </c>
      <c r="F4030"/>
    </row>
    <row r="4031" spans="1:6">
      <c r="A4031" s="134" t="s">
        <v>10</v>
      </c>
      <c r="B4031" t="s">
        <v>122</v>
      </c>
      <c r="C4031">
        <v>2019</v>
      </c>
      <c r="D4031" s="130">
        <v>7.5276887560012606E-2</v>
      </c>
      <c r="F4031"/>
    </row>
    <row r="4032" spans="1:6">
      <c r="A4032" s="134" t="s">
        <v>10</v>
      </c>
      <c r="B4032" t="s">
        <v>122</v>
      </c>
      <c r="C4032">
        <v>2020</v>
      </c>
      <c r="D4032" s="130">
        <v>8.3482917268956874E-2</v>
      </c>
      <c r="F4032"/>
    </row>
    <row r="4033" spans="1:6">
      <c r="A4033" s="134" t="s">
        <v>10</v>
      </c>
      <c r="B4033" t="s">
        <v>122</v>
      </c>
      <c r="C4033">
        <v>2021</v>
      </c>
      <c r="D4033" s="130">
        <v>6.3256832920007139E-2</v>
      </c>
      <c r="F4033"/>
    </row>
    <row r="4034" spans="1:6">
      <c r="A4034" s="134" t="s">
        <v>10</v>
      </c>
      <c r="B4034" t="s">
        <v>122</v>
      </c>
      <c r="C4034">
        <v>2022</v>
      </c>
      <c r="D4034" s="130">
        <v>8.0948403757170342E-2</v>
      </c>
      <c r="F4034"/>
    </row>
    <row r="4035" spans="1:6">
      <c r="A4035" s="134" t="s">
        <v>10</v>
      </c>
      <c r="B4035" t="s">
        <v>122</v>
      </c>
      <c r="C4035">
        <v>2023</v>
      </c>
      <c r="D4035" s="130">
        <v>0.10399945890199118</v>
      </c>
      <c r="F4035"/>
    </row>
    <row r="4036" spans="1:6">
      <c r="A4036" s="134" t="s">
        <v>10</v>
      </c>
      <c r="B4036" t="s">
        <v>122</v>
      </c>
      <c r="C4036">
        <v>2024</v>
      </c>
      <c r="D4036" s="130">
        <v>4.6470607078782311E-2</v>
      </c>
    </row>
    <row r="4037" spans="1:6">
      <c r="A4037" s="134" t="s">
        <v>10</v>
      </c>
      <c r="B4037" t="s">
        <v>122</v>
      </c>
      <c r="C4037">
        <v>2025</v>
      </c>
      <c r="D4037" s="130">
        <v>5.7650666720235146E-2</v>
      </c>
    </row>
    <row r="4038" spans="1:6">
      <c r="A4038" s="134" t="s">
        <v>105</v>
      </c>
      <c r="B4038" t="s">
        <v>122</v>
      </c>
      <c r="C4038">
        <v>2014</v>
      </c>
      <c r="D4038" s="130">
        <v>0.1001893932657902</v>
      </c>
      <c r="F4038"/>
    </row>
    <row r="4039" spans="1:6">
      <c r="A4039" s="134" t="s">
        <v>105</v>
      </c>
      <c r="B4039" t="s">
        <v>122</v>
      </c>
      <c r="C4039">
        <v>2015</v>
      </c>
      <c r="D4039" s="130">
        <v>0.10783957278413921</v>
      </c>
      <c r="F4039"/>
    </row>
    <row r="4040" spans="1:6">
      <c r="A4040" s="134" t="s">
        <v>105</v>
      </c>
      <c r="B4040" t="s">
        <v>122</v>
      </c>
      <c r="C4040">
        <v>2016</v>
      </c>
      <c r="D4040" s="130">
        <v>0.11378484568774951</v>
      </c>
      <c r="F4040"/>
    </row>
    <row r="4041" spans="1:6">
      <c r="A4041" s="134" t="s">
        <v>105</v>
      </c>
      <c r="B4041" t="s">
        <v>122</v>
      </c>
      <c r="C4041">
        <v>2017</v>
      </c>
      <c r="D4041" s="130">
        <v>9.7759126800959301E-2</v>
      </c>
      <c r="F4041"/>
    </row>
    <row r="4042" spans="1:6">
      <c r="A4042" s="134" t="s">
        <v>105</v>
      </c>
      <c r="B4042" t="s">
        <v>122</v>
      </c>
      <c r="C4042">
        <v>2018</v>
      </c>
      <c r="D4042" s="130">
        <v>6.8283854836936636E-2</v>
      </c>
      <c r="F4042"/>
    </row>
    <row r="4043" spans="1:6">
      <c r="A4043" s="134" t="s">
        <v>105</v>
      </c>
      <c r="B4043" t="s">
        <v>122</v>
      </c>
      <c r="C4043">
        <v>2019</v>
      </c>
      <c r="D4043" s="130">
        <v>5.0686273971111313E-2</v>
      </c>
      <c r="F4043"/>
    </row>
    <row r="4044" spans="1:6">
      <c r="A4044" s="134" t="s">
        <v>105</v>
      </c>
      <c r="B4044" t="s">
        <v>122</v>
      </c>
      <c r="C4044">
        <v>2020</v>
      </c>
      <c r="D4044" s="130">
        <v>5.2285358167439261E-2</v>
      </c>
      <c r="F4044"/>
    </row>
    <row r="4045" spans="1:6">
      <c r="A4045" s="134" t="s">
        <v>105</v>
      </c>
      <c r="B4045" t="s">
        <v>122</v>
      </c>
      <c r="C4045">
        <v>2021</v>
      </c>
      <c r="D4045" s="130">
        <v>3.0729018443643698E-2</v>
      </c>
      <c r="F4045"/>
    </row>
    <row r="4046" spans="1:6">
      <c r="A4046" s="134" t="s">
        <v>105</v>
      </c>
      <c r="B4046" t="s">
        <v>122</v>
      </c>
      <c r="C4046">
        <v>2022</v>
      </c>
      <c r="D4046" s="130">
        <v>6.2520821822332248E-2</v>
      </c>
      <c r="F4046"/>
    </row>
    <row r="4047" spans="1:6">
      <c r="A4047" s="134" t="s">
        <v>105</v>
      </c>
      <c r="B4047" t="s">
        <v>122</v>
      </c>
      <c r="C4047">
        <v>2023</v>
      </c>
      <c r="D4047" s="130">
        <v>0.1043288045957986</v>
      </c>
      <c r="F4047"/>
    </row>
    <row r="4048" spans="1:6">
      <c r="A4048" s="134" t="s">
        <v>105</v>
      </c>
      <c r="B4048" t="s">
        <v>122</v>
      </c>
      <c r="C4048">
        <v>2024</v>
      </c>
      <c r="D4048" s="130">
        <v>5.6390243061766626E-2</v>
      </c>
    </row>
    <row r="4049" spans="1:6">
      <c r="A4049" s="134" t="s">
        <v>105</v>
      </c>
      <c r="B4049" t="s">
        <v>122</v>
      </c>
      <c r="C4049">
        <v>2025</v>
      </c>
      <c r="D4049" s="130">
        <v>4.3115874221140014E-2</v>
      </c>
    </row>
    <row r="4050" spans="1:6">
      <c r="A4050" s="134" t="s">
        <v>106</v>
      </c>
      <c r="B4050" t="s">
        <v>122</v>
      </c>
      <c r="C4050">
        <v>2014</v>
      </c>
      <c r="D4050" s="130">
        <v>0.1092687279772695</v>
      </c>
      <c r="F4050"/>
    </row>
    <row r="4051" spans="1:6">
      <c r="A4051" s="134" t="s">
        <v>106</v>
      </c>
      <c r="B4051" t="s">
        <v>122</v>
      </c>
      <c r="C4051">
        <v>2015</v>
      </c>
      <c r="D4051" s="130">
        <v>9.1501861413338353E-2</v>
      </c>
      <c r="F4051"/>
    </row>
    <row r="4052" spans="1:6">
      <c r="A4052" s="134" t="s">
        <v>106</v>
      </c>
      <c r="B4052" t="s">
        <v>122</v>
      </c>
      <c r="C4052">
        <v>2016</v>
      </c>
      <c r="D4052" s="130">
        <v>8.6120478465468261E-2</v>
      </c>
      <c r="F4052"/>
    </row>
    <row r="4053" spans="1:6">
      <c r="A4053" s="134" t="s">
        <v>106</v>
      </c>
      <c r="B4053" t="s">
        <v>122</v>
      </c>
      <c r="C4053">
        <v>2017</v>
      </c>
      <c r="D4053" s="130">
        <v>7.3710551030933075E-2</v>
      </c>
      <c r="F4053"/>
    </row>
    <row r="4054" spans="1:6">
      <c r="A4054" s="134" t="s">
        <v>106</v>
      </c>
      <c r="B4054" t="s">
        <v>122</v>
      </c>
      <c r="C4054">
        <v>2018</v>
      </c>
      <c r="D4054" s="130">
        <v>8.2194916829526649E-2</v>
      </c>
      <c r="F4054"/>
    </row>
    <row r="4055" spans="1:6">
      <c r="A4055" s="134" t="s">
        <v>106</v>
      </c>
      <c r="B4055" t="s">
        <v>122</v>
      </c>
      <c r="C4055">
        <v>2019</v>
      </c>
      <c r="D4055" s="130">
        <v>6.8849466809116813E-2</v>
      </c>
      <c r="F4055"/>
    </row>
    <row r="4056" spans="1:6">
      <c r="A4056" s="134" t="s">
        <v>106</v>
      </c>
      <c r="B4056" t="s">
        <v>122</v>
      </c>
      <c r="C4056">
        <v>2020</v>
      </c>
      <c r="D4056" s="130">
        <v>6.9432911399148714E-2</v>
      </c>
      <c r="F4056"/>
    </row>
    <row r="4057" spans="1:6">
      <c r="A4057" s="134" t="s">
        <v>106</v>
      </c>
      <c r="B4057" t="s">
        <v>122</v>
      </c>
      <c r="C4057">
        <v>2021</v>
      </c>
      <c r="D4057" s="130">
        <v>4.4454025570671483E-2</v>
      </c>
      <c r="F4057"/>
    </row>
    <row r="4058" spans="1:6">
      <c r="A4058" s="134" t="s">
        <v>106</v>
      </c>
      <c r="B4058" t="s">
        <v>122</v>
      </c>
      <c r="C4058">
        <v>2022</v>
      </c>
      <c r="D4058" s="130">
        <v>7.6286363983565003E-2</v>
      </c>
      <c r="F4058"/>
    </row>
    <row r="4059" spans="1:6">
      <c r="A4059" s="134" t="s">
        <v>106</v>
      </c>
      <c r="B4059" t="s">
        <v>122</v>
      </c>
      <c r="C4059">
        <v>2023</v>
      </c>
      <c r="D4059" s="130">
        <v>0.12147382261189239</v>
      </c>
      <c r="F4059"/>
    </row>
    <row r="4060" spans="1:6">
      <c r="A4060" s="134" t="s">
        <v>106</v>
      </c>
      <c r="B4060" t="s">
        <v>122</v>
      </c>
      <c r="C4060">
        <v>2024</v>
      </c>
      <c r="D4060" s="130">
        <v>6.4104263534523157E-2</v>
      </c>
    </row>
    <row r="4061" spans="1:6">
      <c r="A4061" s="134" t="s">
        <v>106</v>
      </c>
      <c r="B4061" t="s">
        <v>122</v>
      </c>
      <c r="C4061">
        <v>2025</v>
      </c>
      <c r="D4061" s="130">
        <v>5.3883177347165606E-2</v>
      </c>
    </row>
    <row r="4062" spans="1:6">
      <c r="A4062" s="134" t="s">
        <v>70</v>
      </c>
      <c r="B4062" t="s">
        <v>122</v>
      </c>
      <c r="C4062">
        <v>2014</v>
      </c>
      <c r="D4062" s="130">
        <v>0.11492173569632209</v>
      </c>
      <c r="F4062"/>
    </row>
    <row r="4063" spans="1:6">
      <c r="A4063" s="134" t="s">
        <v>70</v>
      </c>
      <c r="B4063" t="s">
        <v>122</v>
      </c>
      <c r="C4063">
        <v>2015</v>
      </c>
      <c r="D4063" s="130">
        <v>8.9885878686254431E-2</v>
      </c>
      <c r="F4063"/>
    </row>
    <row r="4064" spans="1:6">
      <c r="A4064" s="134" t="s">
        <v>70</v>
      </c>
      <c r="B4064" t="s">
        <v>122</v>
      </c>
      <c r="C4064">
        <v>2016</v>
      </c>
      <c r="D4064" s="130">
        <v>6.8035293816267786E-2</v>
      </c>
      <c r="F4064"/>
    </row>
    <row r="4065" spans="1:6">
      <c r="A4065" s="134" t="s">
        <v>70</v>
      </c>
      <c r="B4065" t="s">
        <v>122</v>
      </c>
      <c r="C4065">
        <v>2017</v>
      </c>
      <c r="D4065" s="130">
        <v>5.8993586072688398E-2</v>
      </c>
      <c r="F4065"/>
    </row>
    <row r="4066" spans="1:6">
      <c r="A4066" s="134" t="s">
        <v>70</v>
      </c>
      <c r="B4066" t="s">
        <v>122</v>
      </c>
      <c r="C4066">
        <v>2018</v>
      </c>
      <c r="D4066" s="130">
        <v>6.5995804698125507E-2</v>
      </c>
      <c r="F4066"/>
    </row>
    <row r="4067" spans="1:6">
      <c r="A4067" s="134" t="s">
        <v>70</v>
      </c>
      <c r="B4067" t="s">
        <v>122</v>
      </c>
      <c r="C4067">
        <v>2019</v>
      </c>
      <c r="D4067" s="130">
        <v>7.1208222494411874E-2</v>
      </c>
      <c r="F4067"/>
    </row>
    <row r="4068" spans="1:6">
      <c r="A4068" s="134" t="s">
        <v>70</v>
      </c>
      <c r="B4068" t="s">
        <v>122</v>
      </c>
      <c r="C4068">
        <v>2020</v>
      </c>
      <c r="D4068" s="130">
        <v>6.858271278850081E-2</v>
      </c>
      <c r="F4068"/>
    </row>
    <row r="4069" spans="1:6">
      <c r="A4069" s="134" t="s">
        <v>70</v>
      </c>
      <c r="B4069" t="s">
        <v>122</v>
      </c>
      <c r="C4069">
        <v>2021</v>
      </c>
      <c r="D4069" s="130">
        <v>5.7608939763188587E-2</v>
      </c>
      <c r="F4069"/>
    </row>
    <row r="4070" spans="1:6">
      <c r="A4070" s="134" t="s">
        <v>70</v>
      </c>
      <c r="B4070" t="s">
        <v>122</v>
      </c>
      <c r="C4070">
        <v>2022</v>
      </c>
      <c r="D4070" s="130">
        <v>7.9175596898517636E-2</v>
      </c>
      <c r="F4070"/>
    </row>
    <row r="4071" spans="1:6">
      <c r="A4071" s="134" t="s">
        <v>70</v>
      </c>
      <c r="B4071" t="s">
        <v>122</v>
      </c>
      <c r="C4071">
        <v>2023</v>
      </c>
      <c r="D4071" s="130">
        <v>0.12744726733451406</v>
      </c>
      <c r="F4071"/>
    </row>
    <row r="4072" spans="1:6">
      <c r="A4072" s="134" t="s">
        <v>70</v>
      </c>
      <c r="B4072" t="s">
        <v>122</v>
      </c>
      <c r="C4072">
        <v>2024</v>
      </c>
      <c r="D4072" s="130">
        <v>7.9846989635917118E-2</v>
      </c>
    </row>
    <row r="4073" spans="1:6">
      <c r="A4073" s="134" t="s">
        <v>70</v>
      </c>
      <c r="B4073" t="s">
        <v>122</v>
      </c>
      <c r="C4073">
        <v>2025</v>
      </c>
      <c r="D4073" s="130">
        <v>6.9317393467910993E-2</v>
      </c>
    </row>
    <row r="4074" spans="1:6">
      <c r="A4074" s="134" t="s">
        <v>12</v>
      </c>
      <c r="B4074" t="s">
        <v>122</v>
      </c>
      <c r="C4074">
        <v>2014</v>
      </c>
      <c r="D4074" s="130">
        <v>9.6337674158873302E-2</v>
      </c>
      <c r="F4074"/>
    </row>
    <row r="4075" spans="1:6">
      <c r="A4075" s="134" t="s">
        <v>12</v>
      </c>
      <c r="B4075" t="s">
        <v>122</v>
      </c>
      <c r="C4075">
        <v>2015</v>
      </c>
      <c r="D4075" s="130">
        <v>0.1033509802192768</v>
      </c>
      <c r="F4075"/>
    </row>
    <row r="4076" spans="1:6">
      <c r="A4076" s="134" t="s">
        <v>12</v>
      </c>
      <c r="B4076" t="s">
        <v>122</v>
      </c>
      <c r="C4076">
        <v>2016</v>
      </c>
      <c r="D4076" s="130">
        <v>6.257561486656954E-2</v>
      </c>
      <c r="F4076"/>
    </row>
    <row r="4077" spans="1:6">
      <c r="A4077" s="134" t="s">
        <v>12</v>
      </c>
      <c r="B4077" t="s">
        <v>122</v>
      </c>
      <c r="C4077">
        <v>2017</v>
      </c>
      <c r="D4077" s="130">
        <v>8.0320677322183662E-2</v>
      </c>
      <c r="F4077"/>
    </row>
    <row r="4078" spans="1:6">
      <c r="A4078" s="134" t="s">
        <v>12</v>
      </c>
      <c r="B4078" t="s">
        <v>122</v>
      </c>
      <c r="C4078">
        <v>2018</v>
      </c>
      <c r="D4078" s="130">
        <v>9.3212835215497877E-2</v>
      </c>
      <c r="F4078"/>
    </row>
    <row r="4079" spans="1:6">
      <c r="A4079" s="134" t="s">
        <v>12</v>
      </c>
      <c r="B4079" t="s">
        <v>122</v>
      </c>
      <c r="C4079">
        <v>2019</v>
      </c>
      <c r="D4079" s="130">
        <v>9.4358539372535979E-2</v>
      </c>
      <c r="F4079"/>
    </row>
    <row r="4080" spans="1:6">
      <c r="A4080" s="134" t="s">
        <v>12</v>
      </c>
      <c r="B4080" t="s">
        <v>122</v>
      </c>
      <c r="C4080">
        <v>2020</v>
      </c>
      <c r="D4080" s="130">
        <v>0.10319773602169741</v>
      </c>
      <c r="F4080"/>
    </row>
    <row r="4081" spans="1:6">
      <c r="A4081" s="134" t="s">
        <v>12</v>
      </c>
      <c r="B4081" t="s">
        <v>122</v>
      </c>
      <c r="C4081">
        <v>2021</v>
      </c>
      <c r="D4081" s="130">
        <v>7.6418816950812471E-2</v>
      </c>
      <c r="F4081"/>
    </row>
    <row r="4082" spans="1:6">
      <c r="A4082" s="134" t="s">
        <v>12</v>
      </c>
      <c r="B4082" t="s">
        <v>122</v>
      </c>
      <c r="C4082">
        <v>2022</v>
      </c>
      <c r="D4082" s="130">
        <v>7.5365746207852094E-2</v>
      </c>
      <c r="F4082"/>
    </row>
    <row r="4083" spans="1:6">
      <c r="A4083" s="134" t="s">
        <v>12</v>
      </c>
      <c r="B4083" t="s">
        <v>122</v>
      </c>
      <c r="C4083">
        <v>2023</v>
      </c>
      <c r="D4083" s="130">
        <v>0.10663572950774021</v>
      </c>
      <c r="F4083"/>
    </row>
    <row r="4084" spans="1:6">
      <c r="A4084" s="134" t="s">
        <v>12</v>
      </c>
      <c r="B4084" t="s">
        <v>122</v>
      </c>
      <c r="C4084">
        <v>2024</v>
      </c>
      <c r="D4084" s="130">
        <v>0.13269999592660944</v>
      </c>
    </row>
    <row r="4085" spans="1:6">
      <c r="A4085" s="134" t="s">
        <v>12</v>
      </c>
      <c r="B4085" t="s">
        <v>122</v>
      </c>
      <c r="C4085">
        <v>2025</v>
      </c>
      <c r="D4085" s="130">
        <v>0.15617965769278788</v>
      </c>
    </row>
    <row r="4086" spans="1:6">
      <c r="A4086" s="134" t="s">
        <v>5</v>
      </c>
      <c r="B4086" t="s">
        <v>124</v>
      </c>
      <c r="C4086">
        <v>2014</v>
      </c>
      <c r="D4086" s="130">
        <v>0.19743941285992081</v>
      </c>
      <c r="F4086"/>
    </row>
    <row r="4087" spans="1:6">
      <c r="A4087" s="134" t="s">
        <v>5</v>
      </c>
      <c r="B4087" t="s">
        <v>124</v>
      </c>
      <c r="C4087">
        <v>2015</v>
      </c>
      <c r="D4087" s="130">
        <v>9.9114923963464996E-2</v>
      </c>
      <c r="F4087"/>
    </row>
    <row r="4088" spans="1:6">
      <c r="A4088" s="134" t="s">
        <v>5</v>
      </c>
      <c r="B4088" t="s">
        <v>124</v>
      </c>
      <c r="C4088">
        <v>2016</v>
      </c>
      <c r="D4088" s="130">
        <v>9.0084798563367825E-3</v>
      </c>
      <c r="F4088"/>
    </row>
    <row r="4089" spans="1:6">
      <c r="A4089" s="134" t="s">
        <v>5</v>
      </c>
      <c r="B4089" t="s">
        <v>124</v>
      </c>
      <c r="C4089">
        <v>2017</v>
      </c>
      <c r="D4089" s="130">
        <v>3.6292359763816472E-2</v>
      </c>
      <c r="F4089"/>
    </row>
    <row r="4090" spans="1:6">
      <c r="A4090" s="134" t="s">
        <v>5</v>
      </c>
      <c r="B4090" t="s">
        <v>124</v>
      </c>
      <c r="C4090">
        <v>2018</v>
      </c>
      <c r="D4090" s="130">
        <v>8.1620451579835981E-2</v>
      </c>
      <c r="F4090"/>
    </row>
    <row r="4091" spans="1:6">
      <c r="A4091" s="134" t="s">
        <v>5</v>
      </c>
      <c r="B4091" t="s">
        <v>124</v>
      </c>
      <c r="C4091">
        <v>2019</v>
      </c>
      <c r="D4091" s="130">
        <v>8.5162695812871642E-2</v>
      </c>
      <c r="F4091"/>
    </row>
    <row r="4092" spans="1:6">
      <c r="A4092" s="134" t="s">
        <v>5</v>
      </c>
      <c r="B4092" t="s">
        <v>124</v>
      </c>
      <c r="C4092">
        <v>2020</v>
      </c>
      <c r="D4092" s="130">
        <v>7.9424542462629491E-2</v>
      </c>
      <c r="F4092"/>
    </row>
    <row r="4093" spans="1:6">
      <c r="A4093" s="134" t="s">
        <v>5</v>
      </c>
      <c r="B4093" t="s">
        <v>124</v>
      </c>
      <c r="C4093">
        <v>2021</v>
      </c>
      <c r="D4093" s="130">
        <v>6.1979953864849877E-2</v>
      </c>
      <c r="F4093"/>
    </row>
    <row r="4094" spans="1:6">
      <c r="A4094" s="134" t="s">
        <v>5</v>
      </c>
      <c r="B4094" t="s">
        <v>124</v>
      </c>
      <c r="C4094">
        <v>2022</v>
      </c>
      <c r="D4094" s="130">
        <v>0.1257354453661032</v>
      </c>
      <c r="F4094"/>
    </row>
    <row r="4095" spans="1:6">
      <c r="A4095" s="134" t="s">
        <v>5</v>
      </c>
      <c r="B4095" t="s">
        <v>124</v>
      </c>
      <c r="C4095">
        <v>2023</v>
      </c>
      <c r="D4095" s="130">
        <v>0.19176361487913396</v>
      </c>
      <c r="F4095"/>
    </row>
    <row r="4096" spans="1:6">
      <c r="A4096" s="134" t="s">
        <v>5</v>
      </c>
      <c r="B4096" t="s">
        <v>124</v>
      </c>
      <c r="C4096">
        <v>2024</v>
      </c>
      <c r="D4096" s="130">
        <v>9.320828257732551E-2</v>
      </c>
    </row>
    <row r="4097" spans="1:6">
      <c r="A4097" s="134" t="s">
        <v>5</v>
      </c>
      <c r="B4097" t="s">
        <v>124</v>
      </c>
      <c r="C4097">
        <v>2025</v>
      </c>
      <c r="D4097" s="130">
        <v>5.7345040314389549E-2</v>
      </c>
    </row>
    <row r="4098" spans="1:6">
      <c r="A4098" s="134" t="s">
        <v>102</v>
      </c>
      <c r="B4098" t="s">
        <v>124</v>
      </c>
      <c r="C4098">
        <v>2014</v>
      </c>
      <c r="D4098" s="130">
        <v>0.20329014768649159</v>
      </c>
      <c r="F4098"/>
    </row>
    <row r="4099" spans="1:6">
      <c r="A4099" s="134" t="s">
        <v>102</v>
      </c>
      <c r="B4099" t="s">
        <v>124</v>
      </c>
      <c r="C4099">
        <v>2015</v>
      </c>
      <c r="D4099" s="130">
        <v>0.23624239753627549</v>
      </c>
      <c r="F4099"/>
    </row>
    <row r="4100" spans="1:6">
      <c r="A4100" s="134" t="s">
        <v>102</v>
      </c>
      <c r="B4100" t="s">
        <v>124</v>
      </c>
      <c r="C4100">
        <v>2016</v>
      </c>
      <c r="D4100" s="130">
        <v>5.7809633845698601E-2</v>
      </c>
      <c r="F4100"/>
    </row>
    <row r="4101" spans="1:6">
      <c r="A4101" s="134" t="s">
        <v>102</v>
      </c>
      <c r="B4101" t="s">
        <v>124</v>
      </c>
      <c r="C4101">
        <v>2017</v>
      </c>
      <c r="D4101" s="130">
        <v>0.1185352186694069</v>
      </c>
      <c r="F4101"/>
    </row>
    <row r="4102" spans="1:6">
      <c r="A4102" s="134" t="s">
        <v>102</v>
      </c>
      <c r="B4102" t="s">
        <v>124</v>
      </c>
      <c r="C4102">
        <v>2018</v>
      </c>
      <c r="D4102" s="130">
        <v>0.10439677002719019</v>
      </c>
      <c r="F4102"/>
    </row>
    <row r="4103" spans="1:6">
      <c r="A4103" s="134" t="s">
        <v>102</v>
      </c>
      <c r="B4103" t="s">
        <v>124</v>
      </c>
      <c r="C4103">
        <v>2019</v>
      </c>
      <c r="D4103" s="130">
        <v>0.1107670719825178</v>
      </c>
      <c r="F4103"/>
    </row>
    <row r="4104" spans="1:6">
      <c r="A4104" s="134" t="s">
        <v>102</v>
      </c>
      <c r="B4104" t="s">
        <v>124</v>
      </c>
      <c r="C4104">
        <v>2020</v>
      </c>
      <c r="D4104" s="130">
        <v>0.1056030887784269</v>
      </c>
      <c r="F4104"/>
    </row>
    <row r="4105" spans="1:6">
      <c r="A4105" s="134" t="s">
        <v>102</v>
      </c>
      <c r="B4105" t="s">
        <v>124</v>
      </c>
      <c r="C4105">
        <v>2021</v>
      </c>
      <c r="D4105" s="130">
        <v>8.0344481672383394E-2</v>
      </c>
      <c r="F4105"/>
    </row>
    <row r="4106" spans="1:6">
      <c r="A4106" s="134" t="s">
        <v>102</v>
      </c>
      <c r="B4106" t="s">
        <v>124</v>
      </c>
      <c r="C4106">
        <v>2022</v>
      </c>
      <c r="D4106" s="130">
        <v>3.1348878092606482E-2</v>
      </c>
      <c r="F4106"/>
    </row>
    <row r="4107" spans="1:6">
      <c r="A4107" s="134" t="s">
        <v>102</v>
      </c>
      <c r="B4107" t="s">
        <v>124</v>
      </c>
      <c r="C4107">
        <v>2023</v>
      </c>
      <c r="D4107" s="130">
        <v>0.17671576115871843</v>
      </c>
      <c r="F4107"/>
    </row>
    <row r="4108" spans="1:6">
      <c r="A4108" s="134" t="s">
        <v>102</v>
      </c>
      <c r="B4108" t="s">
        <v>124</v>
      </c>
      <c r="C4108">
        <v>2024</v>
      </c>
      <c r="D4108" s="130">
        <v>0.26528377714472351</v>
      </c>
    </row>
    <row r="4109" spans="1:6">
      <c r="A4109" s="134" t="s">
        <v>102</v>
      </c>
      <c r="B4109" t="s">
        <v>124</v>
      </c>
      <c r="C4109">
        <v>2025</v>
      </c>
      <c r="D4109" s="130">
        <v>0.14274225139395061</v>
      </c>
    </row>
    <row r="4110" spans="1:6">
      <c r="A4110" s="134" t="s">
        <v>103</v>
      </c>
      <c r="B4110" t="s">
        <v>124</v>
      </c>
      <c r="C4110">
        <v>2014</v>
      </c>
      <c r="D4110" s="130">
        <v>0.31723968320996571</v>
      </c>
      <c r="F4110"/>
    </row>
    <row r="4111" spans="1:6">
      <c r="A4111" s="134" t="s">
        <v>103</v>
      </c>
      <c r="B4111" t="s">
        <v>124</v>
      </c>
      <c r="C4111">
        <v>2015</v>
      </c>
      <c r="D4111" s="130">
        <v>0.22196981723384979</v>
      </c>
      <c r="F4111"/>
    </row>
    <row r="4112" spans="1:6">
      <c r="A4112" s="134" t="s">
        <v>103</v>
      </c>
      <c r="B4112" t="s">
        <v>124</v>
      </c>
      <c r="C4112">
        <v>2016</v>
      </c>
      <c r="D4112" s="130">
        <v>0.1966575180153535</v>
      </c>
      <c r="F4112"/>
    </row>
    <row r="4113" spans="1:6">
      <c r="A4113" s="134" t="s">
        <v>103</v>
      </c>
      <c r="B4113" t="s">
        <v>124</v>
      </c>
      <c r="C4113">
        <v>2017</v>
      </c>
      <c r="D4113" s="130">
        <v>0.17643058345346749</v>
      </c>
      <c r="F4113"/>
    </row>
    <row r="4114" spans="1:6">
      <c r="A4114" s="134" t="s">
        <v>103</v>
      </c>
      <c r="B4114" t="s">
        <v>124</v>
      </c>
      <c r="C4114">
        <v>2018</v>
      </c>
      <c r="D4114" s="130">
        <v>0.1181622265154217</v>
      </c>
      <c r="F4114"/>
    </row>
    <row r="4115" spans="1:6">
      <c r="A4115" s="134" t="s">
        <v>103</v>
      </c>
      <c r="B4115" t="s">
        <v>124</v>
      </c>
      <c r="C4115">
        <v>2019</v>
      </c>
      <c r="D4115" s="130">
        <v>0.12571836217298091</v>
      </c>
      <c r="F4115"/>
    </row>
    <row r="4116" spans="1:6">
      <c r="A4116" s="134" t="s">
        <v>103</v>
      </c>
      <c r="B4116" t="s">
        <v>124</v>
      </c>
      <c r="C4116">
        <v>2020</v>
      </c>
      <c r="D4116" s="130">
        <v>0.1168359940498271</v>
      </c>
      <c r="F4116"/>
    </row>
    <row r="4117" spans="1:6">
      <c r="A4117" s="134" t="s">
        <v>103</v>
      </c>
      <c r="B4117" t="s">
        <v>124</v>
      </c>
      <c r="C4117">
        <v>2021</v>
      </c>
      <c r="D4117" s="130">
        <v>9.2331694493079E-2</v>
      </c>
      <c r="F4117"/>
    </row>
    <row r="4118" spans="1:6">
      <c r="A4118" s="134" t="s">
        <v>103</v>
      </c>
      <c r="B4118" t="s">
        <v>124</v>
      </c>
      <c r="C4118">
        <v>2022</v>
      </c>
      <c r="D4118" s="130">
        <v>0.18096423749392279</v>
      </c>
      <c r="F4118"/>
    </row>
    <row r="4119" spans="1:6">
      <c r="A4119" s="134" t="s">
        <v>103</v>
      </c>
      <c r="B4119" t="s">
        <v>124</v>
      </c>
      <c r="C4119">
        <v>2023</v>
      </c>
      <c r="D4119" s="130">
        <v>0.26950779639819189</v>
      </c>
      <c r="F4119"/>
    </row>
    <row r="4120" spans="1:6">
      <c r="A4120" s="134" t="s">
        <v>103</v>
      </c>
      <c r="B4120" t="s">
        <v>124</v>
      </c>
      <c r="C4120">
        <v>2024</v>
      </c>
      <c r="D4120" s="130">
        <v>0.21621806103992863</v>
      </c>
    </row>
    <row r="4121" spans="1:6">
      <c r="A4121" s="134" t="s">
        <v>103</v>
      </c>
      <c r="B4121" t="s">
        <v>124</v>
      </c>
      <c r="C4121">
        <v>2025</v>
      </c>
      <c r="D4121" s="130">
        <v>0.10701539860943592</v>
      </c>
    </row>
    <row r="4122" spans="1:6">
      <c r="A4122" s="134" t="s">
        <v>11</v>
      </c>
      <c r="B4122" t="s">
        <v>124</v>
      </c>
      <c r="C4122">
        <v>2014</v>
      </c>
      <c r="D4122" s="130">
        <v>0.1016818198364168</v>
      </c>
      <c r="F4122"/>
    </row>
    <row r="4123" spans="1:6">
      <c r="A4123" s="134" t="s">
        <v>11</v>
      </c>
      <c r="B4123" t="s">
        <v>124</v>
      </c>
      <c r="C4123">
        <v>2015</v>
      </c>
      <c r="D4123" s="130">
        <v>0.12978440136230371</v>
      </c>
      <c r="F4123"/>
    </row>
    <row r="4124" spans="1:6">
      <c r="A4124" s="134" t="s">
        <v>11</v>
      </c>
      <c r="B4124" t="s">
        <v>124</v>
      </c>
      <c r="C4124">
        <v>2016</v>
      </c>
      <c r="D4124" s="130">
        <v>7.7826311550485874E-2</v>
      </c>
      <c r="F4124"/>
    </row>
    <row r="4125" spans="1:6">
      <c r="A4125" s="134" t="s">
        <v>11</v>
      </c>
      <c r="B4125" t="s">
        <v>124</v>
      </c>
      <c r="C4125">
        <v>2017</v>
      </c>
      <c r="D4125" s="130">
        <v>6.7793363513807339E-2</v>
      </c>
      <c r="F4125"/>
    </row>
    <row r="4126" spans="1:6">
      <c r="A4126" s="134" t="s">
        <v>11</v>
      </c>
      <c r="B4126" t="s">
        <v>124</v>
      </c>
      <c r="C4126">
        <v>2018</v>
      </c>
      <c r="D4126" s="130">
        <v>9.5635610233556642E-2</v>
      </c>
      <c r="F4126"/>
    </row>
    <row r="4127" spans="1:6">
      <c r="A4127" s="134" t="s">
        <v>11</v>
      </c>
      <c r="B4127" t="s">
        <v>124</v>
      </c>
      <c r="C4127">
        <v>2019</v>
      </c>
      <c r="D4127" s="130">
        <v>8.4474154195635365E-2</v>
      </c>
      <c r="F4127"/>
    </row>
    <row r="4128" spans="1:6">
      <c r="A4128" s="134" t="s">
        <v>11</v>
      </c>
      <c r="B4128" t="s">
        <v>124</v>
      </c>
      <c r="C4128">
        <v>2020</v>
      </c>
      <c r="D4128" s="130">
        <v>5.7002557077049647E-2</v>
      </c>
      <c r="F4128"/>
    </row>
    <row r="4129" spans="1:6">
      <c r="A4129" s="134" t="s">
        <v>11</v>
      </c>
      <c r="B4129" t="s">
        <v>124</v>
      </c>
      <c r="C4129">
        <v>2021</v>
      </c>
      <c r="D4129" s="130">
        <v>5.9898011506689268E-2</v>
      </c>
      <c r="F4129"/>
    </row>
    <row r="4130" spans="1:6">
      <c r="A4130" s="134" t="s">
        <v>11</v>
      </c>
      <c r="B4130" t="s">
        <v>124</v>
      </c>
      <c r="C4130">
        <v>2022</v>
      </c>
      <c r="D4130" s="130">
        <v>0.10502105130182923</v>
      </c>
      <c r="F4130"/>
    </row>
    <row r="4131" spans="1:6">
      <c r="A4131" s="134" t="s">
        <v>11</v>
      </c>
      <c r="B4131" t="s">
        <v>124</v>
      </c>
      <c r="C4131">
        <v>2023</v>
      </c>
      <c r="D4131" s="130">
        <v>0.18617368527658465</v>
      </c>
      <c r="F4131"/>
    </row>
    <row r="4132" spans="1:6">
      <c r="A4132" s="134" t="s">
        <v>11</v>
      </c>
      <c r="B4132" t="s">
        <v>124</v>
      </c>
      <c r="C4132">
        <v>2024</v>
      </c>
      <c r="D4132" s="130">
        <v>0.18644869308770981</v>
      </c>
    </row>
    <row r="4133" spans="1:6">
      <c r="A4133" s="134" t="s">
        <v>11</v>
      </c>
      <c r="B4133" t="s">
        <v>124</v>
      </c>
      <c r="C4133">
        <v>2025</v>
      </c>
      <c r="D4133" s="130">
        <v>0.11023900242489605</v>
      </c>
    </row>
    <row r="4134" spans="1:6">
      <c r="A4134" s="134" t="s">
        <v>72</v>
      </c>
      <c r="B4134" t="s">
        <v>124</v>
      </c>
      <c r="C4134">
        <v>2014</v>
      </c>
      <c r="D4134" s="130">
        <v>0.13313754508069489</v>
      </c>
      <c r="F4134"/>
    </row>
    <row r="4135" spans="1:6">
      <c r="A4135" s="134" t="s">
        <v>72</v>
      </c>
      <c r="B4135" t="s">
        <v>124</v>
      </c>
      <c r="C4135">
        <v>2015</v>
      </c>
      <c r="D4135" s="130">
        <v>8.4585629495880568E-2</v>
      </c>
      <c r="F4135"/>
    </row>
    <row r="4136" spans="1:6">
      <c r="A4136" s="134" t="s">
        <v>72</v>
      </c>
      <c r="B4136" t="s">
        <v>124</v>
      </c>
      <c r="C4136">
        <v>2016</v>
      </c>
      <c r="D4136" s="130">
        <v>9.1380986987615834E-2</v>
      </c>
      <c r="F4136"/>
    </row>
    <row r="4137" spans="1:6">
      <c r="A4137" s="134" t="s">
        <v>72</v>
      </c>
      <c r="B4137" t="s">
        <v>124</v>
      </c>
      <c r="C4137">
        <v>2017</v>
      </c>
      <c r="D4137" s="130">
        <v>0.10315864411777741</v>
      </c>
      <c r="F4137"/>
    </row>
    <row r="4138" spans="1:6">
      <c r="A4138" s="134" t="s">
        <v>72</v>
      </c>
      <c r="B4138" t="s">
        <v>124</v>
      </c>
      <c r="C4138">
        <v>2018</v>
      </c>
      <c r="D4138" s="130">
        <v>0.1065227079322011</v>
      </c>
      <c r="F4138"/>
    </row>
    <row r="4139" spans="1:6">
      <c r="A4139" s="134" t="s">
        <v>72</v>
      </c>
      <c r="B4139" t="s">
        <v>124</v>
      </c>
      <c r="C4139">
        <v>2019</v>
      </c>
      <c r="D4139" s="130">
        <v>7.610852035143402E-2</v>
      </c>
      <c r="F4139"/>
    </row>
    <row r="4140" spans="1:6">
      <c r="A4140" s="134" t="s">
        <v>72</v>
      </c>
      <c r="B4140" t="s">
        <v>124</v>
      </c>
      <c r="C4140">
        <v>2020</v>
      </c>
      <c r="D4140" s="130">
        <v>5.6823697407246278E-2</v>
      </c>
      <c r="F4140"/>
    </row>
    <row r="4141" spans="1:6">
      <c r="A4141" s="134" t="s">
        <v>72</v>
      </c>
      <c r="B4141" t="s">
        <v>124</v>
      </c>
      <c r="C4141">
        <v>2021</v>
      </c>
      <c r="D4141" s="130">
        <v>3.186913872729448E-2</v>
      </c>
      <c r="F4141"/>
    </row>
    <row r="4142" spans="1:6">
      <c r="A4142" s="134" t="s">
        <v>72</v>
      </c>
      <c r="B4142" t="s">
        <v>124</v>
      </c>
      <c r="C4142">
        <v>2022</v>
      </c>
      <c r="D4142" s="130">
        <v>0.10154360505078544</v>
      </c>
      <c r="F4142"/>
    </row>
    <row r="4143" spans="1:6">
      <c r="A4143" s="134" t="s">
        <v>72</v>
      </c>
      <c r="B4143" t="s">
        <v>124</v>
      </c>
      <c r="C4143">
        <v>2023</v>
      </c>
      <c r="D4143" s="130">
        <v>0.24725098278715732</v>
      </c>
      <c r="F4143"/>
    </row>
    <row r="4144" spans="1:6">
      <c r="A4144" s="134" t="s">
        <v>72</v>
      </c>
      <c r="B4144" t="s">
        <v>124</v>
      </c>
      <c r="C4144">
        <v>2024</v>
      </c>
      <c r="D4144" s="130">
        <v>0.10846826531341518</v>
      </c>
    </row>
    <row r="4145" spans="1:6">
      <c r="A4145" s="134" t="s">
        <v>72</v>
      </c>
      <c r="B4145" t="s">
        <v>124</v>
      </c>
      <c r="C4145">
        <v>2025</v>
      </c>
      <c r="D4145" s="130">
        <v>5.3388762388718085E-2</v>
      </c>
    </row>
    <row r="4146" spans="1:6">
      <c r="A4146" s="134" t="s">
        <v>6</v>
      </c>
      <c r="B4146" t="s">
        <v>124</v>
      </c>
      <c r="C4146">
        <v>2014</v>
      </c>
      <c r="D4146" s="130">
        <v>0.14531014525582839</v>
      </c>
      <c r="F4146"/>
    </row>
    <row r="4147" spans="1:6">
      <c r="A4147" s="134" t="s">
        <v>6</v>
      </c>
      <c r="B4147" t="s">
        <v>124</v>
      </c>
      <c r="C4147">
        <v>2015</v>
      </c>
      <c r="D4147" s="130">
        <v>0.18007889068573499</v>
      </c>
      <c r="F4147"/>
    </row>
    <row r="4148" spans="1:6">
      <c r="A4148" s="134" t="s">
        <v>6</v>
      </c>
      <c r="B4148" t="s">
        <v>124</v>
      </c>
      <c r="C4148">
        <v>2016</v>
      </c>
      <c r="D4148" s="130">
        <v>5.3773571476712849E-2</v>
      </c>
      <c r="F4148"/>
    </row>
    <row r="4149" spans="1:6">
      <c r="A4149" s="134" t="s">
        <v>6</v>
      </c>
      <c r="B4149" t="s">
        <v>124</v>
      </c>
      <c r="C4149">
        <v>2017</v>
      </c>
      <c r="D4149" s="130">
        <v>6.682702938626868E-2</v>
      </c>
      <c r="F4149"/>
    </row>
    <row r="4150" spans="1:6">
      <c r="A4150" s="134" t="s">
        <v>6</v>
      </c>
      <c r="B4150" t="s">
        <v>124</v>
      </c>
      <c r="C4150">
        <v>2018</v>
      </c>
      <c r="D4150" s="130">
        <v>0.1997886235758774</v>
      </c>
      <c r="F4150"/>
    </row>
    <row r="4151" spans="1:6">
      <c r="A4151" s="134" t="s">
        <v>6</v>
      </c>
      <c r="B4151" t="s">
        <v>124</v>
      </c>
      <c r="C4151">
        <v>2019</v>
      </c>
      <c r="D4151" s="130">
        <v>0.16685439064963939</v>
      </c>
      <c r="F4151"/>
    </row>
    <row r="4152" spans="1:6" ht="17.25" customHeight="1">
      <c r="A4152" s="134" t="s">
        <v>6</v>
      </c>
      <c r="B4152" t="s">
        <v>124</v>
      </c>
      <c r="C4152">
        <v>2020</v>
      </c>
      <c r="D4152" s="130">
        <v>0.1383995215602459</v>
      </c>
      <c r="F4152"/>
    </row>
    <row r="4153" spans="1:6">
      <c r="A4153" s="134" t="s">
        <v>6</v>
      </c>
      <c r="B4153" t="s">
        <v>124</v>
      </c>
      <c r="C4153">
        <v>2021</v>
      </c>
      <c r="D4153" s="130">
        <v>0.20773528211192671</v>
      </c>
      <c r="F4153"/>
    </row>
    <row r="4154" spans="1:6">
      <c r="A4154" s="134" t="s">
        <v>6</v>
      </c>
      <c r="B4154" t="s">
        <v>124</v>
      </c>
      <c r="C4154">
        <v>2022</v>
      </c>
      <c r="D4154" s="130">
        <v>0.2632485385989331</v>
      </c>
      <c r="F4154"/>
    </row>
    <row r="4155" spans="1:6">
      <c r="A4155" s="134" t="s">
        <v>6</v>
      </c>
      <c r="B4155" t="s">
        <v>124</v>
      </c>
      <c r="C4155">
        <v>2023</v>
      </c>
      <c r="D4155" s="130">
        <v>0.44694864742631224</v>
      </c>
      <c r="F4155"/>
    </row>
    <row r="4156" spans="1:6">
      <c r="A4156" s="134" t="s">
        <v>6</v>
      </c>
      <c r="B4156" t="s">
        <v>124</v>
      </c>
      <c r="C4156">
        <v>2024</v>
      </c>
      <c r="D4156" s="130">
        <v>0.25446163295965446</v>
      </c>
    </row>
    <row r="4157" spans="1:6">
      <c r="A4157" s="134" t="s">
        <v>6</v>
      </c>
      <c r="B4157" t="s">
        <v>124</v>
      </c>
      <c r="C4157">
        <v>2025</v>
      </c>
      <c r="D4157" s="130">
        <v>5.9855530488267056E-2</v>
      </c>
    </row>
    <row r="4158" spans="1:6">
      <c r="A4158" s="134" t="s">
        <v>8</v>
      </c>
      <c r="B4158" t="s">
        <v>124</v>
      </c>
      <c r="C4158">
        <v>2014</v>
      </c>
      <c r="D4158" s="130">
        <v>9.8457349574332859E-2</v>
      </c>
      <c r="F4158"/>
    </row>
    <row r="4159" spans="1:6">
      <c r="A4159" s="134" t="s">
        <v>8</v>
      </c>
      <c r="B4159" t="s">
        <v>124</v>
      </c>
      <c r="C4159">
        <v>2015</v>
      </c>
      <c r="D4159" s="130">
        <v>0.117893642146771</v>
      </c>
      <c r="F4159"/>
    </row>
    <row r="4160" spans="1:6">
      <c r="A4160" s="134" t="s">
        <v>8</v>
      </c>
      <c r="B4160" t="s">
        <v>124</v>
      </c>
      <c r="C4160">
        <v>2016</v>
      </c>
      <c r="D4160" s="130">
        <v>0.13650109532849369</v>
      </c>
      <c r="F4160"/>
    </row>
    <row r="4161" spans="1:6">
      <c r="A4161" s="134" t="s">
        <v>8</v>
      </c>
      <c r="B4161" t="s">
        <v>124</v>
      </c>
      <c r="C4161">
        <v>2017</v>
      </c>
      <c r="D4161" s="130">
        <v>0.1489705574340475</v>
      </c>
      <c r="F4161"/>
    </row>
    <row r="4162" spans="1:6">
      <c r="A4162" s="134" t="s">
        <v>8</v>
      </c>
      <c r="B4162" t="s">
        <v>124</v>
      </c>
      <c r="C4162">
        <v>2018</v>
      </c>
      <c r="D4162" s="130">
        <v>0.12206592129339559</v>
      </c>
      <c r="F4162"/>
    </row>
    <row r="4163" spans="1:6">
      <c r="A4163" s="134" t="s">
        <v>8</v>
      </c>
      <c r="B4163" t="s">
        <v>124</v>
      </c>
      <c r="C4163">
        <v>2019</v>
      </c>
      <c r="D4163" s="130">
        <v>8.9761532529906984E-2</v>
      </c>
      <c r="F4163"/>
    </row>
    <row r="4164" spans="1:6">
      <c r="A4164" s="134" t="s">
        <v>8</v>
      </c>
      <c r="B4164" t="s">
        <v>124</v>
      </c>
      <c r="C4164">
        <v>2020</v>
      </c>
      <c r="D4164" s="130">
        <v>9.0907967593708394E-2</v>
      </c>
      <c r="F4164"/>
    </row>
    <row r="4165" spans="1:6">
      <c r="A4165" s="134" t="s">
        <v>8</v>
      </c>
      <c r="B4165" t="s">
        <v>124</v>
      </c>
      <c r="C4165">
        <v>2021</v>
      </c>
      <c r="D4165" s="130">
        <v>3.260066867099868E-2</v>
      </c>
      <c r="F4165"/>
    </row>
    <row r="4166" spans="1:6">
      <c r="A4166" s="134" t="s">
        <v>8</v>
      </c>
      <c r="B4166" t="s">
        <v>124</v>
      </c>
      <c r="C4166">
        <v>2022</v>
      </c>
      <c r="D4166" s="130">
        <v>0.12799817669892474</v>
      </c>
      <c r="F4166"/>
    </row>
    <row r="4167" spans="1:6">
      <c r="A4167" s="134" t="s">
        <v>8</v>
      </c>
      <c r="B4167" t="s">
        <v>124</v>
      </c>
      <c r="C4167">
        <v>2023</v>
      </c>
      <c r="D4167" s="130">
        <v>0.20790466908429106</v>
      </c>
      <c r="F4167"/>
    </row>
    <row r="4168" spans="1:6">
      <c r="A4168" s="134" t="s">
        <v>8</v>
      </c>
      <c r="B4168" t="s">
        <v>124</v>
      </c>
      <c r="C4168">
        <v>2024</v>
      </c>
      <c r="D4168" s="130">
        <v>8.1953831478898467E-2</v>
      </c>
    </row>
    <row r="4169" spans="1:6">
      <c r="A4169" s="134" t="s">
        <v>8</v>
      </c>
      <c r="B4169" t="s">
        <v>124</v>
      </c>
      <c r="C4169">
        <v>2025</v>
      </c>
      <c r="D4169" s="130">
        <v>3.4515192884270941E-2</v>
      </c>
    </row>
    <row r="4170" spans="1:6">
      <c r="A4170" s="134" t="s">
        <v>9</v>
      </c>
      <c r="B4170" t="s">
        <v>124</v>
      </c>
      <c r="C4170">
        <v>2014</v>
      </c>
      <c r="D4170" s="130">
        <v>0.1140305001853026</v>
      </c>
      <c r="F4170"/>
    </row>
    <row r="4171" spans="1:6">
      <c r="A4171" s="134" t="s">
        <v>9</v>
      </c>
      <c r="B4171" t="s">
        <v>124</v>
      </c>
      <c r="C4171">
        <v>2015</v>
      </c>
      <c r="D4171" s="130">
        <v>0.1121443109323452</v>
      </c>
      <c r="F4171"/>
    </row>
    <row r="4172" spans="1:6">
      <c r="A4172" s="134" t="s">
        <v>9</v>
      </c>
      <c r="B4172" t="s">
        <v>124</v>
      </c>
      <c r="C4172">
        <v>2016</v>
      </c>
      <c r="D4172" s="130">
        <v>8.8008001076996828E-2</v>
      </c>
      <c r="F4172"/>
    </row>
    <row r="4173" spans="1:6">
      <c r="A4173" s="134" t="s">
        <v>9</v>
      </c>
      <c r="B4173" t="s">
        <v>124</v>
      </c>
      <c r="C4173">
        <v>2017</v>
      </c>
      <c r="D4173" s="130">
        <v>0.1636886408188889</v>
      </c>
      <c r="F4173"/>
    </row>
    <row r="4174" spans="1:6">
      <c r="A4174" s="134" t="s">
        <v>9</v>
      </c>
      <c r="B4174" t="s">
        <v>124</v>
      </c>
      <c r="C4174">
        <v>2018</v>
      </c>
      <c r="D4174" s="130">
        <v>0.10525404623248109</v>
      </c>
      <c r="F4174"/>
    </row>
    <row r="4175" spans="1:6">
      <c r="A4175" s="134" t="s">
        <v>9</v>
      </c>
      <c r="B4175" t="s">
        <v>124</v>
      </c>
      <c r="C4175">
        <v>2019</v>
      </c>
      <c r="D4175" s="130">
        <v>8.1027185082764325E-2</v>
      </c>
      <c r="F4175"/>
    </row>
    <row r="4176" spans="1:6">
      <c r="A4176" s="134" t="s">
        <v>9</v>
      </c>
      <c r="B4176" t="s">
        <v>124</v>
      </c>
      <c r="C4176">
        <v>2020</v>
      </c>
      <c r="D4176" s="130">
        <v>8.1242680936414943E-2</v>
      </c>
      <c r="F4176"/>
    </row>
    <row r="4177" spans="1:6">
      <c r="A4177" s="134" t="s">
        <v>9</v>
      </c>
      <c r="B4177" t="s">
        <v>124</v>
      </c>
      <c r="C4177">
        <v>2021</v>
      </c>
      <c r="D4177" s="130">
        <v>2.7587010633145649E-2</v>
      </c>
      <c r="F4177"/>
    </row>
    <row r="4178" spans="1:6">
      <c r="A4178" s="134" t="s">
        <v>9</v>
      </c>
      <c r="B4178" t="s">
        <v>124</v>
      </c>
      <c r="C4178">
        <v>2022</v>
      </c>
      <c r="D4178" s="130">
        <v>0.10680709348330604</v>
      </c>
      <c r="F4178"/>
    </row>
    <row r="4179" spans="1:6">
      <c r="A4179" s="134" t="s">
        <v>9</v>
      </c>
      <c r="B4179" t="s">
        <v>124</v>
      </c>
      <c r="C4179">
        <v>2023</v>
      </c>
      <c r="D4179" s="130">
        <v>0.23301660178365205</v>
      </c>
      <c r="F4179"/>
    </row>
    <row r="4180" spans="1:6">
      <c r="A4180" s="134" t="s">
        <v>9</v>
      </c>
      <c r="B4180" t="s">
        <v>124</v>
      </c>
      <c r="C4180">
        <v>2024</v>
      </c>
      <c r="D4180" s="130">
        <v>7.251169386648583E-2</v>
      </c>
    </row>
    <row r="4181" spans="1:6">
      <c r="A4181" s="134" t="s">
        <v>9</v>
      </c>
      <c r="B4181" t="s">
        <v>124</v>
      </c>
      <c r="C4181">
        <v>2025</v>
      </c>
      <c r="D4181" s="130">
        <v>2.7229174654418233E-2</v>
      </c>
    </row>
    <row r="4182" spans="1:6">
      <c r="A4182" s="134" t="s">
        <v>7</v>
      </c>
      <c r="B4182" t="s">
        <v>124</v>
      </c>
      <c r="C4182">
        <v>2014</v>
      </c>
      <c r="D4182" s="130">
        <v>0.16152759128247621</v>
      </c>
      <c r="F4182"/>
    </row>
    <row r="4183" spans="1:6">
      <c r="A4183" s="134" t="s">
        <v>7</v>
      </c>
      <c r="B4183" t="s">
        <v>124</v>
      </c>
      <c r="C4183">
        <v>2015</v>
      </c>
      <c r="D4183" s="130">
        <v>0.17770827142538231</v>
      </c>
      <c r="F4183"/>
    </row>
    <row r="4184" spans="1:6">
      <c r="A4184" s="134" t="s">
        <v>7</v>
      </c>
      <c r="B4184" t="s">
        <v>124</v>
      </c>
      <c r="C4184">
        <v>2016</v>
      </c>
      <c r="D4184" s="130">
        <v>1.7401047308501651E-2</v>
      </c>
      <c r="F4184"/>
    </row>
    <row r="4185" spans="1:6">
      <c r="A4185" s="134" t="s">
        <v>7</v>
      </c>
      <c r="B4185" t="s">
        <v>124</v>
      </c>
      <c r="C4185">
        <v>2017</v>
      </c>
      <c r="D4185" s="130">
        <v>2.9128926060358079E-2</v>
      </c>
      <c r="F4185"/>
    </row>
    <row r="4186" spans="1:6">
      <c r="A4186" s="134" t="s">
        <v>7</v>
      </c>
      <c r="B4186" t="s">
        <v>124</v>
      </c>
      <c r="C4186">
        <v>2018</v>
      </c>
      <c r="D4186" s="130">
        <v>4.1578295354075763E-2</v>
      </c>
      <c r="F4186"/>
    </row>
    <row r="4187" spans="1:6">
      <c r="A4187" s="134" t="s">
        <v>7</v>
      </c>
      <c r="B4187" t="s">
        <v>124</v>
      </c>
      <c r="C4187">
        <v>2019</v>
      </c>
      <c r="D4187" s="130">
        <v>2.8033971323876729E-2</v>
      </c>
      <c r="F4187"/>
    </row>
    <row r="4188" spans="1:6">
      <c r="A4188" s="134" t="s">
        <v>7</v>
      </c>
      <c r="B4188" t="s">
        <v>124</v>
      </c>
      <c r="C4188">
        <v>2020</v>
      </c>
      <c r="D4188" s="130">
        <v>4.3854838539901859E-2</v>
      </c>
      <c r="F4188"/>
    </row>
    <row r="4189" spans="1:6">
      <c r="A4189" s="134" t="s">
        <v>7</v>
      </c>
      <c r="B4189" t="s">
        <v>124</v>
      </c>
      <c r="C4189">
        <v>2021</v>
      </c>
      <c r="D4189" s="130">
        <v>2.745390219387563E-2</v>
      </c>
      <c r="F4189"/>
    </row>
    <row r="4190" spans="1:6">
      <c r="A4190" s="134" t="s">
        <v>7</v>
      </c>
      <c r="B4190" t="s">
        <v>124</v>
      </c>
      <c r="C4190">
        <v>2022</v>
      </c>
      <c r="D4190" s="130">
        <v>9.6719795030472094E-2</v>
      </c>
      <c r="F4190"/>
    </row>
    <row r="4191" spans="1:6">
      <c r="A4191" s="134" t="s">
        <v>7</v>
      </c>
      <c r="B4191" t="s">
        <v>124</v>
      </c>
      <c r="C4191">
        <v>2023</v>
      </c>
      <c r="D4191" s="130">
        <v>0.17864656380322252</v>
      </c>
      <c r="F4191"/>
    </row>
    <row r="4192" spans="1:6">
      <c r="A4192" s="134" t="s">
        <v>7</v>
      </c>
      <c r="B4192" t="s">
        <v>124</v>
      </c>
      <c r="C4192">
        <v>2024</v>
      </c>
      <c r="D4192" s="130">
        <v>8.08789552489345E-2</v>
      </c>
    </row>
    <row r="4193" spans="1:6">
      <c r="A4193" s="134" t="s">
        <v>7</v>
      </c>
      <c r="B4193" t="s">
        <v>124</v>
      </c>
      <c r="C4193">
        <v>2025</v>
      </c>
      <c r="D4193" s="130">
        <v>4.0310508650711958E-2</v>
      </c>
    </row>
    <row r="4194" spans="1:6">
      <c r="A4194" s="134" t="s">
        <v>107</v>
      </c>
      <c r="B4194" t="s">
        <v>124</v>
      </c>
      <c r="C4194">
        <v>2014</v>
      </c>
      <c r="D4194" s="130">
        <v>9.5353527022825527E-2</v>
      </c>
      <c r="F4194"/>
    </row>
    <row r="4195" spans="1:6">
      <c r="A4195" s="134" t="s">
        <v>107</v>
      </c>
      <c r="B4195" t="s">
        <v>124</v>
      </c>
      <c r="C4195">
        <v>2015</v>
      </c>
      <c r="D4195" s="130">
        <v>7.920385413553678E-2</v>
      </c>
      <c r="F4195"/>
    </row>
    <row r="4196" spans="1:6">
      <c r="A4196" s="134" t="s">
        <v>107</v>
      </c>
      <c r="B4196" t="s">
        <v>124</v>
      </c>
      <c r="C4196">
        <v>2016</v>
      </c>
      <c r="D4196" s="130">
        <v>7.3981531154751812E-2</v>
      </c>
      <c r="F4196"/>
    </row>
    <row r="4197" spans="1:6">
      <c r="A4197" s="134" t="s">
        <v>107</v>
      </c>
      <c r="B4197" t="s">
        <v>124</v>
      </c>
      <c r="C4197">
        <v>2017</v>
      </c>
      <c r="D4197" s="130">
        <v>7.6316111586118507E-2</v>
      </c>
      <c r="F4197"/>
    </row>
    <row r="4198" spans="1:6">
      <c r="A4198" s="134" t="s">
        <v>107</v>
      </c>
      <c r="B4198" t="s">
        <v>124</v>
      </c>
      <c r="C4198">
        <v>2018</v>
      </c>
      <c r="D4198" s="130">
        <v>0.1020141582302888</v>
      </c>
      <c r="F4198"/>
    </row>
    <row r="4199" spans="1:6">
      <c r="A4199" s="134" t="s">
        <v>107</v>
      </c>
      <c r="B4199" t="s">
        <v>124</v>
      </c>
      <c r="C4199">
        <v>2019</v>
      </c>
      <c r="D4199" s="130">
        <v>0.1073227940207324</v>
      </c>
      <c r="F4199"/>
    </row>
    <row r="4200" spans="1:6">
      <c r="A4200" s="134" t="s">
        <v>107</v>
      </c>
      <c r="B4200" t="s">
        <v>124</v>
      </c>
      <c r="C4200">
        <v>2020</v>
      </c>
      <c r="D4200" s="130">
        <v>5.3028548401779528E-2</v>
      </c>
      <c r="F4200"/>
    </row>
    <row r="4201" spans="1:6">
      <c r="A4201" s="134" t="s">
        <v>107</v>
      </c>
      <c r="B4201" t="s">
        <v>124</v>
      </c>
      <c r="C4201">
        <v>2021</v>
      </c>
      <c r="D4201" s="130">
        <v>-1.0371016874062319E-2</v>
      </c>
      <c r="F4201"/>
    </row>
    <row r="4202" spans="1:6">
      <c r="A4202" s="134" t="s">
        <v>107</v>
      </c>
      <c r="B4202" t="s">
        <v>124</v>
      </c>
      <c r="C4202">
        <v>2022</v>
      </c>
      <c r="D4202" s="130">
        <v>0.1772297801842633</v>
      </c>
      <c r="F4202"/>
    </row>
    <row r="4203" spans="1:6">
      <c r="A4203" s="134" t="s">
        <v>107</v>
      </c>
      <c r="B4203" t="s">
        <v>124</v>
      </c>
      <c r="C4203">
        <v>2023</v>
      </c>
      <c r="D4203" s="130">
        <v>0.18630931954284211</v>
      </c>
      <c r="F4203"/>
    </row>
    <row r="4204" spans="1:6">
      <c r="A4204" s="134" t="s">
        <v>107</v>
      </c>
      <c r="B4204" t="s">
        <v>124</v>
      </c>
      <c r="C4204">
        <v>2024</v>
      </c>
      <c r="D4204" s="130">
        <v>-5.1797661835432864E-2</v>
      </c>
    </row>
    <row r="4205" spans="1:6">
      <c r="A4205" s="134" t="s">
        <v>107</v>
      </c>
      <c r="B4205" t="s">
        <v>124</v>
      </c>
      <c r="C4205">
        <v>2025</v>
      </c>
      <c r="D4205" s="130">
        <v>-5.5122346255540283E-3</v>
      </c>
    </row>
    <row r="4206" spans="1:6">
      <c r="A4206" s="134" t="s">
        <v>104</v>
      </c>
      <c r="B4206" t="s">
        <v>124</v>
      </c>
      <c r="C4206">
        <v>2014</v>
      </c>
      <c r="D4206" s="130">
        <v>0.13622932478487959</v>
      </c>
      <c r="F4206"/>
    </row>
    <row r="4207" spans="1:6">
      <c r="A4207" s="134" t="s">
        <v>104</v>
      </c>
      <c r="B4207" t="s">
        <v>124</v>
      </c>
      <c r="C4207">
        <v>2015</v>
      </c>
      <c r="D4207" s="130">
        <v>0.18274687895384911</v>
      </c>
      <c r="F4207"/>
    </row>
    <row r="4208" spans="1:6">
      <c r="A4208" s="134" t="s">
        <v>104</v>
      </c>
      <c r="B4208" t="s">
        <v>124</v>
      </c>
      <c r="C4208">
        <v>2016</v>
      </c>
      <c r="D4208" s="130">
        <v>0.1130269824440271</v>
      </c>
      <c r="F4208"/>
    </row>
    <row r="4209" spans="1:6">
      <c r="A4209" s="134" t="s">
        <v>104</v>
      </c>
      <c r="B4209" t="s">
        <v>124</v>
      </c>
      <c r="C4209">
        <v>2017</v>
      </c>
      <c r="D4209" s="130">
        <v>0.1209279254094609</v>
      </c>
      <c r="F4209"/>
    </row>
    <row r="4210" spans="1:6">
      <c r="A4210" s="134" t="s">
        <v>104</v>
      </c>
      <c r="B4210" t="s">
        <v>124</v>
      </c>
      <c r="C4210">
        <v>2018</v>
      </c>
      <c r="D4210" s="130">
        <v>0.1076034260356821</v>
      </c>
      <c r="F4210"/>
    </row>
    <row r="4211" spans="1:6">
      <c r="A4211" s="134" t="s">
        <v>104</v>
      </c>
      <c r="B4211" t="s">
        <v>124</v>
      </c>
      <c r="C4211">
        <v>2019</v>
      </c>
      <c r="D4211" s="130">
        <v>7.5533359995709079E-2</v>
      </c>
      <c r="F4211"/>
    </row>
    <row r="4212" spans="1:6">
      <c r="A4212" s="134" t="s">
        <v>104</v>
      </c>
      <c r="B4212" t="s">
        <v>124</v>
      </c>
      <c r="C4212">
        <v>2020</v>
      </c>
      <c r="D4212" s="130">
        <v>0.104688177577343</v>
      </c>
      <c r="F4212"/>
    </row>
    <row r="4213" spans="1:6">
      <c r="A4213" s="134" t="s">
        <v>104</v>
      </c>
      <c r="B4213" t="s">
        <v>124</v>
      </c>
      <c r="C4213">
        <v>2021</v>
      </c>
      <c r="D4213" s="130">
        <v>0.1208647901206049</v>
      </c>
      <c r="F4213"/>
    </row>
    <row r="4214" spans="1:6">
      <c r="A4214" s="134" t="s">
        <v>104</v>
      </c>
      <c r="B4214" t="s">
        <v>124</v>
      </c>
      <c r="C4214">
        <v>2022</v>
      </c>
      <c r="D4214" s="130">
        <v>9.8901509406536151E-2</v>
      </c>
      <c r="F4214"/>
    </row>
    <row r="4215" spans="1:6">
      <c r="A4215" s="134" t="s">
        <v>104</v>
      </c>
      <c r="B4215" t="s">
        <v>124</v>
      </c>
      <c r="C4215">
        <v>2023</v>
      </c>
      <c r="D4215" s="130">
        <v>0.13741705645749241</v>
      </c>
      <c r="F4215"/>
    </row>
    <row r="4216" spans="1:6">
      <c r="A4216" s="134" t="s">
        <v>104</v>
      </c>
      <c r="B4216" t="s">
        <v>124</v>
      </c>
      <c r="C4216">
        <v>2024</v>
      </c>
      <c r="D4216" s="130">
        <v>0.27056333738874816</v>
      </c>
    </row>
    <row r="4217" spans="1:6">
      <c r="A4217" s="134" t="s">
        <v>104</v>
      </c>
      <c r="B4217" t="s">
        <v>124</v>
      </c>
      <c r="C4217">
        <v>2025</v>
      </c>
      <c r="D4217" s="130">
        <v>0.17488916645913072</v>
      </c>
    </row>
    <row r="4218" spans="1:6">
      <c r="A4218" s="134" t="s">
        <v>145</v>
      </c>
      <c r="B4218" t="s">
        <v>124</v>
      </c>
      <c r="C4218">
        <v>2014</v>
      </c>
      <c r="D4218" s="130"/>
      <c r="F4218"/>
    </row>
    <row r="4219" spans="1:6">
      <c r="A4219" s="134" t="s">
        <v>145</v>
      </c>
      <c r="B4219" t="s">
        <v>124</v>
      </c>
      <c r="C4219">
        <v>2015</v>
      </c>
      <c r="D4219" s="130"/>
      <c r="F4219"/>
    </row>
    <row r="4220" spans="1:6">
      <c r="A4220" s="134" t="s">
        <v>145</v>
      </c>
      <c r="B4220" t="s">
        <v>124</v>
      </c>
      <c r="C4220">
        <v>2016</v>
      </c>
      <c r="D4220" s="130"/>
      <c r="F4220"/>
    </row>
    <row r="4221" spans="1:6">
      <c r="A4221" s="134" t="s">
        <v>145</v>
      </c>
      <c r="B4221" t="s">
        <v>124</v>
      </c>
      <c r="C4221">
        <v>2017</v>
      </c>
      <c r="D4221" s="130"/>
      <c r="F4221"/>
    </row>
    <row r="4222" spans="1:6">
      <c r="A4222" s="134" t="s">
        <v>145</v>
      </c>
      <c r="B4222" t="s">
        <v>124</v>
      </c>
      <c r="C4222">
        <v>2018</v>
      </c>
      <c r="D4222" s="130"/>
      <c r="F4222"/>
    </row>
    <row r="4223" spans="1:6">
      <c r="A4223" s="134" t="s">
        <v>145</v>
      </c>
      <c r="B4223" t="s">
        <v>124</v>
      </c>
      <c r="C4223">
        <v>2019</v>
      </c>
      <c r="D4223" s="130"/>
      <c r="F4223"/>
    </row>
    <row r="4224" spans="1:6">
      <c r="A4224" s="134" t="s">
        <v>145</v>
      </c>
      <c r="B4224" t="s">
        <v>124</v>
      </c>
      <c r="C4224">
        <v>2020</v>
      </c>
      <c r="D4224" s="130">
        <v>4.1274452703595331E-2</v>
      </c>
      <c r="F4224"/>
    </row>
    <row r="4225" spans="1:6">
      <c r="A4225" s="134" t="s">
        <v>145</v>
      </c>
      <c r="B4225" t="s">
        <v>124</v>
      </c>
      <c r="C4225">
        <v>2021</v>
      </c>
      <c r="D4225" s="130">
        <v>2.1281010096333361E-2</v>
      </c>
      <c r="F4225"/>
    </row>
    <row r="4226" spans="1:6">
      <c r="A4226" s="134" t="s">
        <v>145</v>
      </c>
      <c r="B4226" t="s">
        <v>124</v>
      </c>
      <c r="C4226">
        <v>2022</v>
      </c>
      <c r="D4226" s="130">
        <v>7.0529058653470561E-2</v>
      </c>
      <c r="F4226"/>
    </row>
    <row r="4227" spans="1:6">
      <c r="A4227" s="134" t="s">
        <v>145</v>
      </c>
      <c r="B4227" t="s">
        <v>124</v>
      </c>
      <c r="C4227">
        <v>2023</v>
      </c>
      <c r="D4227" s="130">
        <v>0.13362847821643151</v>
      </c>
      <c r="F4227"/>
    </row>
    <row r="4228" spans="1:6">
      <c r="A4228" s="134" t="s">
        <v>145</v>
      </c>
      <c r="B4228" t="s">
        <v>124</v>
      </c>
      <c r="C4228">
        <v>2024</v>
      </c>
      <c r="D4228" s="130">
        <v>8.4022995027001723E-2</v>
      </c>
    </row>
    <row r="4229" spans="1:6">
      <c r="A4229" s="134" t="s">
        <v>145</v>
      </c>
      <c r="B4229" t="s">
        <v>124</v>
      </c>
      <c r="C4229">
        <v>2025</v>
      </c>
      <c r="D4229" s="130">
        <v>4.847637461180751E-2</v>
      </c>
    </row>
    <row r="4230" spans="1:6">
      <c r="A4230" s="134" t="s">
        <v>101</v>
      </c>
      <c r="B4230" t="s">
        <v>124</v>
      </c>
      <c r="C4230">
        <v>2014</v>
      </c>
      <c r="D4230" s="130">
        <v>0.21008580430828891</v>
      </c>
      <c r="F4230"/>
    </row>
    <row r="4231" spans="1:6">
      <c r="A4231" s="134" t="s">
        <v>101</v>
      </c>
      <c r="B4231" t="s">
        <v>124</v>
      </c>
      <c r="C4231">
        <v>2015</v>
      </c>
      <c r="D4231" s="130">
        <v>0.21749563565253829</v>
      </c>
      <c r="F4231"/>
    </row>
    <row r="4232" spans="1:6">
      <c r="A4232" s="134" t="s">
        <v>101</v>
      </c>
      <c r="B4232" t="s">
        <v>124</v>
      </c>
      <c r="C4232">
        <v>2016</v>
      </c>
      <c r="D4232" s="130">
        <v>0.13028967619367229</v>
      </c>
      <c r="F4232"/>
    </row>
    <row r="4233" spans="1:6">
      <c r="A4233" s="134" t="s">
        <v>101</v>
      </c>
      <c r="B4233" t="s">
        <v>124</v>
      </c>
      <c r="C4233">
        <v>2017</v>
      </c>
      <c r="D4233" s="130">
        <v>0.10977080851378861</v>
      </c>
      <c r="F4233"/>
    </row>
    <row r="4234" spans="1:6">
      <c r="A4234" s="134" t="s">
        <v>101</v>
      </c>
      <c r="B4234" t="s">
        <v>124</v>
      </c>
      <c r="C4234">
        <v>2018</v>
      </c>
      <c r="D4234" s="130">
        <v>9.7005940108989788E-2</v>
      </c>
      <c r="F4234"/>
    </row>
    <row r="4235" spans="1:6">
      <c r="A4235" s="134" t="s">
        <v>101</v>
      </c>
      <c r="B4235" t="s">
        <v>124</v>
      </c>
      <c r="C4235">
        <v>2019</v>
      </c>
      <c r="D4235" s="130">
        <v>8.3553426087064189E-2</v>
      </c>
      <c r="F4235"/>
    </row>
    <row r="4236" spans="1:6">
      <c r="A4236" s="134" t="s">
        <v>101</v>
      </c>
      <c r="B4236" t="s">
        <v>124</v>
      </c>
      <c r="C4236">
        <v>2020</v>
      </c>
      <c r="D4236" s="130">
        <v>8.8461114647892622E-2</v>
      </c>
      <c r="F4236"/>
    </row>
    <row r="4237" spans="1:6">
      <c r="A4237" s="134" t="s">
        <v>101</v>
      </c>
      <c r="B4237" t="s">
        <v>124</v>
      </c>
      <c r="C4237">
        <v>2021</v>
      </c>
      <c r="D4237" s="130">
        <v>7.5552041444972032E-2</v>
      </c>
      <c r="F4237"/>
    </row>
    <row r="4238" spans="1:6">
      <c r="A4238" s="134" t="s">
        <v>101</v>
      </c>
      <c r="B4238" t="s">
        <v>124</v>
      </c>
      <c r="C4238">
        <v>2022</v>
      </c>
      <c r="D4238" s="130">
        <v>9.4246069987169293E-2</v>
      </c>
      <c r="F4238"/>
    </row>
    <row r="4239" spans="1:6">
      <c r="A4239" s="134" t="s">
        <v>101</v>
      </c>
      <c r="B4239" t="s">
        <v>124</v>
      </c>
      <c r="C4239">
        <v>2023</v>
      </c>
      <c r="D4239" s="130">
        <v>0.12550897892805329</v>
      </c>
      <c r="F4239"/>
    </row>
    <row r="4240" spans="1:6">
      <c r="A4240" s="134" t="s">
        <v>101</v>
      </c>
      <c r="B4240" t="s">
        <v>124</v>
      </c>
      <c r="C4240">
        <v>2024</v>
      </c>
      <c r="D4240" s="130">
        <v>0.22675681028011282</v>
      </c>
    </row>
    <row r="4241" spans="1:6">
      <c r="A4241" s="134" t="s">
        <v>101</v>
      </c>
      <c r="B4241" t="s">
        <v>124</v>
      </c>
      <c r="C4241">
        <v>2025</v>
      </c>
      <c r="D4241" s="130">
        <v>9.0580660733896146E-2</v>
      </c>
    </row>
    <row r="4242" spans="1:6">
      <c r="A4242" s="134" t="s">
        <v>71</v>
      </c>
      <c r="B4242" t="s">
        <v>124</v>
      </c>
      <c r="C4242">
        <v>2014</v>
      </c>
      <c r="D4242" s="130">
        <v>0.1399656655779748</v>
      </c>
      <c r="F4242"/>
    </row>
    <row r="4243" spans="1:6">
      <c r="A4243" s="134" t="s">
        <v>71</v>
      </c>
      <c r="B4243" t="s">
        <v>124</v>
      </c>
      <c r="C4243">
        <v>2015</v>
      </c>
      <c r="D4243" s="130">
        <v>7.3048645165243786E-2</v>
      </c>
      <c r="F4243"/>
    </row>
    <row r="4244" spans="1:6">
      <c r="A4244" s="134" t="s">
        <v>71</v>
      </c>
      <c r="B4244" t="s">
        <v>124</v>
      </c>
      <c r="C4244">
        <v>2016</v>
      </c>
      <c r="D4244" s="130">
        <v>9.1137259180512853E-2</v>
      </c>
      <c r="F4244"/>
    </row>
    <row r="4245" spans="1:6">
      <c r="A4245" s="134" t="s">
        <v>71</v>
      </c>
      <c r="B4245" t="s">
        <v>124</v>
      </c>
      <c r="C4245">
        <v>2017</v>
      </c>
      <c r="D4245" s="130">
        <v>0.19968581731134771</v>
      </c>
      <c r="F4245"/>
    </row>
    <row r="4246" spans="1:6">
      <c r="A4246" s="134" t="s">
        <v>71</v>
      </c>
      <c r="B4246" t="s">
        <v>124</v>
      </c>
      <c r="C4246">
        <v>2018</v>
      </c>
      <c r="D4246" s="130">
        <v>0.1057056784286191</v>
      </c>
      <c r="F4246"/>
    </row>
    <row r="4247" spans="1:6">
      <c r="A4247" s="134" t="s">
        <v>71</v>
      </c>
      <c r="B4247" t="s">
        <v>124</v>
      </c>
      <c r="C4247">
        <v>2019</v>
      </c>
      <c r="D4247" s="130">
        <v>7.6602800036505117E-2</v>
      </c>
      <c r="F4247"/>
    </row>
    <row r="4248" spans="1:6">
      <c r="A4248" s="134" t="s">
        <v>71</v>
      </c>
      <c r="B4248" t="s">
        <v>124</v>
      </c>
      <c r="C4248">
        <v>2020</v>
      </c>
      <c r="D4248" s="130">
        <v>5.9588154978448132E-2</v>
      </c>
      <c r="F4248"/>
    </row>
    <row r="4249" spans="1:6">
      <c r="A4249" s="134" t="s">
        <v>71</v>
      </c>
      <c r="B4249" t="s">
        <v>124</v>
      </c>
      <c r="C4249">
        <v>2021</v>
      </c>
      <c r="D4249" s="130">
        <v>3.057455524824489E-2</v>
      </c>
      <c r="F4249"/>
    </row>
    <row r="4250" spans="1:6">
      <c r="A4250" s="134" t="s">
        <v>71</v>
      </c>
      <c r="B4250" t="s">
        <v>124</v>
      </c>
      <c r="C4250">
        <v>2022</v>
      </c>
      <c r="D4250" s="130">
        <v>0.14729218990249948</v>
      </c>
      <c r="F4250"/>
    </row>
    <row r="4251" spans="1:6">
      <c r="A4251" s="134" t="s">
        <v>71</v>
      </c>
      <c r="B4251" t="s">
        <v>124</v>
      </c>
      <c r="C4251">
        <v>2023</v>
      </c>
      <c r="D4251" s="130">
        <v>0.21589732469759632</v>
      </c>
      <c r="F4251"/>
    </row>
    <row r="4252" spans="1:6">
      <c r="A4252" s="134" t="s">
        <v>71</v>
      </c>
      <c r="B4252" t="s">
        <v>124</v>
      </c>
      <c r="C4252">
        <v>2024</v>
      </c>
      <c r="D4252" s="130">
        <v>6.7566993865351713E-2</v>
      </c>
    </row>
    <row r="4253" spans="1:6">
      <c r="A4253" s="134" t="s">
        <v>71</v>
      </c>
      <c r="B4253" t="s">
        <v>124</v>
      </c>
      <c r="C4253">
        <v>2025</v>
      </c>
      <c r="D4253" s="130">
        <v>5.5740800762181977E-2</v>
      </c>
    </row>
    <row r="4254" spans="1:6">
      <c r="A4254" s="134" t="s">
        <v>10</v>
      </c>
      <c r="B4254" t="s">
        <v>124</v>
      </c>
      <c r="C4254">
        <v>2014</v>
      </c>
      <c r="D4254" s="130">
        <v>0.26171316053263938</v>
      </c>
      <c r="F4254"/>
    </row>
    <row r="4255" spans="1:6">
      <c r="A4255" s="134" t="s">
        <v>10</v>
      </c>
      <c r="B4255" t="s">
        <v>124</v>
      </c>
      <c r="C4255">
        <v>2015</v>
      </c>
      <c r="D4255" s="130">
        <v>0.21013337969954499</v>
      </c>
      <c r="F4255"/>
    </row>
    <row r="4256" spans="1:6">
      <c r="A4256" s="134" t="s">
        <v>10</v>
      </c>
      <c r="B4256" t="s">
        <v>124</v>
      </c>
      <c r="C4256">
        <v>2016</v>
      </c>
      <c r="D4256" s="130">
        <v>0.1477613945881861</v>
      </c>
      <c r="F4256"/>
    </row>
    <row r="4257" spans="1:6">
      <c r="A4257" s="134" t="s">
        <v>10</v>
      </c>
      <c r="B4257" t="s">
        <v>124</v>
      </c>
      <c r="C4257">
        <v>2017</v>
      </c>
      <c r="D4257" s="130">
        <v>8.8139485230222692E-2</v>
      </c>
      <c r="F4257"/>
    </row>
    <row r="4258" spans="1:6">
      <c r="A4258" s="134" t="s">
        <v>10</v>
      </c>
      <c r="B4258" t="s">
        <v>124</v>
      </c>
      <c r="C4258">
        <v>2018</v>
      </c>
      <c r="D4258" s="130">
        <v>0.1278265048970782</v>
      </c>
      <c r="F4258"/>
    </row>
    <row r="4259" spans="1:6">
      <c r="A4259" s="134" t="s">
        <v>10</v>
      </c>
      <c r="B4259" t="s">
        <v>124</v>
      </c>
      <c r="C4259">
        <v>2019</v>
      </c>
      <c r="D4259" s="130">
        <v>0.1191804305668212</v>
      </c>
      <c r="F4259"/>
    </row>
    <row r="4260" spans="1:6">
      <c r="A4260" s="134" t="s">
        <v>10</v>
      </c>
      <c r="B4260" t="s">
        <v>124</v>
      </c>
      <c r="C4260">
        <v>2020</v>
      </c>
      <c r="D4260" s="130">
        <v>0.1522283153083106</v>
      </c>
      <c r="F4260"/>
    </row>
    <row r="4261" spans="1:6">
      <c r="A4261" s="134" t="s">
        <v>10</v>
      </c>
      <c r="B4261" t="s">
        <v>124</v>
      </c>
      <c r="C4261">
        <v>2021</v>
      </c>
      <c r="D4261" s="130">
        <v>0.11938124857582801</v>
      </c>
      <c r="F4261"/>
    </row>
    <row r="4262" spans="1:6">
      <c r="A4262" s="134" t="s">
        <v>10</v>
      </c>
      <c r="B4262" t="s">
        <v>124</v>
      </c>
      <c r="C4262">
        <v>2022</v>
      </c>
      <c r="D4262" s="130">
        <v>0.18992293147706543</v>
      </c>
      <c r="F4262"/>
    </row>
    <row r="4263" spans="1:6">
      <c r="A4263" s="134" t="s">
        <v>10</v>
      </c>
      <c r="B4263" t="s">
        <v>124</v>
      </c>
      <c r="C4263">
        <v>2023</v>
      </c>
      <c r="D4263" s="130">
        <v>0.26100584572152191</v>
      </c>
      <c r="F4263"/>
    </row>
    <row r="4264" spans="1:6">
      <c r="A4264" s="134" t="s">
        <v>10</v>
      </c>
      <c r="B4264" t="s">
        <v>124</v>
      </c>
      <c r="C4264">
        <v>2024</v>
      </c>
      <c r="D4264" s="130">
        <v>4.9582103270541238E-2</v>
      </c>
    </row>
    <row r="4265" spans="1:6">
      <c r="A4265" s="134" t="s">
        <v>10</v>
      </c>
      <c r="B4265" t="s">
        <v>124</v>
      </c>
      <c r="C4265">
        <v>2025</v>
      </c>
      <c r="D4265" s="130">
        <v>8.8109708698445366E-2</v>
      </c>
    </row>
    <row r="4266" spans="1:6">
      <c r="A4266" s="134" t="s">
        <v>105</v>
      </c>
      <c r="B4266" t="s">
        <v>124</v>
      </c>
      <c r="C4266">
        <v>2014</v>
      </c>
      <c r="D4266" s="130">
        <v>0.11126232309375569</v>
      </c>
      <c r="F4266"/>
    </row>
    <row r="4267" spans="1:6">
      <c r="A4267" s="134" t="s">
        <v>105</v>
      </c>
      <c r="B4267" t="s">
        <v>124</v>
      </c>
      <c r="C4267">
        <v>2015</v>
      </c>
      <c r="D4267" s="130">
        <v>0.1178600436471352</v>
      </c>
      <c r="F4267"/>
    </row>
    <row r="4268" spans="1:6">
      <c r="A4268" s="134" t="s">
        <v>105</v>
      </c>
      <c r="B4268" t="s">
        <v>124</v>
      </c>
      <c r="C4268">
        <v>2016</v>
      </c>
      <c r="D4268" s="130">
        <v>0.13430834492258251</v>
      </c>
      <c r="F4268"/>
    </row>
    <row r="4269" spans="1:6">
      <c r="A4269" s="134" t="s">
        <v>105</v>
      </c>
      <c r="B4269" t="s">
        <v>124</v>
      </c>
      <c r="C4269">
        <v>2017</v>
      </c>
      <c r="D4269" s="130">
        <v>0.12624131600647631</v>
      </c>
      <c r="F4269"/>
    </row>
    <row r="4270" spans="1:6">
      <c r="A4270" s="134" t="s">
        <v>105</v>
      </c>
      <c r="B4270" t="s">
        <v>124</v>
      </c>
      <c r="C4270">
        <v>2018</v>
      </c>
      <c r="D4270" s="130">
        <v>8.3586606365652932E-2</v>
      </c>
      <c r="F4270"/>
    </row>
    <row r="4271" spans="1:6">
      <c r="A4271" s="134" t="s">
        <v>105</v>
      </c>
      <c r="B4271" t="s">
        <v>124</v>
      </c>
      <c r="C4271">
        <v>2019</v>
      </c>
      <c r="D4271" s="130">
        <v>4.9198316878543327E-2</v>
      </c>
      <c r="F4271"/>
    </row>
    <row r="4272" spans="1:6">
      <c r="A4272" s="134" t="s">
        <v>105</v>
      </c>
      <c r="B4272" t="s">
        <v>124</v>
      </c>
      <c r="C4272">
        <v>2020</v>
      </c>
      <c r="D4272" s="130">
        <v>5.9728061887176519E-2</v>
      </c>
      <c r="F4272"/>
    </row>
    <row r="4273" spans="1:6">
      <c r="A4273" s="134" t="s">
        <v>105</v>
      </c>
      <c r="B4273" t="s">
        <v>124</v>
      </c>
      <c r="C4273">
        <v>2021</v>
      </c>
      <c r="D4273" s="130">
        <v>1.609621741556273E-2</v>
      </c>
      <c r="F4273"/>
    </row>
    <row r="4274" spans="1:6">
      <c r="A4274" s="134" t="s">
        <v>105</v>
      </c>
      <c r="B4274" t="s">
        <v>124</v>
      </c>
      <c r="C4274">
        <v>2022</v>
      </c>
      <c r="D4274" s="130">
        <v>8.776983319492089E-2</v>
      </c>
      <c r="F4274"/>
    </row>
    <row r="4275" spans="1:6">
      <c r="A4275" s="134" t="s">
        <v>105</v>
      </c>
      <c r="B4275" t="s">
        <v>124</v>
      </c>
      <c r="C4275">
        <v>2023</v>
      </c>
      <c r="D4275" s="130">
        <v>0.17797110397136459</v>
      </c>
      <c r="F4275"/>
    </row>
    <row r="4276" spans="1:6">
      <c r="A4276" s="134" t="s">
        <v>105</v>
      </c>
      <c r="B4276" t="s">
        <v>124</v>
      </c>
      <c r="C4276">
        <v>2024</v>
      </c>
      <c r="D4276" s="130">
        <v>7.2491351788955619E-2</v>
      </c>
    </row>
    <row r="4277" spans="1:6">
      <c r="A4277" s="134" t="s">
        <v>105</v>
      </c>
      <c r="B4277" t="s">
        <v>124</v>
      </c>
      <c r="C4277">
        <v>2025</v>
      </c>
      <c r="D4277" s="130">
        <v>3.6235313582754732E-2</v>
      </c>
    </row>
    <row r="4278" spans="1:6">
      <c r="A4278" s="134" t="s">
        <v>106</v>
      </c>
      <c r="B4278" t="s">
        <v>124</v>
      </c>
      <c r="C4278">
        <v>2014</v>
      </c>
      <c r="D4278" s="130">
        <v>0.12683046002958459</v>
      </c>
      <c r="F4278"/>
    </row>
    <row r="4279" spans="1:6">
      <c r="A4279" s="134" t="s">
        <v>106</v>
      </c>
      <c r="B4279" t="s">
        <v>124</v>
      </c>
      <c r="C4279">
        <v>2015</v>
      </c>
      <c r="D4279" s="130">
        <v>0.1005852773249416</v>
      </c>
      <c r="F4279"/>
    </row>
    <row r="4280" spans="1:6">
      <c r="A4280" s="134" t="s">
        <v>106</v>
      </c>
      <c r="B4280" t="s">
        <v>124</v>
      </c>
      <c r="C4280">
        <v>2016</v>
      </c>
      <c r="D4280" s="130">
        <v>9.5184227858248316E-2</v>
      </c>
      <c r="F4280"/>
    </row>
    <row r="4281" spans="1:6">
      <c r="A4281" s="134" t="s">
        <v>106</v>
      </c>
      <c r="B4281" t="s">
        <v>124</v>
      </c>
      <c r="C4281">
        <v>2017</v>
      </c>
      <c r="D4281" s="130">
        <v>9.4040355054238828E-2</v>
      </c>
      <c r="F4281"/>
    </row>
    <row r="4282" spans="1:6">
      <c r="A4282" s="134" t="s">
        <v>106</v>
      </c>
      <c r="B4282" t="s">
        <v>124</v>
      </c>
      <c r="C4282">
        <v>2018</v>
      </c>
      <c r="D4282" s="130">
        <v>0.1175575140610941</v>
      </c>
      <c r="F4282"/>
    </row>
    <row r="4283" spans="1:6">
      <c r="A4283" s="134" t="s">
        <v>106</v>
      </c>
      <c r="B4283" t="s">
        <v>124</v>
      </c>
      <c r="C4283">
        <v>2019</v>
      </c>
      <c r="D4283" s="130">
        <v>9.1553065890846122E-2</v>
      </c>
      <c r="F4283"/>
    </row>
    <row r="4284" spans="1:6">
      <c r="A4284" s="134" t="s">
        <v>106</v>
      </c>
      <c r="B4284" t="s">
        <v>124</v>
      </c>
      <c r="C4284">
        <v>2020</v>
      </c>
      <c r="D4284" s="130">
        <v>0.1047248926076009</v>
      </c>
      <c r="F4284"/>
    </row>
    <row r="4285" spans="1:6">
      <c r="A4285" s="134" t="s">
        <v>106</v>
      </c>
      <c r="B4285" t="s">
        <v>124</v>
      </c>
      <c r="C4285">
        <v>2021</v>
      </c>
      <c r="D4285" s="130">
        <v>4.8417615974122551E-2</v>
      </c>
      <c r="F4285"/>
    </row>
    <row r="4286" spans="1:6">
      <c r="A4286" s="134" t="s">
        <v>106</v>
      </c>
      <c r="B4286" t="s">
        <v>124</v>
      </c>
      <c r="C4286">
        <v>2022</v>
      </c>
      <c r="D4286" s="130">
        <v>0.12959329823068383</v>
      </c>
      <c r="F4286"/>
    </row>
    <row r="4287" spans="1:6">
      <c r="A4287" s="134" t="s">
        <v>106</v>
      </c>
      <c r="B4287" t="s">
        <v>124</v>
      </c>
      <c r="C4287">
        <v>2023</v>
      </c>
      <c r="D4287" s="130">
        <v>0.23895748081726007</v>
      </c>
      <c r="F4287"/>
    </row>
    <row r="4288" spans="1:6">
      <c r="A4288" s="134" t="s">
        <v>106</v>
      </c>
      <c r="B4288" t="s">
        <v>124</v>
      </c>
      <c r="C4288">
        <v>2024</v>
      </c>
      <c r="D4288" s="130">
        <v>9.5337078493413815E-2</v>
      </c>
    </row>
    <row r="4289" spans="1:6">
      <c r="A4289" s="134" t="s">
        <v>106</v>
      </c>
      <c r="B4289" t="s">
        <v>124</v>
      </c>
      <c r="C4289">
        <v>2025</v>
      </c>
      <c r="D4289" s="130">
        <v>6.3568072838843401E-2</v>
      </c>
    </row>
    <row r="4290" spans="1:6">
      <c r="A4290" s="134" t="s">
        <v>70</v>
      </c>
      <c r="B4290" t="s">
        <v>124</v>
      </c>
      <c r="C4290">
        <v>2014</v>
      </c>
      <c r="D4290" s="130">
        <v>0.13047251340515861</v>
      </c>
      <c r="F4290"/>
    </row>
    <row r="4291" spans="1:6">
      <c r="A4291" s="134" t="s">
        <v>70</v>
      </c>
      <c r="B4291" t="s">
        <v>124</v>
      </c>
      <c r="C4291">
        <v>2015</v>
      </c>
      <c r="D4291" s="130">
        <v>9.3458846918191785E-2</v>
      </c>
      <c r="F4291"/>
    </row>
    <row r="4292" spans="1:6">
      <c r="A4292" s="134" t="s">
        <v>70</v>
      </c>
      <c r="B4292" t="s">
        <v>124</v>
      </c>
      <c r="C4292">
        <v>2016</v>
      </c>
      <c r="D4292" s="130">
        <v>8.0162215260657629E-2</v>
      </c>
      <c r="F4292"/>
    </row>
    <row r="4293" spans="1:6">
      <c r="A4293" s="134" t="s">
        <v>70</v>
      </c>
      <c r="B4293" t="s">
        <v>124</v>
      </c>
      <c r="C4293">
        <v>2017</v>
      </c>
      <c r="D4293" s="130">
        <v>7.7843422246002242E-2</v>
      </c>
      <c r="F4293"/>
    </row>
    <row r="4294" spans="1:6">
      <c r="A4294" s="134" t="s">
        <v>70</v>
      </c>
      <c r="B4294" t="s">
        <v>124</v>
      </c>
      <c r="C4294">
        <v>2018</v>
      </c>
      <c r="D4294" s="130">
        <v>8.6229027473791478E-2</v>
      </c>
      <c r="F4294"/>
    </row>
    <row r="4295" spans="1:6">
      <c r="A4295" s="134" t="s">
        <v>70</v>
      </c>
      <c r="B4295" t="s">
        <v>124</v>
      </c>
      <c r="C4295">
        <v>2019</v>
      </c>
      <c r="D4295" s="130">
        <v>0.1070356568120443</v>
      </c>
      <c r="F4295"/>
    </row>
    <row r="4296" spans="1:6">
      <c r="A4296" s="134" t="s">
        <v>70</v>
      </c>
      <c r="B4296" t="s">
        <v>124</v>
      </c>
      <c r="C4296">
        <v>2020</v>
      </c>
      <c r="D4296" s="130">
        <v>0.10254876326189589</v>
      </c>
      <c r="F4296"/>
    </row>
    <row r="4297" spans="1:6">
      <c r="A4297" s="134" t="s">
        <v>70</v>
      </c>
      <c r="B4297" t="s">
        <v>124</v>
      </c>
      <c r="C4297">
        <v>2021</v>
      </c>
      <c r="D4297" s="130">
        <v>7.573807046842039E-2</v>
      </c>
      <c r="F4297"/>
    </row>
    <row r="4298" spans="1:6">
      <c r="A4298" s="134" t="s">
        <v>70</v>
      </c>
      <c r="B4298" t="s">
        <v>124</v>
      </c>
      <c r="C4298">
        <v>2022</v>
      </c>
      <c r="D4298" s="130">
        <v>0.12928833358758049</v>
      </c>
      <c r="F4298"/>
    </row>
    <row r="4299" spans="1:6">
      <c r="A4299" s="134" t="s">
        <v>70</v>
      </c>
      <c r="B4299" t="s">
        <v>124</v>
      </c>
      <c r="C4299">
        <v>2023</v>
      </c>
      <c r="D4299" s="130">
        <v>0.2491910050205558</v>
      </c>
      <c r="F4299"/>
    </row>
    <row r="4300" spans="1:6">
      <c r="A4300" s="134" t="s">
        <v>70</v>
      </c>
      <c r="B4300" t="s">
        <v>124</v>
      </c>
      <c r="C4300">
        <v>2024</v>
      </c>
      <c r="D4300" s="130">
        <v>0.11215836263074744</v>
      </c>
    </row>
    <row r="4301" spans="1:6">
      <c r="A4301" s="134" t="s">
        <v>70</v>
      </c>
      <c r="B4301" t="s">
        <v>124</v>
      </c>
      <c r="C4301">
        <v>2025</v>
      </c>
      <c r="D4301" s="130">
        <v>7.7028134475677024E-2</v>
      </c>
    </row>
    <row r="4302" spans="1:6">
      <c r="A4302" s="134" t="s">
        <v>12</v>
      </c>
      <c r="B4302" t="s">
        <v>124</v>
      </c>
      <c r="C4302">
        <v>2014</v>
      </c>
      <c r="D4302" s="130">
        <v>0.19580792302641581</v>
      </c>
      <c r="F4302"/>
    </row>
    <row r="4303" spans="1:6">
      <c r="A4303" s="134" t="s">
        <v>12</v>
      </c>
      <c r="B4303" t="s">
        <v>124</v>
      </c>
      <c r="C4303">
        <v>2015</v>
      </c>
      <c r="D4303" s="130">
        <v>0.26093427881217129</v>
      </c>
      <c r="F4303"/>
    </row>
    <row r="4304" spans="1:6">
      <c r="A4304" s="134" t="s">
        <v>12</v>
      </c>
      <c r="B4304" t="s">
        <v>124</v>
      </c>
      <c r="C4304">
        <v>2016</v>
      </c>
      <c r="D4304" s="130">
        <v>5.7695422256936232E-2</v>
      </c>
      <c r="F4304"/>
    </row>
    <row r="4305" spans="1:6">
      <c r="A4305" s="134" t="s">
        <v>12</v>
      </c>
      <c r="B4305" t="s">
        <v>124</v>
      </c>
      <c r="C4305">
        <v>2017</v>
      </c>
      <c r="D4305" s="130">
        <v>0.13203784886461969</v>
      </c>
      <c r="F4305"/>
    </row>
    <row r="4306" spans="1:6">
      <c r="A4306" s="134" t="s">
        <v>12</v>
      </c>
      <c r="B4306" t="s">
        <v>124</v>
      </c>
      <c r="C4306">
        <v>2018</v>
      </c>
      <c r="D4306" s="130">
        <v>0.21422623660831699</v>
      </c>
      <c r="F4306"/>
    </row>
    <row r="4307" spans="1:6">
      <c r="A4307" s="134" t="s">
        <v>12</v>
      </c>
      <c r="B4307" t="s">
        <v>124</v>
      </c>
      <c r="C4307">
        <v>2019</v>
      </c>
      <c r="D4307" s="130">
        <v>0.20188450350147261</v>
      </c>
      <c r="F4307"/>
    </row>
    <row r="4308" spans="1:6">
      <c r="A4308" s="134" t="s">
        <v>12</v>
      </c>
      <c r="B4308" t="s">
        <v>124</v>
      </c>
      <c r="C4308">
        <v>2020</v>
      </c>
      <c r="D4308" s="130">
        <v>0.2535720939156525</v>
      </c>
      <c r="F4308"/>
    </row>
    <row r="4309" spans="1:6">
      <c r="A4309" s="134" t="s">
        <v>12</v>
      </c>
      <c r="B4309" t="s">
        <v>124</v>
      </c>
      <c r="C4309">
        <v>2021</v>
      </c>
      <c r="D4309" s="130">
        <v>0.19661374305699161</v>
      </c>
      <c r="F4309"/>
    </row>
    <row r="4310" spans="1:6">
      <c r="A4310" s="134" t="s">
        <v>12</v>
      </c>
      <c r="B4310" t="s">
        <v>124</v>
      </c>
      <c r="C4310">
        <v>2022</v>
      </c>
      <c r="D4310" s="130">
        <v>0.18400137939888425</v>
      </c>
      <c r="F4310"/>
    </row>
    <row r="4311" spans="1:6">
      <c r="A4311" s="134" t="s">
        <v>12</v>
      </c>
      <c r="B4311" t="s">
        <v>124</v>
      </c>
      <c r="C4311">
        <v>2023</v>
      </c>
      <c r="D4311" s="130">
        <v>0.28434583262075802</v>
      </c>
      <c r="F4311"/>
    </row>
    <row r="4312" spans="1:6">
      <c r="A4312" s="134" t="s">
        <v>12</v>
      </c>
      <c r="B4312" t="s">
        <v>124</v>
      </c>
      <c r="C4312">
        <v>2024</v>
      </c>
      <c r="D4312" s="130">
        <v>0.32067262071278613</v>
      </c>
    </row>
    <row r="4313" spans="1:6">
      <c r="A4313" s="134" t="s">
        <v>12</v>
      </c>
      <c r="B4313" t="s">
        <v>124</v>
      </c>
      <c r="C4313">
        <v>2025</v>
      </c>
      <c r="D4313" s="130">
        <v>0.32530099259797374</v>
      </c>
    </row>
    <row r="4314" spans="1:6">
      <c r="A4314" t="s">
        <v>5</v>
      </c>
      <c r="B4314" t="s">
        <v>157</v>
      </c>
      <c r="C4314">
        <v>2014</v>
      </c>
      <c r="D4314" s="130">
        <v>0.1962034037287933</v>
      </c>
      <c r="E4314" s="91"/>
    </row>
    <row r="4315" spans="1:6">
      <c r="A4315" t="s">
        <v>5</v>
      </c>
      <c r="B4315" t="s">
        <v>157</v>
      </c>
      <c r="C4315">
        <v>2015</v>
      </c>
      <c r="D4315" s="130">
        <v>0.10018414039184551</v>
      </c>
      <c r="E4315" s="91"/>
    </row>
    <row r="4316" spans="1:6">
      <c r="A4316" t="s">
        <v>5</v>
      </c>
      <c r="B4316" t="s">
        <v>157</v>
      </c>
      <c r="C4316">
        <v>2016</v>
      </c>
      <c r="D4316" s="130">
        <v>3.1800217442496767E-2</v>
      </c>
      <c r="E4316" s="91"/>
    </row>
    <row r="4317" spans="1:6">
      <c r="A4317" t="s">
        <v>5</v>
      </c>
      <c r="B4317" t="s">
        <v>157</v>
      </c>
      <c r="C4317">
        <v>2017</v>
      </c>
      <c r="D4317" s="130">
        <v>6.8049149465165631E-2</v>
      </c>
      <c r="E4317" s="91"/>
    </row>
    <row r="4318" spans="1:6">
      <c r="A4318" t="s">
        <v>5</v>
      </c>
      <c r="B4318" t="s">
        <v>157</v>
      </c>
      <c r="C4318">
        <v>2018</v>
      </c>
      <c r="D4318" s="130">
        <v>9.3862533649987659E-2</v>
      </c>
      <c r="E4318" s="91"/>
    </row>
    <row r="4319" spans="1:6">
      <c r="A4319" t="s">
        <v>5</v>
      </c>
      <c r="B4319" t="s">
        <v>157</v>
      </c>
      <c r="C4319">
        <v>2019</v>
      </c>
      <c r="D4319" s="130">
        <v>9.9014356188666386E-2</v>
      </c>
      <c r="E4319" s="91"/>
    </row>
    <row r="4320" spans="1:6">
      <c r="A4320" t="s">
        <v>5</v>
      </c>
      <c r="B4320" t="s">
        <v>157</v>
      </c>
      <c r="C4320">
        <v>2020</v>
      </c>
      <c r="D4320" s="130">
        <v>9.5966097512908605E-2</v>
      </c>
      <c r="E4320" s="91"/>
    </row>
    <row r="4321" spans="1:5">
      <c r="A4321" t="s">
        <v>5</v>
      </c>
      <c r="B4321" t="s">
        <v>157</v>
      </c>
      <c r="C4321">
        <v>2021</v>
      </c>
      <c r="D4321" s="130">
        <v>0.1075721820284488</v>
      </c>
      <c r="E4321" s="91"/>
    </row>
    <row r="4322" spans="1:5">
      <c r="A4322" t="s">
        <v>5</v>
      </c>
      <c r="B4322" t="s">
        <v>157</v>
      </c>
      <c r="C4322">
        <v>2022</v>
      </c>
      <c r="D4322" s="130">
        <v>9.6934027057235375E-2</v>
      </c>
      <c r="E4322" s="91"/>
    </row>
    <row r="4323" spans="1:5">
      <c r="A4323" t="s">
        <v>5</v>
      </c>
      <c r="B4323" t="s">
        <v>157</v>
      </c>
      <c r="C4323">
        <v>2023</v>
      </c>
      <c r="D4323" s="130">
        <v>6.5145924636876656E-2</v>
      </c>
      <c r="E4323" s="91"/>
    </row>
    <row r="4324" spans="1:5">
      <c r="A4324" t="s">
        <v>5</v>
      </c>
      <c r="B4324" t="s">
        <v>157</v>
      </c>
      <c r="C4324">
        <v>2024</v>
      </c>
      <c r="D4324" s="130">
        <v>5.5710151010917953E-2</v>
      </c>
      <c r="E4324" s="91"/>
    </row>
    <row r="4325" spans="1:5">
      <c r="A4325" t="s">
        <v>5</v>
      </c>
      <c r="B4325" t="s">
        <v>157</v>
      </c>
      <c r="C4325">
        <v>2025</v>
      </c>
      <c r="D4325" s="130">
        <v>6.3207840187964215E-2</v>
      </c>
    </row>
    <row r="4326" spans="1:5">
      <c r="A4326" t="s">
        <v>102</v>
      </c>
      <c r="B4326" t="s">
        <v>157</v>
      </c>
      <c r="C4326">
        <v>2014</v>
      </c>
      <c r="D4326" s="130">
        <v>0.2188987791730356</v>
      </c>
      <c r="E4326" s="91"/>
    </row>
    <row r="4327" spans="1:5">
      <c r="A4327" t="s">
        <v>102</v>
      </c>
      <c r="B4327" t="s">
        <v>157</v>
      </c>
      <c r="C4327">
        <v>2015</v>
      </c>
      <c r="D4327" s="130">
        <v>0.2449887707511838</v>
      </c>
      <c r="E4327" s="91"/>
    </row>
    <row r="4328" spans="1:5">
      <c r="A4328" t="s">
        <v>102</v>
      </c>
      <c r="B4328" t="s">
        <v>157</v>
      </c>
      <c r="C4328">
        <v>2016</v>
      </c>
      <c r="D4328" s="130">
        <v>7.7606552092742989E-2</v>
      </c>
      <c r="E4328" s="91"/>
    </row>
    <row r="4329" spans="1:5">
      <c r="A4329" t="s">
        <v>102</v>
      </c>
      <c r="B4329" t="s">
        <v>157</v>
      </c>
      <c r="C4329">
        <v>2017</v>
      </c>
      <c r="D4329" s="130">
        <v>0.1604660030473839</v>
      </c>
      <c r="E4329" s="91"/>
    </row>
    <row r="4330" spans="1:5">
      <c r="A4330" t="s">
        <v>102</v>
      </c>
      <c r="B4330" t="s">
        <v>157</v>
      </c>
      <c r="C4330">
        <v>2018</v>
      </c>
      <c r="D4330" s="130">
        <v>0.1162870371479887</v>
      </c>
      <c r="E4330" s="91"/>
    </row>
    <row r="4331" spans="1:5">
      <c r="A4331" t="s">
        <v>102</v>
      </c>
      <c r="B4331" t="s">
        <v>157</v>
      </c>
      <c r="C4331">
        <v>2019</v>
      </c>
      <c r="D4331" s="130">
        <v>0.11846569171751339</v>
      </c>
      <c r="E4331" s="91"/>
    </row>
    <row r="4332" spans="1:5">
      <c r="A4332" t="s">
        <v>102</v>
      </c>
      <c r="B4332" t="s">
        <v>157</v>
      </c>
      <c r="C4332">
        <v>2020</v>
      </c>
      <c r="D4332" s="130">
        <v>0.12753050421662021</v>
      </c>
      <c r="E4332" s="91"/>
    </row>
    <row r="4333" spans="1:5">
      <c r="A4333" t="s">
        <v>102</v>
      </c>
      <c r="B4333" t="s">
        <v>157</v>
      </c>
      <c r="C4333">
        <v>2021</v>
      </c>
      <c r="D4333" s="130">
        <v>7.7548769686240457E-2</v>
      </c>
      <c r="E4333" s="91"/>
    </row>
    <row r="4334" spans="1:5">
      <c r="A4334" t="s">
        <v>102</v>
      </c>
      <c r="B4334" t="s">
        <v>157</v>
      </c>
      <c r="C4334">
        <v>2022</v>
      </c>
      <c r="D4334" s="130">
        <v>6.2786075561876986E-2</v>
      </c>
      <c r="E4334" s="91"/>
    </row>
    <row r="4335" spans="1:5">
      <c r="A4335" t="s">
        <v>102</v>
      </c>
      <c r="B4335" t="s">
        <v>157</v>
      </c>
      <c r="C4335">
        <v>2023</v>
      </c>
      <c r="D4335" s="130">
        <v>0.13279845490330372</v>
      </c>
      <c r="E4335" s="91"/>
    </row>
    <row r="4336" spans="1:5">
      <c r="A4336" t="s">
        <v>102</v>
      </c>
      <c r="B4336" t="s">
        <v>157</v>
      </c>
      <c r="C4336">
        <v>2024</v>
      </c>
      <c r="D4336" s="130">
        <v>9.2141426520271796E-2</v>
      </c>
      <c r="E4336" s="91"/>
    </row>
    <row r="4337" spans="1:5">
      <c r="A4337" t="s">
        <v>102</v>
      </c>
      <c r="B4337" t="s">
        <v>157</v>
      </c>
      <c r="C4337">
        <v>2025</v>
      </c>
      <c r="D4337" s="130">
        <v>8.6809794377424962E-2</v>
      </c>
    </row>
    <row r="4338" spans="1:5">
      <c r="A4338" t="s">
        <v>103</v>
      </c>
      <c r="B4338" t="s">
        <v>157</v>
      </c>
      <c r="C4338">
        <v>2014</v>
      </c>
      <c r="D4338" s="130">
        <v>0.3097663323027563</v>
      </c>
      <c r="E4338" s="91"/>
    </row>
    <row r="4339" spans="1:5">
      <c r="A4339" t="s">
        <v>103</v>
      </c>
      <c r="B4339" t="s">
        <v>157</v>
      </c>
      <c r="C4339">
        <v>2015</v>
      </c>
      <c r="D4339" s="130">
        <v>0.22774641708216559</v>
      </c>
      <c r="E4339" s="91"/>
    </row>
    <row r="4340" spans="1:5">
      <c r="A4340" t="s">
        <v>103</v>
      </c>
      <c r="B4340" t="s">
        <v>157</v>
      </c>
      <c r="C4340">
        <v>2016</v>
      </c>
      <c r="D4340" s="130">
        <v>0.2436950712918238</v>
      </c>
      <c r="E4340" s="91"/>
    </row>
    <row r="4341" spans="1:5">
      <c r="A4341" t="s">
        <v>103</v>
      </c>
      <c r="B4341" t="s">
        <v>157</v>
      </c>
      <c r="C4341">
        <v>2017</v>
      </c>
      <c r="D4341" s="130">
        <v>0.2328375067609503</v>
      </c>
      <c r="E4341" s="91"/>
    </row>
    <row r="4342" spans="1:5">
      <c r="A4342" t="s">
        <v>103</v>
      </c>
      <c r="B4342" t="s">
        <v>157</v>
      </c>
      <c r="C4342">
        <v>2018</v>
      </c>
      <c r="D4342" s="130">
        <v>0.13552716420781541</v>
      </c>
      <c r="E4342" s="91"/>
    </row>
    <row r="4343" spans="1:5">
      <c r="A4343" t="s">
        <v>103</v>
      </c>
      <c r="B4343" t="s">
        <v>157</v>
      </c>
      <c r="C4343">
        <v>2019</v>
      </c>
      <c r="D4343" s="130">
        <v>0.14097191918244281</v>
      </c>
      <c r="E4343" s="91"/>
    </row>
    <row r="4344" spans="1:5">
      <c r="A4344" t="s">
        <v>103</v>
      </c>
      <c r="B4344" t="s">
        <v>157</v>
      </c>
      <c r="C4344">
        <v>2020</v>
      </c>
      <c r="D4344" s="130">
        <v>0.13811188324093221</v>
      </c>
      <c r="E4344" s="91"/>
    </row>
    <row r="4345" spans="1:5">
      <c r="A4345" t="s">
        <v>103</v>
      </c>
      <c r="B4345" t="s">
        <v>157</v>
      </c>
      <c r="C4345">
        <v>2021</v>
      </c>
      <c r="D4345" s="130">
        <v>0.146820600385623</v>
      </c>
      <c r="E4345" s="91"/>
    </row>
    <row r="4346" spans="1:5">
      <c r="A4346" t="s">
        <v>103</v>
      </c>
      <c r="B4346" t="s">
        <v>157</v>
      </c>
      <c r="C4346">
        <v>2022</v>
      </c>
      <c r="D4346" s="130">
        <v>0.1605620249172994</v>
      </c>
      <c r="E4346" s="91"/>
    </row>
    <row r="4347" spans="1:5">
      <c r="A4347" t="s">
        <v>103</v>
      </c>
      <c r="B4347" t="s">
        <v>157</v>
      </c>
      <c r="C4347">
        <v>2023</v>
      </c>
      <c r="D4347" s="130">
        <v>0.12274672444092689</v>
      </c>
      <c r="E4347" s="91"/>
    </row>
    <row r="4348" spans="1:5">
      <c r="A4348" t="s">
        <v>103</v>
      </c>
      <c r="B4348" t="s">
        <v>157</v>
      </c>
      <c r="C4348">
        <v>2024</v>
      </c>
      <c r="D4348" s="130">
        <v>0.12091605090709384</v>
      </c>
      <c r="E4348" s="91"/>
    </row>
    <row r="4349" spans="1:5">
      <c r="A4349" t="s">
        <v>103</v>
      </c>
      <c r="B4349" t="s">
        <v>157</v>
      </c>
      <c r="C4349">
        <v>2025</v>
      </c>
      <c r="D4349" s="130">
        <v>9.6856890464047413E-2</v>
      </c>
    </row>
    <row r="4350" spans="1:5">
      <c r="A4350" t="s">
        <v>11</v>
      </c>
      <c r="B4350" t="s">
        <v>157</v>
      </c>
      <c r="C4350">
        <v>2014</v>
      </c>
      <c r="D4350" s="130">
        <v>0.111439708798512</v>
      </c>
      <c r="E4350" s="91"/>
    </row>
    <row r="4351" spans="1:5">
      <c r="A4351" t="s">
        <v>11</v>
      </c>
      <c r="B4351" t="s">
        <v>157</v>
      </c>
      <c r="C4351">
        <v>2015</v>
      </c>
      <c r="D4351" s="130">
        <v>0.1362619160878519</v>
      </c>
      <c r="E4351" s="91"/>
    </row>
    <row r="4352" spans="1:5">
      <c r="A4352" t="s">
        <v>11</v>
      </c>
      <c r="B4352" t="s">
        <v>157</v>
      </c>
      <c r="C4352">
        <v>2016</v>
      </c>
      <c r="D4352" s="130">
        <v>9.6383876965681833E-2</v>
      </c>
      <c r="E4352" s="91"/>
    </row>
    <row r="4353" spans="1:5">
      <c r="A4353" t="s">
        <v>11</v>
      </c>
      <c r="B4353" t="s">
        <v>157</v>
      </c>
      <c r="C4353">
        <v>2017</v>
      </c>
      <c r="D4353" s="130">
        <v>9.6221269042503915E-2</v>
      </c>
      <c r="E4353" s="91"/>
    </row>
    <row r="4354" spans="1:5">
      <c r="A4354" t="s">
        <v>11</v>
      </c>
      <c r="B4354" t="s">
        <v>157</v>
      </c>
      <c r="C4354">
        <v>2018</v>
      </c>
      <c r="D4354" s="130">
        <v>0.10433803708982679</v>
      </c>
      <c r="E4354" s="91"/>
    </row>
    <row r="4355" spans="1:5">
      <c r="A4355" t="s">
        <v>11</v>
      </c>
      <c r="B4355" t="s">
        <v>157</v>
      </c>
      <c r="C4355">
        <v>2019</v>
      </c>
      <c r="D4355" s="130">
        <v>9.0031514902202001E-2</v>
      </c>
      <c r="E4355" s="91"/>
    </row>
    <row r="4356" spans="1:5">
      <c r="A4356" t="s">
        <v>11</v>
      </c>
      <c r="B4356" t="s">
        <v>157</v>
      </c>
      <c r="C4356">
        <v>2020</v>
      </c>
      <c r="D4356" s="130">
        <v>7.1969059173090447E-2</v>
      </c>
      <c r="E4356" s="91"/>
    </row>
    <row r="4357" spans="1:5">
      <c r="A4357" t="s">
        <v>11</v>
      </c>
      <c r="B4357" t="s">
        <v>157</v>
      </c>
      <c r="C4357">
        <v>2021</v>
      </c>
      <c r="D4357" s="130">
        <v>5.7970186173317291E-2</v>
      </c>
      <c r="E4357" s="91"/>
    </row>
    <row r="4358" spans="1:5">
      <c r="A4358" t="s">
        <v>11</v>
      </c>
      <c r="B4358" t="s">
        <v>157</v>
      </c>
      <c r="C4358">
        <v>2022</v>
      </c>
      <c r="D4358" s="130">
        <v>0.13410055332992546</v>
      </c>
      <c r="E4358" s="91"/>
    </row>
    <row r="4359" spans="1:5">
      <c r="A4359" t="s">
        <v>11</v>
      </c>
      <c r="B4359" t="s">
        <v>157</v>
      </c>
      <c r="C4359">
        <v>2023</v>
      </c>
      <c r="D4359" s="130">
        <v>0.1440643071796561</v>
      </c>
      <c r="E4359" s="91"/>
    </row>
    <row r="4360" spans="1:5">
      <c r="A4360" t="s">
        <v>11</v>
      </c>
      <c r="B4360" t="s">
        <v>157</v>
      </c>
      <c r="C4360">
        <v>2024</v>
      </c>
      <c r="D4360" s="130">
        <v>8.0580056337795428E-2</v>
      </c>
      <c r="E4360" s="91"/>
    </row>
    <row r="4361" spans="1:5">
      <c r="A4361" t="s">
        <v>11</v>
      </c>
      <c r="B4361" t="s">
        <v>157</v>
      </c>
      <c r="C4361">
        <v>2025</v>
      </c>
      <c r="D4361" s="130">
        <v>7.6393310112290377E-2</v>
      </c>
    </row>
    <row r="4362" spans="1:5">
      <c r="A4362" t="s">
        <v>72</v>
      </c>
      <c r="B4362" t="s">
        <v>157</v>
      </c>
      <c r="C4362">
        <v>2014</v>
      </c>
      <c r="D4362" s="130">
        <v>0.12279704813500909</v>
      </c>
      <c r="E4362" s="91"/>
    </row>
    <row r="4363" spans="1:5">
      <c r="A4363" t="s">
        <v>72</v>
      </c>
      <c r="B4363" t="s">
        <v>157</v>
      </c>
      <c r="C4363">
        <v>2015</v>
      </c>
      <c r="D4363" s="130">
        <v>0.1123334113249311</v>
      </c>
      <c r="E4363" s="91"/>
    </row>
    <row r="4364" spans="1:5">
      <c r="A4364" t="s">
        <v>72</v>
      </c>
      <c r="B4364" t="s">
        <v>157</v>
      </c>
      <c r="C4364">
        <v>2016</v>
      </c>
      <c r="D4364" s="130">
        <v>0.11935757853258359</v>
      </c>
      <c r="E4364" s="91"/>
    </row>
    <row r="4365" spans="1:5">
      <c r="A4365" t="s">
        <v>72</v>
      </c>
      <c r="B4365" t="s">
        <v>157</v>
      </c>
      <c r="C4365">
        <v>2017</v>
      </c>
      <c r="D4365" s="130">
        <v>0.1123734128966868</v>
      </c>
      <c r="E4365" s="91"/>
    </row>
    <row r="4366" spans="1:5">
      <c r="A4366" t="s">
        <v>72</v>
      </c>
      <c r="B4366" t="s">
        <v>157</v>
      </c>
      <c r="C4366">
        <v>2018</v>
      </c>
      <c r="D4366" s="130">
        <v>0.1213365599794919</v>
      </c>
      <c r="E4366" s="91"/>
    </row>
    <row r="4367" spans="1:5">
      <c r="A4367" t="s">
        <v>72</v>
      </c>
      <c r="B4367" t="s">
        <v>157</v>
      </c>
      <c r="C4367">
        <v>2019</v>
      </c>
      <c r="D4367" s="130">
        <v>9.2955632834466756E-2</v>
      </c>
      <c r="E4367" s="91"/>
    </row>
    <row r="4368" spans="1:5">
      <c r="A4368" t="s">
        <v>72</v>
      </c>
      <c r="B4368" t="s">
        <v>157</v>
      </c>
      <c r="C4368">
        <v>2020</v>
      </c>
      <c r="D4368" s="130">
        <v>7.1852298878012963E-2</v>
      </c>
      <c r="E4368" s="91"/>
    </row>
    <row r="4369" spans="1:5">
      <c r="A4369" t="s">
        <v>72</v>
      </c>
      <c r="B4369" t="s">
        <v>157</v>
      </c>
      <c r="C4369">
        <v>2021</v>
      </c>
      <c r="D4369" s="130">
        <v>7.1868121174136365E-2</v>
      </c>
      <c r="E4369" s="91"/>
    </row>
    <row r="4370" spans="1:5">
      <c r="A4370" t="s">
        <v>72</v>
      </c>
      <c r="B4370" t="s">
        <v>157</v>
      </c>
      <c r="C4370">
        <v>2022</v>
      </c>
      <c r="D4370" s="130">
        <v>7.4644517676898225E-2</v>
      </c>
      <c r="E4370" s="91"/>
    </row>
    <row r="4371" spans="1:5">
      <c r="A4371" t="s">
        <v>72</v>
      </c>
      <c r="B4371" t="s">
        <v>157</v>
      </c>
      <c r="C4371">
        <v>2023</v>
      </c>
      <c r="D4371" s="130">
        <v>8.2711069380300359E-2</v>
      </c>
      <c r="E4371" s="91"/>
    </row>
    <row r="4372" spans="1:5">
      <c r="A4372" t="s">
        <v>72</v>
      </c>
      <c r="B4372" t="s">
        <v>157</v>
      </c>
      <c r="C4372">
        <v>2024</v>
      </c>
      <c r="D4372" s="130">
        <v>7.6664362243316964E-2</v>
      </c>
      <c r="E4372" s="91"/>
    </row>
    <row r="4373" spans="1:5">
      <c r="A4373" t="s">
        <v>72</v>
      </c>
      <c r="B4373" t="s">
        <v>157</v>
      </c>
      <c r="C4373">
        <v>2025</v>
      </c>
      <c r="D4373" s="130">
        <v>6.7192912618000714E-2</v>
      </c>
    </row>
    <row r="4374" spans="1:5">
      <c r="A4374" t="s">
        <v>6</v>
      </c>
      <c r="B4374" t="s">
        <v>157</v>
      </c>
      <c r="C4374">
        <v>2014</v>
      </c>
      <c r="D4374" s="130">
        <v>0.1459826966072876</v>
      </c>
      <c r="E4374" s="91"/>
    </row>
    <row r="4375" spans="1:5">
      <c r="A4375" t="s">
        <v>6</v>
      </c>
      <c r="B4375" t="s">
        <v>157</v>
      </c>
      <c r="C4375">
        <v>2015</v>
      </c>
      <c r="D4375" s="130">
        <v>0.1779853408952291</v>
      </c>
      <c r="E4375" s="91"/>
    </row>
    <row r="4376" spans="1:5">
      <c r="A4376" t="s">
        <v>6</v>
      </c>
      <c r="B4376" t="s">
        <v>157</v>
      </c>
      <c r="C4376">
        <v>2016</v>
      </c>
      <c r="D4376" s="130">
        <v>8.1681713658157892E-2</v>
      </c>
      <c r="E4376" s="91"/>
    </row>
    <row r="4377" spans="1:5">
      <c r="A4377" t="s">
        <v>6</v>
      </c>
      <c r="B4377" t="s">
        <v>157</v>
      </c>
      <c r="C4377">
        <v>2017</v>
      </c>
      <c r="D4377" s="130">
        <v>0.103771734761346</v>
      </c>
      <c r="E4377" s="91"/>
    </row>
    <row r="4378" spans="1:5">
      <c r="A4378" t="s">
        <v>6</v>
      </c>
      <c r="B4378" t="s">
        <v>157</v>
      </c>
      <c r="C4378">
        <v>2018</v>
      </c>
      <c r="D4378" s="130">
        <v>0.22397836916662611</v>
      </c>
      <c r="E4378" s="91"/>
    </row>
    <row r="4379" spans="1:5">
      <c r="A4379" t="s">
        <v>6</v>
      </c>
      <c r="B4379" t="s">
        <v>157</v>
      </c>
      <c r="C4379">
        <v>2019</v>
      </c>
      <c r="D4379" s="130">
        <v>0.18822048302267719</v>
      </c>
      <c r="E4379" s="91"/>
    </row>
    <row r="4380" spans="1:5">
      <c r="A4380" t="s">
        <v>6</v>
      </c>
      <c r="B4380" t="s">
        <v>157</v>
      </c>
      <c r="C4380">
        <v>2020</v>
      </c>
      <c r="D4380" s="130">
        <v>0.16049339774869101</v>
      </c>
      <c r="E4380" s="91"/>
    </row>
    <row r="4381" spans="1:5">
      <c r="A4381" t="s">
        <v>6</v>
      </c>
      <c r="B4381" t="s">
        <v>157</v>
      </c>
      <c r="C4381">
        <v>2021</v>
      </c>
      <c r="D4381" s="130">
        <v>0.33651618879868411</v>
      </c>
      <c r="E4381" s="91"/>
    </row>
    <row r="4382" spans="1:5">
      <c r="A4382" t="s">
        <v>6</v>
      </c>
      <c r="B4382" t="s">
        <v>157</v>
      </c>
      <c r="C4382">
        <v>2022</v>
      </c>
      <c r="D4382" s="130">
        <v>0.1972827641325387</v>
      </c>
      <c r="E4382" s="91"/>
    </row>
    <row r="4383" spans="1:5">
      <c r="A4383" t="s">
        <v>6</v>
      </c>
      <c r="B4383" t="s">
        <v>157</v>
      </c>
      <c r="C4383">
        <v>2023</v>
      </c>
      <c r="D4383" s="130">
        <v>0.18479978427357832</v>
      </c>
      <c r="E4383" s="91"/>
    </row>
    <row r="4384" spans="1:5">
      <c r="A4384" t="s">
        <v>6</v>
      </c>
      <c r="B4384" t="s">
        <v>157</v>
      </c>
      <c r="C4384">
        <v>2024</v>
      </c>
      <c r="D4384" s="130">
        <v>0.17874390971394372</v>
      </c>
      <c r="E4384" s="91"/>
    </row>
    <row r="4385" spans="1:5">
      <c r="A4385" t="s">
        <v>6</v>
      </c>
      <c r="B4385" t="s">
        <v>157</v>
      </c>
      <c r="C4385">
        <v>2025</v>
      </c>
      <c r="D4385" s="130">
        <v>7.0686670648182529E-2</v>
      </c>
    </row>
    <row r="4386" spans="1:5">
      <c r="A4386" t="s">
        <v>8</v>
      </c>
      <c r="B4386" t="s">
        <v>157</v>
      </c>
      <c r="C4386">
        <v>2014</v>
      </c>
      <c r="D4386" s="130">
        <v>8.9088281315550952E-2</v>
      </c>
      <c r="E4386" s="91"/>
    </row>
    <row r="4387" spans="1:5">
      <c r="A4387" t="s">
        <v>8</v>
      </c>
      <c r="B4387" t="s">
        <v>157</v>
      </c>
      <c r="C4387">
        <v>2015</v>
      </c>
      <c r="D4387" s="130">
        <v>0.14534932981484119</v>
      </c>
      <c r="E4387" s="91"/>
    </row>
    <row r="4388" spans="1:5">
      <c r="A4388" t="s">
        <v>8</v>
      </c>
      <c r="B4388" t="s">
        <v>157</v>
      </c>
      <c r="C4388">
        <v>2016</v>
      </c>
      <c r="D4388" s="130">
        <v>0.15551782515023069</v>
      </c>
      <c r="E4388" s="91"/>
    </row>
    <row r="4389" spans="1:5">
      <c r="A4389" t="s">
        <v>8</v>
      </c>
      <c r="B4389" t="s">
        <v>157</v>
      </c>
      <c r="C4389">
        <v>2017</v>
      </c>
      <c r="D4389" s="130">
        <v>0.182155363804266</v>
      </c>
      <c r="E4389" s="91"/>
    </row>
    <row r="4390" spans="1:5">
      <c r="A4390" t="s">
        <v>8</v>
      </c>
      <c r="B4390" t="s">
        <v>157</v>
      </c>
      <c r="C4390">
        <v>2018</v>
      </c>
      <c r="D4390" s="130">
        <v>0.14029503690029599</v>
      </c>
      <c r="E4390" s="91"/>
    </row>
    <row r="4391" spans="1:5">
      <c r="A4391" t="s">
        <v>8</v>
      </c>
      <c r="B4391" t="s">
        <v>157</v>
      </c>
      <c r="C4391">
        <v>2019</v>
      </c>
      <c r="D4391" s="130">
        <v>0.110437220561863</v>
      </c>
      <c r="E4391" s="91"/>
    </row>
    <row r="4392" spans="1:5">
      <c r="A4392" t="s">
        <v>8</v>
      </c>
      <c r="B4392" t="s">
        <v>157</v>
      </c>
      <c r="C4392">
        <v>2020</v>
      </c>
      <c r="D4392" s="130">
        <v>0.1097674970421213</v>
      </c>
      <c r="E4392" s="91"/>
    </row>
    <row r="4393" spans="1:5">
      <c r="A4393" t="s">
        <v>8</v>
      </c>
      <c r="B4393" t="s">
        <v>157</v>
      </c>
      <c r="C4393">
        <v>2021</v>
      </c>
      <c r="D4393" s="130">
        <v>7.3533512006196969E-2</v>
      </c>
      <c r="E4393" s="91"/>
    </row>
    <row r="4394" spans="1:5">
      <c r="A4394" t="s">
        <v>8</v>
      </c>
      <c r="B4394" t="s">
        <v>157</v>
      </c>
      <c r="C4394">
        <v>2022</v>
      </c>
      <c r="D4394" s="130">
        <v>9.0195646584431244E-2</v>
      </c>
      <c r="E4394" s="91"/>
    </row>
    <row r="4395" spans="1:5">
      <c r="A4395" t="s">
        <v>8</v>
      </c>
      <c r="B4395" t="s">
        <v>157</v>
      </c>
      <c r="C4395">
        <v>2023</v>
      </c>
      <c r="D4395" s="130">
        <v>4.4352540057394071E-2</v>
      </c>
      <c r="E4395" s="91"/>
    </row>
    <row r="4396" spans="1:5">
      <c r="A4396" t="s">
        <v>8</v>
      </c>
      <c r="B4396" t="s">
        <v>157</v>
      </c>
      <c r="C4396">
        <v>2024</v>
      </c>
      <c r="D4396" s="130">
        <v>3.4408323161150257E-2</v>
      </c>
      <c r="E4396" s="91"/>
    </row>
    <row r="4397" spans="1:5">
      <c r="A4397" t="s">
        <v>8</v>
      </c>
      <c r="B4397" t="s">
        <v>157</v>
      </c>
      <c r="C4397">
        <v>2025</v>
      </c>
      <c r="D4397" s="130">
        <v>3.0463108578991576E-2</v>
      </c>
    </row>
    <row r="4398" spans="1:5">
      <c r="A4398" t="s">
        <v>9</v>
      </c>
      <c r="B4398" t="s">
        <v>157</v>
      </c>
      <c r="C4398">
        <v>2014</v>
      </c>
      <c r="D4398" s="130">
        <v>0.10594515798152131</v>
      </c>
      <c r="E4398" s="91"/>
    </row>
    <row r="4399" spans="1:5">
      <c r="A4399" t="s">
        <v>9</v>
      </c>
      <c r="B4399" t="s">
        <v>157</v>
      </c>
      <c r="C4399">
        <v>2015</v>
      </c>
      <c r="D4399" s="130">
        <v>0.13613573356180489</v>
      </c>
      <c r="E4399" s="91"/>
    </row>
    <row r="4400" spans="1:5">
      <c r="A4400" t="s">
        <v>9</v>
      </c>
      <c r="B4400" t="s">
        <v>157</v>
      </c>
      <c r="C4400">
        <v>2016</v>
      </c>
      <c r="D4400" s="130">
        <v>0.10453747045400399</v>
      </c>
      <c r="E4400" s="91"/>
    </row>
    <row r="4401" spans="1:5">
      <c r="A4401" t="s">
        <v>9</v>
      </c>
      <c r="B4401" t="s">
        <v>157</v>
      </c>
      <c r="C4401">
        <v>2017</v>
      </c>
      <c r="D4401" s="130">
        <v>0.19860342972562381</v>
      </c>
      <c r="E4401" s="91"/>
    </row>
    <row r="4402" spans="1:5">
      <c r="A4402" t="s">
        <v>9</v>
      </c>
      <c r="B4402" t="s">
        <v>157</v>
      </c>
      <c r="C4402">
        <v>2018</v>
      </c>
      <c r="D4402" s="130">
        <v>0.1226811640683558</v>
      </c>
      <c r="E4402" s="91"/>
    </row>
    <row r="4403" spans="1:5">
      <c r="A4403" t="s">
        <v>9</v>
      </c>
      <c r="B4403" t="s">
        <v>157</v>
      </c>
      <c r="C4403">
        <v>2019</v>
      </c>
      <c r="D4403" s="130">
        <v>0.1016757090889851</v>
      </c>
      <c r="E4403" s="91"/>
    </row>
    <row r="4404" spans="1:5">
      <c r="A4404" t="s">
        <v>9</v>
      </c>
      <c r="B4404" t="s">
        <v>157</v>
      </c>
      <c r="C4404">
        <v>2020</v>
      </c>
      <c r="D4404" s="130">
        <v>0.1003425745789254</v>
      </c>
      <c r="E4404" s="91"/>
    </row>
    <row r="4405" spans="1:5">
      <c r="A4405" t="s">
        <v>9</v>
      </c>
      <c r="B4405" t="s">
        <v>157</v>
      </c>
      <c r="C4405">
        <v>2021</v>
      </c>
      <c r="D4405" s="130">
        <v>6.8495658679323515E-2</v>
      </c>
      <c r="E4405" s="91"/>
    </row>
    <row r="4406" spans="1:5">
      <c r="A4406" t="s">
        <v>9</v>
      </c>
      <c r="B4406" t="s">
        <v>157</v>
      </c>
      <c r="C4406">
        <v>2022</v>
      </c>
      <c r="D4406" s="130">
        <v>6.9286010481798971E-2</v>
      </c>
      <c r="E4406" s="91"/>
    </row>
    <row r="4407" spans="1:5">
      <c r="A4407" t="s">
        <v>9</v>
      </c>
      <c r="B4407" t="s">
        <v>157</v>
      </c>
      <c r="C4407">
        <v>2023</v>
      </c>
      <c r="D4407" s="130">
        <v>6.9915318223570291E-2</v>
      </c>
      <c r="E4407" s="91"/>
    </row>
    <row r="4408" spans="1:5">
      <c r="A4408" t="s">
        <v>9</v>
      </c>
      <c r="B4408" t="s">
        <v>157</v>
      </c>
      <c r="C4408">
        <v>2024</v>
      </c>
      <c r="D4408" s="130">
        <v>2.3566268668778992E-2</v>
      </c>
      <c r="E4408" s="91"/>
    </row>
    <row r="4409" spans="1:5">
      <c r="A4409" t="s">
        <v>9</v>
      </c>
      <c r="B4409" t="s">
        <v>157</v>
      </c>
      <c r="C4409">
        <v>2025</v>
      </c>
      <c r="D4409" s="130">
        <v>2.3550236953593453E-2</v>
      </c>
    </row>
    <row r="4410" spans="1:5">
      <c r="A4410" t="s">
        <v>7</v>
      </c>
      <c r="B4410" t="s">
        <v>157</v>
      </c>
      <c r="C4410">
        <v>2014</v>
      </c>
      <c r="D4410" s="130">
        <v>0.16220733298778159</v>
      </c>
      <c r="E4410" s="91"/>
    </row>
    <row r="4411" spans="1:5">
      <c r="A4411" t="s">
        <v>7</v>
      </c>
      <c r="B4411" t="s">
        <v>157</v>
      </c>
      <c r="C4411">
        <v>2015</v>
      </c>
      <c r="D4411" s="130">
        <v>0.17499340131090771</v>
      </c>
      <c r="E4411" s="91"/>
    </row>
    <row r="4412" spans="1:5">
      <c r="A4412" t="s">
        <v>7</v>
      </c>
      <c r="B4412" t="s">
        <v>157</v>
      </c>
      <c r="C4412">
        <v>2016</v>
      </c>
      <c r="D4412" s="130">
        <v>3.9116604345793199E-2</v>
      </c>
      <c r="E4412" s="91"/>
    </row>
    <row r="4413" spans="1:5">
      <c r="A4413" t="s">
        <v>7</v>
      </c>
      <c r="B4413" t="s">
        <v>157</v>
      </c>
      <c r="C4413">
        <v>2017</v>
      </c>
      <c r="D4413" s="130">
        <v>5.8519888852692319E-2</v>
      </c>
      <c r="E4413" s="91"/>
    </row>
    <row r="4414" spans="1:5">
      <c r="A4414" t="s">
        <v>7</v>
      </c>
      <c r="B4414" t="s">
        <v>157</v>
      </c>
      <c r="C4414">
        <v>2018</v>
      </c>
      <c r="D4414" s="130">
        <v>5.2421815868793693E-2</v>
      </c>
      <c r="E4414" s="91"/>
    </row>
    <row r="4415" spans="1:5">
      <c r="A4415" t="s">
        <v>7</v>
      </c>
      <c r="B4415" t="s">
        <v>157</v>
      </c>
      <c r="C4415">
        <v>2019</v>
      </c>
      <c r="D4415" s="130">
        <v>3.9964607144699703E-2</v>
      </c>
      <c r="E4415" s="91"/>
    </row>
    <row r="4416" spans="1:5">
      <c r="A4416" t="s">
        <v>7</v>
      </c>
      <c r="B4416" t="s">
        <v>157</v>
      </c>
      <c r="C4416">
        <v>2020</v>
      </c>
      <c r="D4416" s="130">
        <v>5.7944197171296327E-2</v>
      </c>
      <c r="E4416" s="91"/>
    </row>
    <row r="4417" spans="1:5">
      <c r="A4417" t="s">
        <v>7</v>
      </c>
      <c r="B4417" t="s">
        <v>157</v>
      </c>
      <c r="C4417">
        <v>2021</v>
      </c>
      <c r="D4417" s="130">
        <v>6.5425661465373514E-2</v>
      </c>
      <c r="E4417" s="91"/>
    </row>
    <row r="4418" spans="1:5">
      <c r="A4418" t="s">
        <v>7</v>
      </c>
      <c r="B4418" t="s">
        <v>157</v>
      </c>
      <c r="C4418">
        <v>2022</v>
      </c>
      <c r="D4418" s="130">
        <v>7.0388819339383332E-2</v>
      </c>
      <c r="E4418" s="91"/>
    </row>
    <row r="4419" spans="1:5">
      <c r="A4419" t="s">
        <v>7</v>
      </c>
      <c r="B4419" t="s">
        <v>157</v>
      </c>
      <c r="C4419">
        <v>2023</v>
      </c>
      <c r="D4419" s="130">
        <v>5.040876727805918E-2</v>
      </c>
      <c r="E4419" s="91"/>
    </row>
    <row r="4420" spans="1:5">
      <c r="A4420" t="s">
        <v>7</v>
      </c>
      <c r="B4420" t="s">
        <v>157</v>
      </c>
      <c r="C4420">
        <v>2024</v>
      </c>
      <c r="D4420" s="130">
        <v>4.6859112243475443E-2</v>
      </c>
      <c r="E4420" s="91"/>
    </row>
    <row r="4421" spans="1:5">
      <c r="A4421" t="s">
        <v>7</v>
      </c>
      <c r="B4421" t="s">
        <v>157</v>
      </c>
      <c r="C4421">
        <v>2025</v>
      </c>
      <c r="D4421" s="130">
        <v>4.5097492114534503E-2</v>
      </c>
    </row>
    <row r="4422" spans="1:5">
      <c r="A4422" t="s">
        <v>107</v>
      </c>
      <c r="B4422" t="s">
        <v>157</v>
      </c>
      <c r="C4422">
        <v>2014</v>
      </c>
      <c r="D4422" s="130">
        <v>9.5605043056683089E-2</v>
      </c>
      <c r="E4422" s="91"/>
    </row>
    <row r="4423" spans="1:5">
      <c r="A4423" t="s">
        <v>107</v>
      </c>
      <c r="B4423" t="s">
        <v>157</v>
      </c>
      <c r="C4423">
        <v>2015</v>
      </c>
      <c r="D4423" s="130">
        <v>7.9933398846855977E-2</v>
      </c>
      <c r="E4423" s="91"/>
    </row>
    <row r="4424" spans="1:5">
      <c r="A4424" t="s">
        <v>107</v>
      </c>
      <c r="B4424" t="s">
        <v>157</v>
      </c>
      <c r="C4424">
        <v>2016</v>
      </c>
      <c r="D4424" s="130">
        <v>8.2867879742367825E-2</v>
      </c>
      <c r="E4424" s="91"/>
    </row>
    <row r="4425" spans="1:5">
      <c r="A4425" t="s">
        <v>107</v>
      </c>
      <c r="B4425" t="s">
        <v>157</v>
      </c>
      <c r="C4425">
        <v>2017</v>
      </c>
      <c r="D4425" s="130">
        <v>8.7492335420644995E-2</v>
      </c>
      <c r="E4425" s="91"/>
    </row>
    <row r="4426" spans="1:5">
      <c r="A4426" t="s">
        <v>107</v>
      </c>
      <c r="B4426" t="s">
        <v>157</v>
      </c>
      <c r="C4426">
        <v>2018</v>
      </c>
      <c r="D4426" s="130">
        <v>0.1068457228133927</v>
      </c>
      <c r="E4426" s="91"/>
    </row>
    <row r="4427" spans="1:5">
      <c r="A4427" t="s">
        <v>107</v>
      </c>
      <c r="B4427" t="s">
        <v>157</v>
      </c>
      <c r="C4427">
        <v>2019</v>
      </c>
      <c r="D4427" s="130">
        <v>0.1126871062299</v>
      </c>
      <c r="E4427" s="91"/>
    </row>
    <row r="4428" spans="1:5">
      <c r="A4428" t="s">
        <v>107</v>
      </c>
      <c r="B4428" t="s">
        <v>157</v>
      </c>
      <c r="C4428">
        <v>2020</v>
      </c>
      <c r="D4428" s="130">
        <v>5.8929211689918083E-2</v>
      </c>
      <c r="E4428" s="91"/>
    </row>
    <row r="4429" spans="1:5">
      <c r="A4429" t="s">
        <v>107</v>
      </c>
      <c r="B4429" t="s">
        <v>157</v>
      </c>
      <c r="C4429">
        <v>2021</v>
      </c>
      <c r="D4429" s="130">
        <v>5.4076793347583524E-3</v>
      </c>
      <c r="E4429" s="91"/>
    </row>
    <row r="4430" spans="1:5">
      <c r="A4430" t="s">
        <v>107</v>
      </c>
      <c r="B4430" t="s">
        <v>157</v>
      </c>
      <c r="C4430">
        <v>2022</v>
      </c>
      <c r="D4430" s="130">
        <v>0.16639399776304958</v>
      </c>
      <c r="E4430" s="91"/>
    </row>
    <row r="4431" spans="1:5">
      <c r="A4431" t="s">
        <v>107</v>
      </c>
      <c r="B4431" t="s">
        <v>157</v>
      </c>
      <c r="C4431">
        <v>2023</v>
      </c>
      <c r="D4431" s="130">
        <v>0.13178424673021921</v>
      </c>
      <c r="E4431" s="91"/>
    </row>
    <row r="4432" spans="1:5">
      <c r="A4432" t="s">
        <v>107</v>
      </c>
      <c r="B4432" t="s">
        <v>157</v>
      </c>
      <c r="C4432">
        <v>2024</v>
      </c>
      <c r="D4432" s="130">
        <v>-6.820212052450246E-2</v>
      </c>
      <c r="E4432" s="91"/>
    </row>
    <row r="4433" spans="1:5">
      <c r="A4433" t="s">
        <v>107</v>
      </c>
      <c r="B4433" t="s">
        <v>157</v>
      </c>
      <c r="C4433">
        <v>2025</v>
      </c>
      <c r="D4433" s="130">
        <v>-3.1425652008298462E-3</v>
      </c>
    </row>
    <row r="4434" spans="1:5">
      <c r="A4434" t="s">
        <v>104</v>
      </c>
      <c r="B4434" t="s">
        <v>157</v>
      </c>
      <c r="C4434">
        <v>2014</v>
      </c>
      <c r="D4434" s="130">
        <v>0.14607736145866709</v>
      </c>
      <c r="E4434" s="91"/>
    </row>
    <row r="4435" spans="1:5">
      <c r="A4435" t="s">
        <v>104</v>
      </c>
      <c r="B4435" t="s">
        <v>157</v>
      </c>
      <c r="C4435">
        <v>2015</v>
      </c>
      <c r="D4435" s="130">
        <v>0.1892212277878986</v>
      </c>
      <c r="E4435" s="91"/>
    </row>
    <row r="4436" spans="1:5">
      <c r="A4436" t="s">
        <v>104</v>
      </c>
      <c r="B4436" t="s">
        <v>157</v>
      </c>
      <c r="C4436">
        <v>2016</v>
      </c>
      <c r="D4436" s="130">
        <v>0.1308925662382423</v>
      </c>
      <c r="E4436" s="91"/>
    </row>
    <row r="4437" spans="1:5">
      <c r="A4437" t="s">
        <v>104</v>
      </c>
      <c r="B4437" t="s">
        <v>157</v>
      </c>
      <c r="C4437">
        <v>2017</v>
      </c>
      <c r="D4437" s="130">
        <v>0.14910616488798389</v>
      </c>
      <c r="E4437" s="91"/>
    </row>
    <row r="4438" spans="1:5">
      <c r="A4438" t="s">
        <v>104</v>
      </c>
      <c r="B4438" t="s">
        <v>157</v>
      </c>
      <c r="C4438">
        <v>2018</v>
      </c>
      <c r="D4438" s="130">
        <v>0.1173616011052898</v>
      </c>
      <c r="E4438" s="91"/>
    </row>
    <row r="4439" spans="1:5">
      <c r="A4439" t="s">
        <v>104</v>
      </c>
      <c r="B4439" t="s">
        <v>157</v>
      </c>
      <c r="C4439">
        <v>2019</v>
      </c>
      <c r="D4439" s="130">
        <v>8.2096622636838826E-2</v>
      </c>
      <c r="E4439" s="91"/>
    </row>
    <row r="4440" spans="1:5">
      <c r="A4440" t="s">
        <v>104</v>
      </c>
      <c r="B4440" t="s">
        <v>157</v>
      </c>
      <c r="C4440">
        <v>2020</v>
      </c>
      <c r="D4440" s="130">
        <v>0.1247654923611486</v>
      </c>
      <c r="E4440" s="91"/>
    </row>
    <row r="4441" spans="1:5">
      <c r="A4441" t="s">
        <v>104</v>
      </c>
      <c r="B4441" t="s">
        <v>157</v>
      </c>
      <c r="C4441">
        <v>2021</v>
      </c>
      <c r="D4441" s="130">
        <v>0.1181722494636583</v>
      </c>
      <c r="E4441" s="91"/>
    </row>
    <row r="4442" spans="1:5">
      <c r="A4442" t="s">
        <v>104</v>
      </c>
      <c r="B4442" t="s">
        <v>157</v>
      </c>
      <c r="C4442">
        <v>2022</v>
      </c>
      <c r="D4442" s="130">
        <v>0.12974597369032831</v>
      </c>
      <c r="E4442" s="91"/>
    </row>
    <row r="4443" spans="1:5">
      <c r="A4443" t="s">
        <v>104</v>
      </c>
      <c r="B4443" t="s">
        <v>157</v>
      </c>
      <c r="C4443">
        <v>2023</v>
      </c>
      <c r="D4443" s="130">
        <v>9.6563263565811311E-2</v>
      </c>
      <c r="E4443" s="91"/>
    </row>
    <row r="4444" spans="1:5">
      <c r="A4444" t="s">
        <v>104</v>
      </c>
      <c r="B4444" t="s">
        <v>157</v>
      </c>
      <c r="C4444">
        <v>2024</v>
      </c>
      <c r="D4444" s="130">
        <v>0.10857429012124815</v>
      </c>
      <c r="E4444" s="91"/>
    </row>
    <row r="4445" spans="1:5">
      <c r="A4445" t="s">
        <v>104</v>
      </c>
      <c r="B4445" t="s">
        <v>157</v>
      </c>
      <c r="C4445">
        <v>2025</v>
      </c>
      <c r="D4445" s="130">
        <v>0.13260035240591481</v>
      </c>
    </row>
    <row r="4446" spans="1:5">
      <c r="A4446" s="134" t="s">
        <v>145</v>
      </c>
      <c r="B4446" t="s">
        <v>157</v>
      </c>
      <c r="C4446">
        <v>2014</v>
      </c>
      <c r="D4446" s="130"/>
    </row>
    <row r="4447" spans="1:5">
      <c r="A4447" s="134" t="s">
        <v>145</v>
      </c>
      <c r="B4447" t="s">
        <v>157</v>
      </c>
      <c r="C4447">
        <v>2015</v>
      </c>
      <c r="D4447" s="130"/>
    </row>
    <row r="4448" spans="1:5">
      <c r="A4448" s="134" t="s">
        <v>145</v>
      </c>
      <c r="B4448" t="s">
        <v>157</v>
      </c>
      <c r="C4448">
        <v>2016</v>
      </c>
      <c r="D4448" s="130"/>
    </row>
    <row r="4449" spans="1:5">
      <c r="A4449" s="134" t="s">
        <v>145</v>
      </c>
      <c r="B4449" t="s">
        <v>157</v>
      </c>
      <c r="C4449">
        <v>2017</v>
      </c>
      <c r="D4449" s="130"/>
    </row>
    <row r="4450" spans="1:5">
      <c r="A4450" s="134" t="s">
        <v>145</v>
      </c>
      <c r="B4450" t="s">
        <v>157</v>
      </c>
      <c r="C4450">
        <v>2018</v>
      </c>
      <c r="D4450" s="130"/>
    </row>
    <row r="4451" spans="1:5">
      <c r="A4451" s="134" t="s">
        <v>145</v>
      </c>
      <c r="B4451" t="s">
        <v>157</v>
      </c>
      <c r="C4451">
        <v>2019</v>
      </c>
      <c r="D4451" s="130"/>
    </row>
    <row r="4452" spans="1:5">
      <c r="A4452" s="134" t="s">
        <v>145</v>
      </c>
      <c r="B4452" t="s">
        <v>157</v>
      </c>
      <c r="C4452">
        <v>2020</v>
      </c>
      <c r="D4452" s="130">
        <v>5.3094208673917169E-2</v>
      </c>
      <c r="E4452" s="91"/>
    </row>
    <row r="4453" spans="1:5">
      <c r="A4453" s="134" t="s">
        <v>145</v>
      </c>
      <c r="B4453" t="s">
        <v>157</v>
      </c>
      <c r="C4453">
        <v>2021</v>
      </c>
      <c r="D4453" s="130">
        <v>5.1106435867395897E-2</v>
      </c>
      <c r="E4453" s="91"/>
    </row>
    <row r="4454" spans="1:5">
      <c r="A4454" s="134" t="s">
        <v>145</v>
      </c>
      <c r="B4454" t="s">
        <v>157</v>
      </c>
      <c r="C4454">
        <v>2022</v>
      </c>
      <c r="D4454" s="130">
        <v>5.3187887768403622E-2</v>
      </c>
      <c r="E4454" s="91"/>
    </row>
    <row r="4455" spans="1:5">
      <c r="A4455" s="134" t="s">
        <v>145</v>
      </c>
      <c r="B4455" t="s">
        <v>157</v>
      </c>
      <c r="C4455">
        <v>2023</v>
      </c>
      <c r="D4455" s="130">
        <v>3.9278965005629725E-2</v>
      </c>
      <c r="E4455" s="91"/>
    </row>
    <row r="4456" spans="1:5">
      <c r="A4456" s="134" t="s">
        <v>145</v>
      </c>
      <c r="B4456" t="s">
        <v>157</v>
      </c>
      <c r="C4456">
        <v>2024</v>
      </c>
      <c r="D4456" s="130">
        <v>5.7723771725316633E-2</v>
      </c>
      <c r="E4456" s="91"/>
    </row>
    <row r="4457" spans="1:5">
      <c r="A4457" s="134" t="s">
        <v>145</v>
      </c>
      <c r="B4457" t="s">
        <v>157</v>
      </c>
      <c r="C4457">
        <v>2025</v>
      </c>
      <c r="D4457" s="130">
        <v>5.1983655622508763E-2</v>
      </c>
    </row>
    <row r="4458" spans="1:5">
      <c r="A4458" t="s">
        <v>101</v>
      </c>
      <c r="B4458" t="s">
        <v>157</v>
      </c>
      <c r="C4458">
        <v>2014</v>
      </c>
      <c r="D4458" s="130">
        <v>0.22627492504622029</v>
      </c>
      <c r="E4458" s="91"/>
    </row>
    <row r="4459" spans="1:5">
      <c r="A4459" t="s">
        <v>101</v>
      </c>
      <c r="B4459" t="s">
        <v>157</v>
      </c>
      <c r="C4459">
        <v>2015</v>
      </c>
      <c r="D4459" s="130">
        <v>0.22753393293716859</v>
      </c>
      <c r="E4459" s="91"/>
    </row>
    <row r="4460" spans="1:5">
      <c r="A4460" t="s">
        <v>101</v>
      </c>
      <c r="B4460" t="s">
        <v>157</v>
      </c>
      <c r="C4460">
        <v>2016</v>
      </c>
      <c r="D4460" s="130">
        <v>0.15423414167188959</v>
      </c>
      <c r="E4460" s="91"/>
    </row>
    <row r="4461" spans="1:5">
      <c r="A4461" t="s">
        <v>101</v>
      </c>
      <c r="B4461" t="s">
        <v>157</v>
      </c>
      <c r="C4461">
        <v>2017</v>
      </c>
      <c r="D4461" s="130">
        <v>0.14573598226962159</v>
      </c>
      <c r="E4461" s="91"/>
    </row>
    <row r="4462" spans="1:5">
      <c r="A4462" t="s">
        <v>101</v>
      </c>
      <c r="B4462" t="s">
        <v>157</v>
      </c>
      <c r="C4462">
        <v>2018</v>
      </c>
      <c r="D4462" s="130">
        <v>0.1065378265477646</v>
      </c>
      <c r="E4462" s="91"/>
    </row>
    <row r="4463" spans="1:5">
      <c r="A4463" t="s">
        <v>101</v>
      </c>
      <c r="B4463" t="s">
        <v>157</v>
      </c>
      <c r="C4463">
        <v>2019</v>
      </c>
      <c r="D4463" s="130">
        <v>8.9398441711535659E-2</v>
      </c>
      <c r="E4463" s="91"/>
    </row>
    <row r="4464" spans="1:5">
      <c r="A4464" t="s">
        <v>101</v>
      </c>
      <c r="B4464" t="s">
        <v>157</v>
      </c>
      <c r="C4464">
        <v>2020</v>
      </c>
      <c r="D4464" s="130">
        <v>0.1051659537567509</v>
      </c>
      <c r="E4464" s="91"/>
    </row>
    <row r="4465" spans="1:5">
      <c r="A4465" t="s">
        <v>101</v>
      </c>
      <c r="B4465" t="s">
        <v>157</v>
      </c>
      <c r="C4465">
        <v>2021</v>
      </c>
      <c r="D4465" s="130">
        <v>7.3485238154070237E-2</v>
      </c>
      <c r="E4465" s="91"/>
    </row>
    <row r="4466" spans="1:5">
      <c r="A4466" t="s">
        <v>101</v>
      </c>
      <c r="B4466" t="s">
        <v>157</v>
      </c>
      <c r="C4466">
        <v>2022</v>
      </c>
      <c r="D4466" s="130">
        <v>0.12374303287376971</v>
      </c>
      <c r="E4466" s="91"/>
    </row>
    <row r="4467" spans="1:5">
      <c r="A4467" t="s">
        <v>101</v>
      </c>
      <c r="B4467" t="s">
        <v>157</v>
      </c>
      <c r="C4467">
        <v>2023</v>
      </c>
      <c r="D4467" s="130">
        <v>8.9067410645834483E-2</v>
      </c>
      <c r="E4467" s="91"/>
    </row>
    <row r="4468" spans="1:5">
      <c r="A4468" t="s">
        <v>101</v>
      </c>
      <c r="B4468" t="s">
        <v>157</v>
      </c>
      <c r="C4468">
        <v>2024</v>
      </c>
      <c r="D4468" s="130">
        <v>7.8827523414618128E-2</v>
      </c>
      <c r="E4468" s="91"/>
    </row>
    <row r="4469" spans="1:5">
      <c r="A4469" t="s">
        <v>101</v>
      </c>
      <c r="B4469" t="s">
        <v>157</v>
      </c>
      <c r="C4469">
        <v>2025</v>
      </c>
      <c r="D4469" s="130">
        <v>5.8392086171962489E-2</v>
      </c>
    </row>
    <row r="4470" spans="1:5">
      <c r="A4470" t="s">
        <v>71</v>
      </c>
      <c r="B4470" t="s">
        <v>157</v>
      </c>
      <c r="C4470">
        <v>2014</v>
      </c>
      <c r="D4470" s="130">
        <v>0.13249409759008349</v>
      </c>
      <c r="E4470" s="91"/>
    </row>
    <row r="4471" spans="1:5">
      <c r="A4471" t="s">
        <v>71</v>
      </c>
      <c r="B4471" t="s">
        <v>157</v>
      </c>
      <c r="C4471">
        <v>2015</v>
      </c>
      <c r="D4471" s="130">
        <v>0.1004101952342069</v>
      </c>
      <c r="E4471" s="91"/>
    </row>
    <row r="4472" spans="1:5">
      <c r="A4472" t="s">
        <v>71</v>
      </c>
      <c r="B4472" t="s">
        <v>157</v>
      </c>
      <c r="C4472">
        <v>2016</v>
      </c>
      <c r="D4472" s="130">
        <v>0.12150513451716349</v>
      </c>
      <c r="E4472" s="91"/>
    </row>
    <row r="4473" spans="1:5">
      <c r="A4473" t="s">
        <v>71</v>
      </c>
      <c r="B4473" t="s">
        <v>157</v>
      </c>
      <c r="C4473">
        <v>2017</v>
      </c>
      <c r="D4473" s="130">
        <v>0.21294115259652721</v>
      </c>
      <c r="E4473" s="91"/>
    </row>
    <row r="4474" spans="1:5">
      <c r="A4474" t="s">
        <v>71</v>
      </c>
      <c r="B4474" t="s">
        <v>157</v>
      </c>
      <c r="C4474">
        <v>2018</v>
      </c>
      <c r="D4474" s="130">
        <v>0.1209837178638192</v>
      </c>
      <c r="E4474" s="91"/>
    </row>
    <row r="4475" spans="1:5">
      <c r="A4475" t="s">
        <v>71</v>
      </c>
      <c r="B4475" t="s">
        <v>157</v>
      </c>
      <c r="C4475">
        <v>2019</v>
      </c>
      <c r="D4475" s="130">
        <v>9.4922215361340115E-2</v>
      </c>
      <c r="E4475" s="91"/>
    </row>
    <row r="4476" spans="1:5">
      <c r="A4476" t="s">
        <v>71</v>
      </c>
      <c r="B4476" t="s">
        <v>157</v>
      </c>
      <c r="C4476">
        <v>2020</v>
      </c>
      <c r="D4476" s="130">
        <v>7.6161184670222315E-2</v>
      </c>
      <c r="E4476" s="91"/>
    </row>
    <row r="4477" spans="1:5">
      <c r="A4477" t="s">
        <v>71</v>
      </c>
      <c r="B4477" t="s">
        <v>157</v>
      </c>
      <c r="C4477">
        <v>2021</v>
      </c>
      <c r="D4477" s="130">
        <v>7.4481020923062899E-2</v>
      </c>
      <c r="E4477" s="91"/>
    </row>
    <row r="4478" spans="1:5">
      <c r="A4478" t="s">
        <v>71</v>
      </c>
      <c r="B4478" t="s">
        <v>157</v>
      </c>
      <c r="C4478">
        <v>2022</v>
      </c>
      <c r="D4478" s="130">
        <v>0.11778768709891731</v>
      </c>
      <c r="E4478" s="91"/>
    </row>
    <row r="4479" spans="1:5">
      <c r="A4479" t="s">
        <v>71</v>
      </c>
      <c r="B4479" t="s">
        <v>157</v>
      </c>
      <c r="C4479">
        <v>2023</v>
      </c>
      <c r="D4479" s="130">
        <v>7.4644089773307359E-2</v>
      </c>
      <c r="E4479" s="91"/>
    </row>
    <row r="4480" spans="1:5">
      <c r="A4480" t="s">
        <v>71</v>
      </c>
      <c r="B4480" t="s">
        <v>157</v>
      </c>
      <c r="C4480">
        <v>2024</v>
      </c>
      <c r="D4480" s="130">
        <v>3.2933379013347058E-2</v>
      </c>
      <c r="E4480" s="91"/>
    </row>
    <row r="4481" spans="1:5">
      <c r="A4481" t="s">
        <v>71</v>
      </c>
      <c r="B4481" t="s">
        <v>157</v>
      </c>
      <c r="C4481">
        <v>2025</v>
      </c>
      <c r="D4481" s="130">
        <v>6.1111088421071637E-2</v>
      </c>
    </row>
    <row r="4482" spans="1:5">
      <c r="A4482" t="s">
        <v>10</v>
      </c>
      <c r="B4482" t="s">
        <v>157</v>
      </c>
      <c r="C4482">
        <v>2014</v>
      </c>
      <c r="D4482" s="130">
        <v>0.24396133189267419</v>
      </c>
      <c r="E4482" s="91"/>
    </row>
    <row r="4483" spans="1:5">
      <c r="A4483" t="s">
        <v>10</v>
      </c>
      <c r="B4483" t="s">
        <v>157</v>
      </c>
      <c r="C4483">
        <v>2015</v>
      </c>
      <c r="D4483" s="130">
        <v>0.25735215550395329</v>
      </c>
      <c r="E4483" s="91"/>
    </row>
    <row r="4484" spans="1:5">
      <c r="A4484" t="s">
        <v>10</v>
      </c>
      <c r="B4484" t="s">
        <v>157</v>
      </c>
      <c r="C4484">
        <v>2016</v>
      </c>
      <c r="D4484" s="130">
        <v>0.17812017100093691</v>
      </c>
      <c r="E4484" s="91"/>
    </row>
    <row r="4485" spans="1:5">
      <c r="A4485" t="s">
        <v>10</v>
      </c>
      <c r="B4485" t="s">
        <v>157</v>
      </c>
      <c r="C4485">
        <v>2017</v>
      </c>
      <c r="D4485" s="130">
        <v>0.1214625720992619</v>
      </c>
      <c r="E4485" s="91"/>
    </row>
    <row r="4486" spans="1:5">
      <c r="A4486" t="s">
        <v>10</v>
      </c>
      <c r="B4486" t="s">
        <v>157</v>
      </c>
      <c r="C4486">
        <v>2018</v>
      </c>
      <c r="D4486" s="130">
        <v>0.14813233452448021</v>
      </c>
      <c r="E4486" s="91"/>
    </row>
    <row r="4487" spans="1:5">
      <c r="A4487" t="s">
        <v>10</v>
      </c>
      <c r="B4487" t="s">
        <v>157</v>
      </c>
      <c r="C4487">
        <v>2019</v>
      </c>
      <c r="D4487" s="130">
        <v>0.14552100715688629</v>
      </c>
      <c r="E4487" s="91"/>
    </row>
    <row r="4488" spans="1:5">
      <c r="A4488" t="s">
        <v>10</v>
      </c>
      <c r="B4488" t="s">
        <v>157</v>
      </c>
      <c r="C4488">
        <v>2020</v>
      </c>
      <c r="D4488" s="130">
        <v>0.17798226990860119</v>
      </c>
      <c r="E4488" s="91"/>
    </row>
    <row r="4489" spans="1:5">
      <c r="A4489" t="s">
        <v>10</v>
      </c>
      <c r="B4489" t="s">
        <v>157</v>
      </c>
      <c r="C4489">
        <v>2021</v>
      </c>
      <c r="D4489" s="130">
        <v>0.17373004566611411</v>
      </c>
      <c r="E4489" s="91"/>
    </row>
    <row r="4490" spans="1:5">
      <c r="A4490" t="s">
        <v>10</v>
      </c>
      <c r="B4490" t="s">
        <v>157</v>
      </c>
      <c r="C4490">
        <v>2022</v>
      </c>
      <c r="D4490" s="130">
        <v>0.1437693122271359</v>
      </c>
      <c r="E4490" s="91"/>
    </row>
    <row r="4491" spans="1:5">
      <c r="A4491" t="s">
        <v>10</v>
      </c>
      <c r="B4491" t="s">
        <v>157</v>
      </c>
      <c r="C4491">
        <v>2023</v>
      </c>
      <c r="D4491" s="130">
        <v>6.8564230556480851E-2</v>
      </c>
      <c r="E4491" s="91"/>
    </row>
    <row r="4492" spans="1:5">
      <c r="A4492" t="s">
        <v>10</v>
      </c>
      <c r="B4492" t="s">
        <v>157</v>
      </c>
      <c r="C4492">
        <v>2024</v>
      </c>
      <c r="D4492" s="130">
        <v>-3.3863962814045263E-3</v>
      </c>
      <c r="E4492" s="91"/>
    </row>
    <row r="4493" spans="1:5">
      <c r="A4493" t="s">
        <v>10</v>
      </c>
      <c r="B4493" t="s">
        <v>157</v>
      </c>
      <c r="C4493">
        <v>2025</v>
      </c>
      <c r="D4493" s="130">
        <v>8.2687864073504577E-2</v>
      </c>
    </row>
    <row r="4494" spans="1:5">
      <c r="A4494" t="s">
        <v>105</v>
      </c>
      <c r="B4494" t="s">
        <v>157</v>
      </c>
      <c r="C4494">
        <v>2014</v>
      </c>
      <c r="D4494" s="130">
        <v>0.1049779138931141</v>
      </c>
      <c r="E4494" s="91"/>
    </row>
    <row r="4495" spans="1:5">
      <c r="A4495" t="s">
        <v>105</v>
      </c>
      <c r="B4495" t="s">
        <v>157</v>
      </c>
      <c r="C4495">
        <v>2015</v>
      </c>
      <c r="D4495" s="130">
        <v>0.14172119556499621</v>
      </c>
      <c r="E4495" s="91"/>
    </row>
    <row r="4496" spans="1:5">
      <c r="A4496" t="s">
        <v>105</v>
      </c>
      <c r="B4496" t="s">
        <v>157</v>
      </c>
      <c r="C4496">
        <v>2016</v>
      </c>
      <c r="D4496" s="130">
        <v>0.161722844130708</v>
      </c>
      <c r="E4496" s="91"/>
    </row>
    <row r="4497" spans="1:5">
      <c r="A4497" t="s">
        <v>105</v>
      </c>
      <c r="B4497" t="s">
        <v>157</v>
      </c>
      <c r="C4497">
        <v>2017</v>
      </c>
      <c r="D4497" s="130">
        <v>0.13642428288304881</v>
      </c>
      <c r="E4497" s="91"/>
    </row>
    <row r="4498" spans="1:5">
      <c r="A4498" t="s">
        <v>105</v>
      </c>
      <c r="B4498" t="s">
        <v>157</v>
      </c>
      <c r="C4498">
        <v>2018</v>
      </c>
      <c r="D4498" s="130">
        <v>9.5390421191834773E-2</v>
      </c>
      <c r="E4498" s="91"/>
    </row>
    <row r="4499" spans="1:5">
      <c r="A4499" t="s">
        <v>105</v>
      </c>
      <c r="B4499" t="s">
        <v>157</v>
      </c>
      <c r="C4499">
        <v>2019</v>
      </c>
      <c r="D4499" s="130">
        <v>6.400293033110227E-2</v>
      </c>
      <c r="E4499" s="91"/>
    </row>
    <row r="4500" spans="1:5">
      <c r="A4500" t="s">
        <v>105</v>
      </c>
      <c r="B4500" t="s">
        <v>157</v>
      </c>
      <c r="C4500">
        <v>2020</v>
      </c>
      <c r="D4500" s="130">
        <v>7.2641209348554961E-2</v>
      </c>
      <c r="E4500" s="91"/>
    </row>
    <row r="4501" spans="1:5">
      <c r="A4501" t="s">
        <v>105</v>
      </c>
      <c r="B4501" t="s">
        <v>157</v>
      </c>
      <c r="C4501">
        <v>2021</v>
      </c>
      <c r="D4501" s="130">
        <v>5.020366926103751E-2</v>
      </c>
      <c r="E4501" s="91"/>
    </row>
    <row r="4502" spans="1:5">
      <c r="A4502" t="s">
        <v>105</v>
      </c>
      <c r="B4502" t="s">
        <v>157</v>
      </c>
      <c r="C4502">
        <v>2022</v>
      </c>
      <c r="D4502" s="130">
        <v>6.3513359597673916E-2</v>
      </c>
      <c r="E4502" s="91"/>
    </row>
    <row r="4503" spans="1:5">
      <c r="A4503" t="s">
        <v>105</v>
      </c>
      <c r="B4503" t="s">
        <v>157</v>
      </c>
      <c r="C4503">
        <v>2023</v>
      </c>
      <c r="D4503" s="130">
        <v>5.8283145661463164E-2</v>
      </c>
      <c r="E4503" s="91"/>
    </row>
    <row r="4504" spans="1:5">
      <c r="A4504" t="s">
        <v>105</v>
      </c>
      <c r="B4504" t="s">
        <v>157</v>
      </c>
      <c r="C4504">
        <v>2024</v>
      </c>
      <c r="D4504" s="130">
        <v>3.7428223188612615E-2</v>
      </c>
      <c r="E4504" s="91"/>
    </row>
    <row r="4505" spans="1:5">
      <c r="A4505" t="s">
        <v>105</v>
      </c>
      <c r="B4505" t="s">
        <v>157</v>
      </c>
      <c r="C4505">
        <v>2025</v>
      </c>
      <c r="D4505" s="130">
        <v>4.128005405648414E-2</v>
      </c>
    </row>
    <row r="4506" spans="1:5">
      <c r="A4506" t="s">
        <v>106</v>
      </c>
      <c r="B4506" t="s">
        <v>157</v>
      </c>
      <c r="C4506">
        <v>2014</v>
      </c>
      <c r="D4506" s="130">
        <v>0.118313315464476</v>
      </c>
      <c r="E4506" s="91"/>
    </row>
    <row r="4507" spans="1:5">
      <c r="A4507" t="s">
        <v>106</v>
      </c>
      <c r="B4507" t="s">
        <v>157</v>
      </c>
      <c r="C4507">
        <v>2015</v>
      </c>
      <c r="D4507" s="130">
        <v>0.11300548732345191</v>
      </c>
      <c r="E4507" s="91"/>
    </row>
    <row r="4508" spans="1:5">
      <c r="A4508" t="s">
        <v>106</v>
      </c>
      <c r="B4508" t="s">
        <v>157</v>
      </c>
      <c r="C4508">
        <v>2016</v>
      </c>
      <c r="D4508" s="130">
        <v>0.1102682855016307</v>
      </c>
      <c r="E4508" s="91"/>
    </row>
    <row r="4509" spans="1:5">
      <c r="A4509" t="s">
        <v>106</v>
      </c>
      <c r="B4509" t="s">
        <v>157</v>
      </c>
      <c r="C4509">
        <v>2017</v>
      </c>
      <c r="D4509" s="130">
        <v>0.1154785595160487</v>
      </c>
      <c r="E4509" s="91"/>
    </row>
    <row r="4510" spans="1:5">
      <c r="A4510" t="s">
        <v>106</v>
      </c>
      <c r="B4510" t="s">
        <v>157</v>
      </c>
      <c r="C4510">
        <v>2018</v>
      </c>
      <c r="D4510" s="130">
        <v>0.12903753004413321</v>
      </c>
      <c r="E4510" s="91"/>
    </row>
    <row r="4511" spans="1:5">
      <c r="A4511" t="s">
        <v>106</v>
      </c>
      <c r="B4511" t="s">
        <v>157</v>
      </c>
      <c r="C4511">
        <v>2019</v>
      </c>
      <c r="D4511" s="130">
        <v>0.106426719267708</v>
      </c>
      <c r="E4511" s="91"/>
    </row>
    <row r="4512" spans="1:5">
      <c r="A4512" t="s">
        <v>106</v>
      </c>
      <c r="B4512" t="s">
        <v>157</v>
      </c>
      <c r="C4512">
        <v>2020</v>
      </c>
      <c r="D4512" s="130">
        <v>0.1193289227234719</v>
      </c>
      <c r="E4512" s="91"/>
    </row>
    <row r="4513" spans="1:5">
      <c r="A4513" t="s">
        <v>106</v>
      </c>
      <c r="B4513" t="s">
        <v>157</v>
      </c>
      <c r="C4513">
        <v>2021</v>
      </c>
      <c r="D4513" s="130">
        <v>8.694360342642396E-2</v>
      </c>
      <c r="E4513" s="91"/>
    </row>
    <row r="4514" spans="1:5">
      <c r="A4514" t="s">
        <v>106</v>
      </c>
      <c r="B4514" t="s">
        <v>157</v>
      </c>
      <c r="C4514">
        <v>2022</v>
      </c>
      <c r="D4514" s="130">
        <v>0.10234620928980059</v>
      </c>
      <c r="E4514" s="91"/>
    </row>
    <row r="4515" spans="1:5">
      <c r="A4515" t="s">
        <v>106</v>
      </c>
      <c r="B4515" t="s">
        <v>157</v>
      </c>
      <c r="C4515">
        <v>2023</v>
      </c>
      <c r="D4515" s="130">
        <v>0.1041881508456633</v>
      </c>
      <c r="E4515" s="91"/>
    </row>
    <row r="4516" spans="1:5">
      <c r="A4516" t="s">
        <v>106</v>
      </c>
      <c r="B4516" t="s">
        <v>157</v>
      </c>
      <c r="C4516">
        <v>2024</v>
      </c>
      <c r="D4516" s="130">
        <v>5.7035069698069513E-2</v>
      </c>
      <c r="E4516" s="91"/>
    </row>
    <row r="4517" spans="1:5">
      <c r="A4517" t="s">
        <v>106</v>
      </c>
      <c r="B4517" t="s">
        <v>157</v>
      </c>
      <c r="C4517">
        <v>2025</v>
      </c>
      <c r="D4517" s="130">
        <v>6.9230946704318758E-2</v>
      </c>
    </row>
    <row r="4518" spans="1:5">
      <c r="A4518" t="s">
        <v>70</v>
      </c>
      <c r="B4518" t="s">
        <v>157</v>
      </c>
      <c r="C4518">
        <v>2014</v>
      </c>
      <c r="D4518" s="130">
        <v>0.1225382955112758</v>
      </c>
      <c r="E4518" s="91"/>
    </row>
    <row r="4519" spans="1:5">
      <c r="A4519" t="s">
        <v>70</v>
      </c>
      <c r="B4519" t="s">
        <v>157</v>
      </c>
      <c r="C4519">
        <v>2015</v>
      </c>
      <c r="D4519" s="130">
        <v>0.10595183184996711</v>
      </c>
      <c r="E4519" s="91"/>
    </row>
    <row r="4520" spans="1:5">
      <c r="A4520" t="s">
        <v>70</v>
      </c>
      <c r="B4520" t="s">
        <v>157</v>
      </c>
      <c r="C4520">
        <v>2016</v>
      </c>
      <c r="D4520" s="130">
        <v>9.4184680879020627E-2</v>
      </c>
      <c r="E4520" s="91"/>
    </row>
    <row r="4521" spans="1:5">
      <c r="A4521" t="s">
        <v>70</v>
      </c>
      <c r="B4521" t="s">
        <v>157</v>
      </c>
      <c r="C4521">
        <v>2017</v>
      </c>
      <c r="D4521" s="130">
        <v>0.10215419285591219</v>
      </c>
      <c r="E4521" s="91"/>
    </row>
    <row r="4522" spans="1:5">
      <c r="A4522" t="s">
        <v>70</v>
      </c>
      <c r="B4522" t="s">
        <v>157</v>
      </c>
      <c r="C4522">
        <v>2018</v>
      </c>
      <c r="D4522" s="130">
        <v>9.9474580429432649E-2</v>
      </c>
      <c r="E4522" s="91"/>
    </row>
    <row r="4523" spans="1:5">
      <c r="A4523" t="s">
        <v>70</v>
      </c>
      <c r="B4523" t="s">
        <v>157</v>
      </c>
      <c r="C4523">
        <v>2019</v>
      </c>
      <c r="D4523" s="130">
        <v>0.124281530344721</v>
      </c>
      <c r="E4523" s="91"/>
    </row>
    <row r="4524" spans="1:5">
      <c r="A4524" t="s">
        <v>70</v>
      </c>
      <c r="B4524" t="s">
        <v>157</v>
      </c>
      <c r="C4524">
        <v>2020</v>
      </c>
      <c r="D4524" s="130">
        <v>0.1181533824080324</v>
      </c>
      <c r="E4524" s="91"/>
    </row>
    <row r="4525" spans="1:5">
      <c r="A4525" t="s">
        <v>70</v>
      </c>
      <c r="B4525" t="s">
        <v>157</v>
      </c>
      <c r="C4525">
        <v>2021</v>
      </c>
      <c r="D4525" s="130">
        <v>0.116744367060458</v>
      </c>
      <c r="E4525" s="91"/>
    </row>
    <row r="4526" spans="1:5">
      <c r="A4526" t="s">
        <v>70</v>
      </c>
      <c r="B4526" t="s">
        <v>157</v>
      </c>
      <c r="C4526">
        <v>2022</v>
      </c>
      <c r="D4526" s="130">
        <v>0.10263839289714741</v>
      </c>
      <c r="E4526" s="91"/>
    </row>
    <row r="4527" spans="1:5">
      <c r="A4527" t="s">
        <v>70</v>
      </c>
      <c r="B4527" t="s">
        <v>157</v>
      </c>
      <c r="C4527">
        <v>2023</v>
      </c>
      <c r="D4527" s="130">
        <v>0.11238130300539662</v>
      </c>
      <c r="E4527" s="91"/>
    </row>
    <row r="4528" spans="1:5">
      <c r="A4528" t="s">
        <v>70</v>
      </c>
      <c r="B4528" t="s">
        <v>157</v>
      </c>
      <c r="C4528">
        <v>2024</v>
      </c>
      <c r="D4528" s="130">
        <v>8.669125616852065E-2</v>
      </c>
      <c r="E4528" s="91"/>
    </row>
    <row r="4529" spans="1:6">
      <c r="A4529" t="s">
        <v>70</v>
      </c>
      <c r="B4529" t="s">
        <v>157</v>
      </c>
      <c r="C4529">
        <v>2025</v>
      </c>
      <c r="D4529" s="130">
        <v>8.6813776092472941E-2</v>
      </c>
    </row>
    <row r="4530" spans="1:6">
      <c r="A4530" t="s">
        <v>12</v>
      </c>
      <c r="B4530" t="s">
        <v>157</v>
      </c>
      <c r="C4530">
        <v>2014</v>
      </c>
      <c r="D4530" s="130">
        <v>0.22207832727142571</v>
      </c>
    </row>
    <row r="4531" spans="1:6">
      <c r="A4531" t="s">
        <v>12</v>
      </c>
      <c r="B4531" t="s">
        <v>157</v>
      </c>
      <c r="C4531">
        <v>2015</v>
      </c>
      <c r="D4531" s="130">
        <v>0.27598848337758108</v>
      </c>
      <c r="E4531" s="91"/>
    </row>
    <row r="4532" spans="1:6">
      <c r="A4532" t="s">
        <v>12</v>
      </c>
      <c r="B4532" t="s">
        <v>157</v>
      </c>
      <c r="C4532">
        <v>2016</v>
      </c>
      <c r="D4532" s="130">
        <v>9.0728927952288263E-2</v>
      </c>
      <c r="E4532" s="91"/>
    </row>
    <row r="4533" spans="1:6">
      <c r="A4533" t="s">
        <v>12</v>
      </c>
      <c r="B4533" t="s">
        <v>157</v>
      </c>
      <c r="C4533">
        <v>2017</v>
      </c>
      <c r="D4533" s="130">
        <v>0.18611223334173541</v>
      </c>
      <c r="E4533" s="91"/>
    </row>
    <row r="4534" spans="1:6">
      <c r="A4534" t="s">
        <v>12</v>
      </c>
      <c r="B4534" t="s">
        <v>157</v>
      </c>
      <c r="C4534">
        <v>2018</v>
      </c>
      <c r="D4534" s="130">
        <v>0.2335953350620891</v>
      </c>
      <c r="E4534" s="91"/>
    </row>
    <row r="4535" spans="1:6">
      <c r="A4535" t="s">
        <v>12</v>
      </c>
      <c r="B4535" t="s">
        <v>157</v>
      </c>
      <c r="C4535">
        <v>2019</v>
      </c>
      <c r="D4535" s="130">
        <v>0.21391683779859849</v>
      </c>
      <c r="E4535" s="91"/>
    </row>
    <row r="4536" spans="1:6">
      <c r="A4536" t="s">
        <v>12</v>
      </c>
      <c r="B4536" t="s">
        <v>157</v>
      </c>
      <c r="C4536">
        <v>2020</v>
      </c>
      <c r="D4536" s="130">
        <v>0.29040080625135128</v>
      </c>
      <c r="E4536" s="91"/>
    </row>
    <row r="4537" spans="1:6">
      <c r="A4537" t="s">
        <v>12</v>
      </c>
      <c r="B4537" t="s">
        <v>157</v>
      </c>
      <c r="C4537">
        <v>2021</v>
      </c>
      <c r="D4537" s="130">
        <v>0.19162733540810781</v>
      </c>
      <c r="E4537" s="91"/>
    </row>
    <row r="4538" spans="1:6">
      <c r="A4538" t="s">
        <v>12</v>
      </c>
      <c r="B4538" t="s">
        <v>157</v>
      </c>
      <c r="C4538">
        <v>2022</v>
      </c>
      <c r="D4538" s="130">
        <v>0.2345489805678837</v>
      </c>
      <c r="E4538" s="91"/>
    </row>
    <row r="4539" spans="1:6">
      <c r="A4539" t="s">
        <v>12</v>
      </c>
      <c r="B4539" t="s">
        <v>157</v>
      </c>
      <c r="C4539">
        <v>2023</v>
      </c>
      <c r="D4539" s="130">
        <v>0.22544444552298534</v>
      </c>
      <c r="E4539" s="91"/>
    </row>
    <row r="4540" spans="1:6">
      <c r="A4540" t="s">
        <v>12</v>
      </c>
      <c r="B4540" t="s">
        <v>157</v>
      </c>
      <c r="C4540">
        <v>2024</v>
      </c>
      <c r="D4540" s="130">
        <v>0.13134655055698266</v>
      </c>
      <c r="E4540" s="91"/>
    </row>
    <row r="4541" spans="1:6">
      <c r="A4541" t="s">
        <v>12</v>
      </c>
      <c r="B4541" t="s">
        <v>157</v>
      </c>
      <c r="C4541">
        <v>2025</v>
      </c>
      <c r="D4541" s="130">
        <v>0.26778852821439425</v>
      </c>
    </row>
    <row r="4542" spans="1:6">
      <c r="A4542" t="s">
        <v>5</v>
      </c>
      <c r="B4542" t="s">
        <v>147</v>
      </c>
      <c r="C4542">
        <v>2014</v>
      </c>
      <c r="D4542" s="130">
        <v>0.19684444911059101</v>
      </c>
      <c r="E4542" s="91"/>
      <c r="F4542"/>
    </row>
    <row r="4543" spans="1:6">
      <c r="A4543" t="s">
        <v>5</v>
      </c>
      <c r="B4543" t="s">
        <v>147</v>
      </c>
      <c r="C4543">
        <v>2015</v>
      </c>
      <c r="D4543" s="130">
        <v>8.6364009150598678E-2</v>
      </c>
      <c r="E4543" s="91"/>
    </row>
    <row r="4544" spans="1:6">
      <c r="A4544" t="s">
        <v>5</v>
      </c>
      <c r="B4544" t="s">
        <v>147</v>
      </c>
      <c r="C4544">
        <v>2016</v>
      </c>
      <c r="D4544" s="130">
        <v>-4.2260380277616451E-3</v>
      </c>
      <c r="E4544" s="91"/>
    </row>
    <row r="4545" spans="1:5">
      <c r="A4545" t="s">
        <v>5</v>
      </c>
      <c r="B4545" t="s">
        <v>147</v>
      </c>
      <c r="C4545">
        <v>2017</v>
      </c>
      <c r="D4545" s="130">
        <v>2.5931274217294631E-2</v>
      </c>
      <c r="E4545" s="91"/>
    </row>
    <row r="4546" spans="1:5">
      <c r="A4546" t="s">
        <v>5</v>
      </c>
      <c r="B4546" t="s">
        <v>147</v>
      </c>
      <c r="C4546">
        <v>2018</v>
      </c>
      <c r="D4546" s="130">
        <v>7.3314784065690572E-2</v>
      </c>
      <c r="E4546" s="91"/>
    </row>
    <row r="4547" spans="1:5">
      <c r="A4547" t="s">
        <v>5</v>
      </c>
      <c r="B4547" t="s">
        <v>147</v>
      </c>
      <c r="C4547">
        <v>2019</v>
      </c>
      <c r="D4547" s="130">
        <v>8.4437337513077609E-2</v>
      </c>
      <c r="E4547" s="91"/>
    </row>
    <row r="4548" spans="1:5">
      <c r="A4548" t="s">
        <v>5</v>
      </c>
      <c r="B4548" t="s">
        <v>147</v>
      </c>
      <c r="C4548">
        <v>2020</v>
      </c>
      <c r="D4548" s="130">
        <v>7.4089846237342591E-2</v>
      </c>
      <c r="E4548" s="91"/>
    </row>
    <row r="4549" spans="1:5">
      <c r="A4549" t="s">
        <v>5</v>
      </c>
      <c r="B4549" t="s">
        <v>147</v>
      </c>
      <c r="C4549">
        <v>2021</v>
      </c>
      <c r="D4549" s="130">
        <v>5.6996515704891268E-2</v>
      </c>
      <c r="E4549" s="91"/>
    </row>
    <row r="4550" spans="1:5">
      <c r="A4550" t="s">
        <v>5</v>
      </c>
      <c r="B4550" t="s">
        <v>147</v>
      </c>
      <c r="C4550">
        <v>2022</v>
      </c>
      <c r="D4550" s="130">
        <v>0.12580100435247193</v>
      </c>
      <c r="E4550" s="91"/>
    </row>
    <row r="4551" spans="1:5">
      <c r="A4551" t="s">
        <v>5</v>
      </c>
      <c r="B4551" t="s">
        <v>147</v>
      </c>
      <c r="C4551">
        <v>2023</v>
      </c>
      <c r="D4551" s="130">
        <v>0.18775824369515381</v>
      </c>
      <c r="E4551" s="91"/>
    </row>
    <row r="4552" spans="1:5">
      <c r="A4552" t="s">
        <v>5</v>
      </c>
      <c r="B4552" t="s">
        <v>147</v>
      </c>
      <c r="C4552">
        <v>2024</v>
      </c>
      <c r="D4552" s="130">
        <v>9.007997871071928E-2</v>
      </c>
      <c r="E4552" s="91"/>
    </row>
    <row r="4553" spans="1:5">
      <c r="A4553" t="s">
        <v>5</v>
      </c>
      <c r="B4553" t="s">
        <v>147</v>
      </c>
      <c r="C4553">
        <v>2025</v>
      </c>
      <c r="D4553" s="130">
        <v>3.3887820701997889E-2</v>
      </c>
    </row>
    <row r="4554" spans="1:5">
      <c r="A4554" t="s">
        <v>102</v>
      </c>
      <c r="B4554" t="s">
        <v>147</v>
      </c>
      <c r="C4554">
        <v>2014</v>
      </c>
      <c r="D4554" s="130">
        <v>0.1751957733034627</v>
      </c>
      <c r="E4554" s="91"/>
    </row>
    <row r="4555" spans="1:5">
      <c r="A4555" t="s">
        <v>102</v>
      </c>
      <c r="B4555" t="s">
        <v>147</v>
      </c>
      <c r="C4555">
        <v>2015</v>
      </c>
      <c r="D4555" s="130">
        <v>0.22236967264365401</v>
      </c>
      <c r="E4555" s="91"/>
    </row>
    <row r="4556" spans="1:5">
      <c r="A4556" t="s">
        <v>102</v>
      </c>
      <c r="B4556" t="s">
        <v>147</v>
      </c>
      <c r="C4556">
        <v>2016</v>
      </c>
      <c r="D4556" s="130">
        <v>4.4915691161676437E-2</v>
      </c>
      <c r="E4556" s="91"/>
    </row>
    <row r="4557" spans="1:5">
      <c r="A4557" t="s">
        <v>102</v>
      </c>
      <c r="B4557" t="s">
        <v>147</v>
      </c>
      <c r="C4557">
        <v>2017</v>
      </c>
      <c r="D4557" s="130">
        <v>8.5737042433610605E-2</v>
      </c>
      <c r="E4557" s="91"/>
    </row>
    <row r="4558" spans="1:5">
      <c r="A4558" t="s">
        <v>102</v>
      </c>
      <c r="B4558" t="s">
        <v>147</v>
      </c>
      <c r="C4558">
        <v>2018</v>
      </c>
      <c r="D4558" s="130">
        <v>0.1029387064879593</v>
      </c>
      <c r="E4558" s="91"/>
    </row>
    <row r="4559" spans="1:5">
      <c r="A4559" t="s">
        <v>102</v>
      </c>
      <c r="B4559" t="s">
        <v>147</v>
      </c>
      <c r="C4559">
        <v>2019</v>
      </c>
      <c r="D4559" s="130">
        <v>0.103301958914455</v>
      </c>
      <c r="E4559" s="91"/>
    </row>
    <row r="4560" spans="1:5">
      <c r="A4560" t="s">
        <v>102</v>
      </c>
      <c r="B4560" t="s">
        <v>147</v>
      </c>
      <c r="C4560">
        <v>2020</v>
      </c>
      <c r="D4560" s="130">
        <v>0.1014821437165293</v>
      </c>
      <c r="E4560" s="91"/>
    </row>
    <row r="4561" spans="1:5">
      <c r="A4561" t="s">
        <v>102</v>
      </c>
      <c r="B4561" t="s">
        <v>147</v>
      </c>
      <c r="C4561">
        <v>2021</v>
      </c>
      <c r="D4561" s="130">
        <v>7.8318077593241622E-2</v>
      </c>
      <c r="E4561" s="91"/>
    </row>
    <row r="4562" spans="1:5">
      <c r="A4562" t="s">
        <v>102</v>
      </c>
      <c r="B4562" t="s">
        <v>147</v>
      </c>
      <c r="C4562">
        <v>2022</v>
      </c>
      <c r="D4562" s="130">
        <v>4.5700987053368825E-3</v>
      </c>
      <c r="E4562" s="91"/>
    </row>
    <row r="4563" spans="1:5">
      <c r="A4563" t="s">
        <v>102</v>
      </c>
      <c r="B4563" t="s">
        <v>147</v>
      </c>
      <c r="C4563">
        <v>2023</v>
      </c>
      <c r="D4563" s="130">
        <v>0.15409884392424231</v>
      </c>
      <c r="E4563" s="91"/>
    </row>
    <row r="4564" spans="1:5">
      <c r="A4564" t="s">
        <v>102</v>
      </c>
      <c r="B4564" t="s">
        <v>147</v>
      </c>
      <c r="C4564">
        <v>2024</v>
      </c>
      <c r="D4564" s="130">
        <v>0.22784584316333636</v>
      </c>
    </row>
    <row r="4565" spans="1:5">
      <c r="A4565" t="s">
        <v>102</v>
      </c>
      <c r="B4565" t="s">
        <v>147</v>
      </c>
      <c r="C4565">
        <v>2025</v>
      </c>
      <c r="D4565" s="130">
        <v>0.12133754351093362</v>
      </c>
    </row>
    <row r="4566" spans="1:5">
      <c r="A4566" t="s">
        <v>103</v>
      </c>
      <c r="B4566" t="s">
        <v>147</v>
      </c>
      <c r="C4566">
        <v>2014</v>
      </c>
      <c r="D4566" s="130">
        <v>0.29579126756688362</v>
      </c>
      <c r="E4566" s="91"/>
    </row>
    <row r="4567" spans="1:5">
      <c r="A4567" t="s">
        <v>103</v>
      </c>
      <c r="B4567" t="s">
        <v>147</v>
      </c>
      <c r="C4567">
        <v>2015</v>
      </c>
      <c r="D4567" s="130">
        <v>0.19165462660365179</v>
      </c>
      <c r="E4567" s="91"/>
    </row>
    <row r="4568" spans="1:5">
      <c r="A4568" t="s">
        <v>103</v>
      </c>
      <c r="B4568" t="s">
        <v>147</v>
      </c>
      <c r="C4568">
        <v>2016</v>
      </c>
      <c r="D4568" s="130">
        <v>0.15434397149371529</v>
      </c>
      <c r="E4568" s="91"/>
    </row>
    <row r="4569" spans="1:5">
      <c r="A4569" t="s">
        <v>103</v>
      </c>
      <c r="B4569" t="s">
        <v>147</v>
      </c>
      <c r="C4569">
        <v>2017</v>
      </c>
      <c r="D4569" s="130">
        <v>0.14581776286739309</v>
      </c>
      <c r="E4569" s="91"/>
    </row>
    <row r="4570" spans="1:5">
      <c r="A4570" t="s">
        <v>103</v>
      </c>
      <c r="B4570" t="s">
        <v>147</v>
      </c>
      <c r="C4570">
        <v>2018</v>
      </c>
      <c r="D4570" s="130">
        <v>0.11051366693538089</v>
      </c>
      <c r="E4570" s="91"/>
    </row>
    <row r="4571" spans="1:5">
      <c r="A4571" t="s">
        <v>103</v>
      </c>
      <c r="B4571" t="s">
        <v>147</v>
      </c>
      <c r="C4571">
        <v>2019</v>
      </c>
      <c r="D4571" s="130">
        <v>0.1209267995752159</v>
      </c>
      <c r="E4571" s="91"/>
    </row>
    <row r="4572" spans="1:5">
      <c r="A4572" t="s">
        <v>103</v>
      </c>
      <c r="B4572" t="s">
        <v>147</v>
      </c>
      <c r="C4572">
        <v>2020</v>
      </c>
      <c r="D4572" s="130">
        <v>0.1079572435673799</v>
      </c>
      <c r="E4572" s="91"/>
    </row>
    <row r="4573" spans="1:5">
      <c r="A4573" t="s">
        <v>103</v>
      </c>
      <c r="B4573" t="s">
        <v>147</v>
      </c>
      <c r="C4573">
        <v>2021</v>
      </c>
      <c r="D4573" s="130">
        <v>8.255494542538451E-2</v>
      </c>
      <c r="E4573" s="91"/>
    </row>
    <row r="4574" spans="1:5">
      <c r="A4574" t="s">
        <v>103</v>
      </c>
      <c r="B4574" t="s">
        <v>147</v>
      </c>
      <c r="C4574">
        <v>2022</v>
      </c>
      <c r="D4574" s="130">
        <v>0.16867805113362841</v>
      </c>
      <c r="E4574" s="91"/>
    </row>
    <row r="4575" spans="1:5">
      <c r="A4575" t="s">
        <v>103</v>
      </c>
      <c r="B4575" t="s">
        <v>147</v>
      </c>
      <c r="C4575">
        <v>2023</v>
      </c>
      <c r="D4575" s="130">
        <v>0.25115867124983399</v>
      </c>
      <c r="E4575" s="91"/>
    </row>
    <row r="4576" spans="1:5">
      <c r="A4576" t="s">
        <v>103</v>
      </c>
      <c r="B4576" t="s">
        <v>147</v>
      </c>
      <c r="C4576">
        <v>2024</v>
      </c>
      <c r="D4576" s="130">
        <v>0.20459222011157738</v>
      </c>
      <c r="E4576" s="91"/>
    </row>
    <row r="4577" spans="1:5">
      <c r="A4577" t="s">
        <v>103</v>
      </c>
      <c r="B4577" t="s">
        <v>147</v>
      </c>
      <c r="C4577">
        <v>2025</v>
      </c>
      <c r="D4577" s="130">
        <v>9.2429103936809962E-2</v>
      </c>
    </row>
    <row r="4578" spans="1:5">
      <c r="A4578" t="s">
        <v>11</v>
      </c>
      <c r="B4578" t="s">
        <v>147</v>
      </c>
      <c r="C4578">
        <v>2014</v>
      </c>
      <c r="D4578" s="130">
        <v>0.1095995850466135</v>
      </c>
      <c r="E4578" s="91"/>
    </row>
    <row r="4579" spans="1:5">
      <c r="A4579" t="s">
        <v>11</v>
      </c>
      <c r="B4579" t="s">
        <v>147</v>
      </c>
      <c r="C4579">
        <v>2015</v>
      </c>
      <c r="D4579" s="130">
        <v>0.13645448416883521</v>
      </c>
      <c r="E4579" s="91"/>
    </row>
    <row r="4580" spans="1:5">
      <c r="A4580" t="s">
        <v>11</v>
      </c>
      <c r="B4580" t="s">
        <v>147</v>
      </c>
      <c r="C4580">
        <v>2016</v>
      </c>
      <c r="D4580" s="130">
        <v>8.2162720514313961E-2</v>
      </c>
      <c r="E4580" s="91"/>
    </row>
    <row r="4581" spans="1:5">
      <c r="A4581" t="s">
        <v>11</v>
      </c>
      <c r="B4581" t="s">
        <v>147</v>
      </c>
      <c r="C4581">
        <v>2017</v>
      </c>
      <c r="D4581" s="130">
        <v>7.0394046850214373E-2</v>
      </c>
      <c r="E4581" s="91"/>
    </row>
    <row r="4582" spans="1:5">
      <c r="A4582" t="s">
        <v>11</v>
      </c>
      <c r="B4582" t="s">
        <v>147</v>
      </c>
      <c r="C4582">
        <v>2018</v>
      </c>
      <c r="D4582" s="130">
        <v>9.343924516894396E-2</v>
      </c>
      <c r="E4582" s="91"/>
    </row>
    <row r="4583" spans="1:5">
      <c r="A4583" t="s">
        <v>11</v>
      </c>
      <c r="B4583" t="s">
        <v>147</v>
      </c>
      <c r="C4583">
        <v>2019</v>
      </c>
      <c r="D4583" s="130">
        <v>8.4736201112660739E-2</v>
      </c>
      <c r="E4583" s="91"/>
    </row>
    <row r="4584" spans="1:5">
      <c r="A4584" t="s">
        <v>11</v>
      </c>
      <c r="B4584" t="s">
        <v>147</v>
      </c>
      <c r="C4584">
        <v>2020</v>
      </c>
      <c r="D4584" s="130">
        <v>5.3750106865998189E-2</v>
      </c>
      <c r="E4584" s="91"/>
    </row>
    <row r="4585" spans="1:5">
      <c r="A4585" t="s">
        <v>11</v>
      </c>
      <c r="B4585" t="s">
        <v>147</v>
      </c>
      <c r="C4585">
        <v>2021</v>
      </c>
      <c r="D4585" s="130">
        <v>5.817847452879156E-2</v>
      </c>
      <c r="E4585" s="91"/>
    </row>
    <row r="4586" spans="1:5">
      <c r="A4586" t="s">
        <v>11</v>
      </c>
      <c r="B4586" t="s">
        <v>147</v>
      </c>
      <c r="C4586">
        <v>2022</v>
      </c>
      <c r="D4586" s="130">
        <v>8.6517150524253156E-2</v>
      </c>
      <c r="E4586" s="91"/>
    </row>
    <row r="4587" spans="1:5">
      <c r="A4587" t="s">
        <v>11</v>
      </c>
      <c r="B4587" t="s">
        <v>147</v>
      </c>
      <c r="C4587">
        <v>2023</v>
      </c>
      <c r="D4587" s="130">
        <v>0.15951431877672051</v>
      </c>
      <c r="E4587" s="91"/>
    </row>
    <row r="4588" spans="1:5">
      <c r="A4588" t="s">
        <v>11</v>
      </c>
      <c r="B4588" t="s">
        <v>147</v>
      </c>
      <c r="C4588">
        <v>2024</v>
      </c>
      <c r="D4588" s="130">
        <v>0.1679511646650575</v>
      </c>
      <c r="E4588" s="91"/>
    </row>
    <row r="4589" spans="1:5">
      <c r="A4589" t="s">
        <v>11</v>
      </c>
      <c r="B4589" t="s">
        <v>147</v>
      </c>
      <c r="C4589">
        <v>2025</v>
      </c>
      <c r="D4589" s="130">
        <v>9.8284214806217948E-2</v>
      </c>
    </row>
    <row r="4590" spans="1:5">
      <c r="A4590" t="s">
        <v>72</v>
      </c>
      <c r="B4590" t="s">
        <v>147</v>
      </c>
      <c r="C4590">
        <v>2014</v>
      </c>
      <c r="D4590" s="130">
        <v>0.1354589691873575</v>
      </c>
      <c r="E4590" s="91"/>
    </row>
    <row r="4591" spans="1:5">
      <c r="A4591" t="s">
        <v>72</v>
      </c>
      <c r="B4591" t="s">
        <v>147</v>
      </c>
      <c r="C4591">
        <v>2015</v>
      </c>
      <c r="D4591" s="130">
        <v>8.4907683746023421E-2</v>
      </c>
      <c r="E4591" s="91"/>
    </row>
    <row r="4592" spans="1:5">
      <c r="A4592" t="s">
        <v>72</v>
      </c>
      <c r="B4592" t="s">
        <v>147</v>
      </c>
      <c r="C4592">
        <v>2016</v>
      </c>
      <c r="D4592" s="130">
        <v>8.5821955456214363E-2</v>
      </c>
      <c r="E4592" s="91"/>
    </row>
    <row r="4593" spans="1:6">
      <c r="A4593" t="s">
        <v>72</v>
      </c>
      <c r="B4593" t="s">
        <v>147</v>
      </c>
      <c r="C4593">
        <v>2017</v>
      </c>
      <c r="D4593" s="130">
        <v>0.10027052876683119</v>
      </c>
      <c r="E4593" s="91"/>
    </row>
    <row r="4594" spans="1:6">
      <c r="A4594" t="s">
        <v>72</v>
      </c>
      <c r="B4594" t="s">
        <v>147</v>
      </c>
      <c r="C4594">
        <v>2018</v>
      </c>
      <c r="D4594" s="130">
        <v>9.8007235102683804E-2</v>
      </c>
      <c r="E4594" s="91"/>
    </row>
    <row r="4595" spans="1:6">
      <c r="A4595" t="s">
        <v>72</v>
      </c>
      <c r="B4595" t="s">
        <v>147</v>
      </c>
      <c r="C4595">
        <v>2019</v>
      </c>
      <c r="D4595" s="130">
        <v>7.1713721500830968E-2</v>
      </c>
      <c r="E4595" s="91"/>
    </row>
    <row r="4596" spans="1:6">
      <c r="A4596" t="s">
        <v>72</v>
      </c>
      <c r="B4596" t="s">
        <v>147</v>
      </c>
      <c r="C4596">
        <v>2020</v>
      </c>
      <c r="D4596" s="130">
        <v>5.2927941011321401E-2</v>
      </c>
      <c r="E4596" s="91"/>
    </row>
    <row r="4597" spans="1:6">
      <c r="A4597" t="s">
        <v>72</v>
      </c>
      <c r="B4597" t="s">
        <v>147</v>
      </c>
      <c r="C4597">
        <v>2021</v>
      </c>
      <c r="D4597" s="130">
        <v>3.1347339898985659E-2</v>
      </c>
      <c r="E4597" s="91"/>
    </row>
    <row r="4598" spans="1:6">
      <c r="A4598" t="s">
        <v>72</v>
      </c>
      <c r="B4598" t="s">
        <v>147</v>
      </c>
      <c r="C4598">
        <v>2022</v>
      </c>
      <c r="D4598" s="130">
        <v>9.614139207915097E-2</v>
      </c>
      <c r="E4598" s="91"/>
    </row>
    <row r="4599" spans="1:6">
      <c r="A4599" t="s">
        <v>72</v>
      </c>
      <c r="B4599" t="s">
        <v>147</v>
      </c>
      <c r="C4599">
        <v>2023</v>
      </c>
      <c r="D4599" s="130">
        <v>0.24345414713237118</v>
      </c>
      <c r="E4599" s="91"/>
    </row>
    <row r="4600" spans="1:6">
      <c r="A4600" t="s">
        <v>72</v>
      </c>
      <c r="B4600" t="s">
        <v>147</v>
      </c>
      <c r="C4600">
        <v>2024</v>
      </c>
      <c r="D4600" s="130">
        <v>0.11287861837139312</v>
      </c>
      <c r="E4600" s="91"/>
    </row>
    <row r="4601" spans="1:6">
      <c r="A4601" t="s">
        <v>72</v>
      </c>
      <c r="B4601" t="s">
        <v>147</v>
      </c>
      <c r="C4601">
        <v>2025</v>
      </c>
      <c r="D4601" s="130">
        <v>5.3074629816974035E-2</v>
      </c>
    </row>
    <row r="4602" spans="1:6">
      <c r="A4602" t="s">
        <v>6</v>
      </c>
      <c r="B4602" t="s">
        <v>147</v>
      </c>
      <c r="C4602">
        <v>2014</v>
      </c>
      <c r="D4602" s="130">
        <v>0.14221631720952271</v>
      </c>
      <c r="E4602" s="91"/>
      <c r="F4602"/>
    </row>
    <row r="4603" spans="1:6">
      <c r="A4603" t="s">
        <v>6</v>
      </c>
      <c r="B4603" t="s">
        <v>147</v>
      </c>
      <c r="C4603">
        <v>2015</v>
      </c>
      <c r="D4603" s="130">
        <v>0.14038631722802919</v>
      </c>
      <c r="E4603" s="91"/>
    </row>
    <row r="4604" spans="1:6">
      <c r="A4604" t="s">
        <v>6</v>
      </c>
      <c r="B4604" t="s">
        <v>147</v>
      </c>
      <c r="C4604">
        <v>2016</v>
      </c>
      <c r="D4604" s="130">
        <v>4.5337916445892648E-2</v>
      </c>
      <c r="E4604" s="91"/>
    </row>
    <row r="4605" spans="1:6">
      <c r="A4605" t="s">
        <v>6</v>
      </c>
      <c r="B4605" t="s">
        <v>147</v>
      </c>
      <c r="C4605">
        <v>2017</v>
      </c>
      <c r="D4605" s="130">
        <v>5.5053095183837573E-2</v>
      </c>
      <c r="E4605" s="91"/>
    </row>
    <row r="4606" spans="1:6">
      <c r="A4606" t="s">
        <v>6</v>
      </c>
      <c r="B4606" t="s">
        <v>147</v>
      </c>
      <c r="C4606">
        <v>2018</v>
      </c>
      <c r="D4606" s="130">
        <v>0.21765980179458591</v>
      </c>
      <c r="E4606" s="91"/>
    </row>
    <row r="4607" spans="1:6">
      <c r="A4607" t="s">
        <v>6</v>
      </c>
      <c r="B4607" t="s">
        <v>147</v>
      </c>
      <c r="C4607">
        <v>2019</v>
      </c>
      <c r="D4607" s="130">
        <v>0.16685439064963939</v>
      </c>
      <c r="E4607" s="91"/>
    </row>
    <row r="4608" spans="1:6">
      <c r="A4608" t="s">
        <v>6</v>
      </c>
      <c r="B4608" t="s">
        <v>147</v>
      </c>
      <c r="C4608">
        <v>2020</v>
      </c>
      <c r="D4608" s="130">
        <v>0.1176616629706152</v>
      </c>
      <c r="E4608" s="91"/>
    </row>
    <row r="4609" spans="1:5">
      <c r="A4609" t="s">
        <v>6</v>
      </c>
      <c r="B4609" t="s">
        <v>147</v>
      </c>
      <c r="C4609">
        <v>2021</v>
      </c>
      <c r="D4609" s="130">
        <v>7.8567919127902522E-2</v>
      </c>
      <c r="E4609" s="91"/>
    </row>
    <row r="4610" spans="1:5">
      <c r="A4610" t="s">
        <v>6</v>
      </c>
      <c r="B4610" t="s">
        <v>147</v>
      </c>
      <c r="C4610">
        <v>2022</v>
      </c>
      <c r="D4610" s="130">
        <v>0.18132547122501128</v>
      </c>
      <c r="E4610" s="91"/>
    </row>
    <row r="4611" spans="1:5">
      <c r="A4611" t="s">
        <v>6</v>
      </c>
      <c r="B4611" t="s">
        <v>147</v>
      </c>
      <c r="C4611">
        <v>2023</v>
      </c>
      <c r="D4611" s="130">
        <v>0.38177064854538378</v>
      </c>
      <c r="E4611" s="91"/>
    </row>
    <row r="4612" spans="1:5">
      <c r="A4612" t="s">
        <v>6</v>
      </c>
      <c r="B4612" t="s">
        <v>147</v>
      </c>
      <c r="C4612">
        <v>2024</v>
      </c>
      <c r="D4612" s="130">
        <v>0.23797827316505105</v>
      </c>
      <c r="E4612" s="91"/>
    </row>
    <row r="4613" spans="1:5">
      <c r="A4613" t="s">
        <v>6</v>
      </c>
      <c r="B4613" t="s">
        <v>147</v>
      </c>
      <c r="C4613">
        <v>2025</v>
      </c>
      <c r="D4613" s="130">
        <v>1.2459299445631981E-2</v>
      </c>
    </row>
    <row r="4614" spans="1:5">
      <c r="A4614" t="s">
        <v>8</v>
      </c>
      <c r="B4614" t="s">
        <v>147</v>
      </c>
      <c r="C4614">
        <v>2014</v>
      </c>
      <c r="D4614" s="130">
        <v>9.8400737017250522E-2</v>
      </c>
      <c r="E4614" s="91"/>
    </row>
    <row r="4615" spans="1:5">
      <c r="A4615" t="s">
        <v>8</v>
      </c>
      <c r="B4615" t="s">
        <v>147</v>
      </c>
      <c r="C4615">
        <v>2015</v>
      </c>
      <c r="D4615" s="130">
        <v>0.11236588153323369</v>
      </c>
      <c r="E4615" s="91"/>
    </row>
    <row r="4616" spans="1:5">
      <c r="A4616" t="s">
        <v>8</v>
      </c>
      <c r="B4616" t="s">
        <v>147</v>
      </c>
      <c r="C4616">
        <v>2016</v>
      </c>
      <c r="D4616" s="130">
        <v>0.13417903562125921</v>
      </c>
      <c r="E4616" s="91"/>
    </row>
    <row r="4617" spans="1:5">
      <c r="A4617" t="s">
        <v>8</v>
      </c>
      <c r="B4617" t="s">
        <v>147</v>
      </c>
      <c r="C4617">
        <v>2017</v>
      </c>
      <c r="D4617" s="130">
        <v>0.1340093441264216</v>
      </c>
      <c r="E4617" s="91"/>
    </row>
    <row r="4618" spans="1:5">
      <c r="A4618" t="s">
        <v>8</v>
      </c>
      <c r="B4618" t="s">
        <v>147</v>
      </c>
      <c r="C4618">
        <v>2018</v>
      </c>
      <c r="D4618" s="130">
        <v>0.11612553861850509</v>
      </c>
      <c r="E4618" s="91"/>
    </row>
    <row r="4619" spans="1:5">
      <c r="A4619" t="s">
        <v>8</v>
      </c>
      <c r="B4619" t="s">
        <v>147</v>
      </c>
      <c r="C4619">
        <v>2019</v>
      </c>
      <c r="D4619" s="130">
        <v>8.437810455667237E-2</v>
      </c>
      <c r="E4619" s="91"/>
    </row>
    <row r="4620" spans="1:5">
      <c r="A4620" t="s">
        <v>8</v>
      </c>
      <c r="B4620" t="s">
        <v>147</v>
      </c>
      <c r="C4620">
        <v>2020</v>
      </c>
      <c r="D4620" s="130">
        <v>8.583496607031707E-2</v>
      </c>
      <c r="E4620" s="91"/>
    </row>
    <row r="4621" spans="1:5">
      <c r="A4621" t="s">
        <v>8</v>
      </c>
      <c r="B4621" t="s">
        <v>147</v>
      </c>
      <c r="C4621">
        <v>2021</v>
      </c>
      <c r="D4621" s="130">
        <v>3.0311856939912729E-2</v>
      </c>
      <c r="E4621" s="91"/>
    </row>
    <row r="4622" spans="1:5">
      <c r="A4622" t="s">
        <v>8</v>
      </c>
      <c r="B4622" t="s">
        <v>147</v>
      </c>
      <c r="C4622">
        <v>2022</v>
      </c>
      <c r="D4622" s="130">
        <v>0.11032712684952065</v>
      </c>
      <c r="E4622" s="91"/>
    </row>
    <row r="4623" spans="1:5">
      <c r="A4623" t="s">
        <v>8</v>
      </c>
      <c r="B4623" t="s">
        <v>147</v>
      </c>
      <c r="C4623">
        <v>2023</v>
      </c>
      <c r="D4623" s="130">
        <v>0.19166357046918106</v>
      </c>
      <c r="E4623" s="91"/>
    </row>
    <row r="4624" spans="1:5">
      <c r="A4624" t="s">
        <v>8</v>
      </c>
      <c r="B4624" t="s">
        <v>147</v>
      </c>
      <c r="C4624">
        <v>2024</v>
      </c>
      <c r="D4624" s="130">
        <v>7.0384933798948279E-2</v>
      </c>
      <c r="E4624" s="91"/>
    </row>
    <row r="4625" spans="1:5">
      <c r="A4625" t="s">
        <v>8</v>
      </c>
      <c r="B4625" t="s">
        <v>147</v>
      </c>
      <c r="C4625">
        <v>2025</v>
      </c>
      <c r="D4625" s="130">
        <v>2.5688789508694097E-2</v>
      </c>
    </row>
    <row r="4626" spans="1:5">
      <c r="A4626" t="s">
        <v>9</v>
      </c>
      <c r="B4626" t="s">
        <v>147</v>
      </c>
      <c r="C4626">
        <v>2014</v>
      </c>
      <c r="D4626" s="130">
        <v>0.1137183425839557</v>
      </c>
      <c r="E4626" s="91"/>
    </row>
    <row r="4627" spans="1:5">
      <c r="A4627" t="s">
        <v>9</v>
      </c>
      <c r="B4627" t="s">
        <v>147</v>
      </c>
      <c r="C4627">
        <v>2015</v>
      </c>
      <c r="D4627" s="130">
        <v>0.1070428085180577</v>
      </c>
      <c r="E4627" s="91"/>
    </row>
    <row r="4628" spans="1:5">
      <c r="A4628" t="s">
        <v>9</v>
      </c>
      <c r="B4628" t="s">
        <v>147</v>
      </c>
      <c r="C4628">
        <v>2016</v>
      </c>
      <c r="D4628" s="130">
        <v>7.8168350757970795E-2</v>
      </c>
      <c r="E4628" s="91"/>
    </row>
    <row r="4629" spans="1:5">
      <c r="A4629" t="s">
        <v>9</v>
      </c>
      <c r="B4629" t="s">
        <v>147</v>
      </c>
      <c r="C4629">
        <v>2017</v>
      </c>
      <c r="D4629" s="130">
        <v>0.14458719803973619</v>
      </c>
      <c r="E4629" s="91"/>
    </row>
    <row r="4630" spans="1:5">
      <c r="A4630" t="s">
        <v>9</v>
      </c>
      <c r="B4630" t="s">
        <v>147</v>
      </c>
      <c r="C4630">
        <v>2018</v>
      </c>
      <c r="D4630" s="130">
        <v>8.3194807404064791E-2</v>
      </c>
      <c r="E4630" s="91"/>
    </row>
    <row r="4631" spans="1:5">
      <c r="A4631" t="s">
        <v>9</v>
      </c>
      <c r="B4631" t="s">
        <v>147</v>
      </c>
      <c r="C4631">
        <v>2019</v>
      </c>
      <c r="D4631" s="130">
        <v>7.8632928943726199E-2</v>
      </c>
      <c r="E4631" s="91"/>
    </row>
    <row r="4632" spans="1:5">
      <c r="A4632" t="s">
        <v>9</v>
      </c>
      <c r="B4632" t="s">
        <v>147</v>
      </c>
      <c r="C4632">
        <v>2020</v>
      </c>
      <c r="D4632" s="130">
        <v>7.5703267402724289E-2</v>
      </c>
      <c r="E4632" s="91"/>
    </row>
    <row r="4633" spans="1:5">
      <c r="A4633" t="s">
        <v>9</v>
      </c>
      <c r="B4633" t="s">
        <v>147</v>
      </c>
      <c r="C4633">
        <v>2021</v>
      </c>
      <c r="D4633" s="130">
        <v>1.137561405363658E-2</v>
      </c>
      <c r="E4633" s="91"/>
    </row>
    <row r="4634" spans="1:5">
      <c r="A4634" t="s">
        <v>9</v>
      </c>
      <c r="B4634" t="s">
        <v>147</v>
      </c>
      <c r="C4634">
        <v>2022</v>
      </c>
      <c r="D4634" s="130">
        <v>9.9794185030977187E-2</v>
      </c>
      <c r="E4634" s="91"/>
    </row>
    <row r="4635" spans="1:5">
      <c r="A4635" t="s">
        <v>9</v>
      </c>
      <c r="B4635" t="s">
        <v>147</v>
      </c>
      <c r="C4635">
        <v>2023</v>
      </c>
      <c r="D4635" s="130">
        <v>0.20976855745786741</v>
      </c>
      <c r="E4635" s="91"/>
    </row>
    <row r="4636" spans="1:5">
      <c r="A4636" t="s">
        <v>9</v>
      </c>
      <c r="B4636" t="s">
        <v>147</v>
      </c>
      <c r="C4636">
        <v>2024</v>
      </c>
      <c r="D4636" s="130">
        <v>7.2611756314548095E-2</v>
      </c>
      <c r="E4636" s="91"/>
    </row>
    <row r="4637" spans="1:5">
      <c r="A4637" t="s">
        <v>9</v>
      </c>
      <c r="B4637" t="s">
        <v>147</v>
      </c>
      <c r="C4637">
        <v>2025</v>
      </c>
      <c r="D4637" s="130">
        <v>2.2360242718822365E-2</v>
      </c>
    </row>
    <row r="4638" spans="1:5">
      <c r="A4638" t="s">
        <v>7</v>
      </c>
      <c r="B4638" t="s">
        <v>147</v>
      </c>
      <c r="C4638">
        <v>2014</v>
      </c>
      <c r="D4638" s="130">
        <v>0.1613141025575438</v>
      </c>
      <c r="E4638" s="91"/>
    </row>
    <row r="4639" spans="1:5">
      <c r="A4639" t="s">
        <v>7</v>
      </c>
      <c r="B4639" t="s">
        <v>147</v>
      </c>
      <c r="C4639">
        <v>2015</v>
      </c>
      <c r="D4639" s="130">
        <v>0.17752557047399861</v>
      </c>
      <c r="E4639" s="91"/>
    </row>
    <row r="4640" spans="1:5">
      <c r="A4640" t="s">
        <v>7</v>
      </c>
      <c r="B4640" t="s">
        <v>147</v>
      </c>
      <c r="C4640">
        <v>2016</v>
      </c>
      <c r="D4640" s="130">
        <v>1.7221225254184149E-2</v>
      </c>
      <c r="E4640" s="91"/>
    </row>
    <row r="4641" spans="1:6">
      <c r="A4641" t="s">
        <v>7</v>
      </c>
      <c r="B4641" t="s">
        <v>147</v>
      </c>
      <c r="C4641">
        <v>2017</v>
      </c>
      <c r="D4641" s="130">
        <v>2.893980913465519E-2</v>
      </c>
      <c r="E4641" s="91"/>
    </row>
    <row r="4642" spans="1:6">
      <c r="A4642" t="s">
        <v>7</v>
      </c>
      <c r="B4642" t="s">
        <v>147</v>
      </c>
      <c r="C4642">
        <v>2018</v>
      </c>
      <c r="D4642" s="130">
        <v>4.0561529426236309E-2</v>
      </c>
      <c r="E4642" s="91"/>
    </row>
    <row r="4643" spans="1:6">
      <c r="A4643" t="s">
        <v>7</v>
      </c>
      <c r="B4643" t="s">
        <v>147</v>
      </c>
      <c r="C4643">
        <v>2019</v>
      </c>
      <c r="D4643" s="130">
        <v>3.064351319471189E-2</v>
      </c>
      <c r="E4643" s="91"/>
    </row>
    <row r="4644" spans="1:6">
      <c r="A4644" t="s">
        <v>7</v>
      </c>
      <c r="B4644" t="s">
        <v>147</v>
      </c>
      <c r="C4644">
        <v>2020</v>
      </c>
      <c r="D4644" s="130">
        <v>3.9979812585503288E-2</v>
      </c>
      <c r="E4644" s="91"/>
    </row>
    <row r="4645" spans="1:6">
      <c r="A4645" t="s">
        <v>7</v>
      </c>
      <c r="B4645" t="s">
        <v>147</v>
      </c>
      <c r="C4645">
        <v>2021</v>
      </c>
      <c r="D4645" s="130">
        <v>2.7838315175920229E-2</v>
      </c>
      <c r="E4645" s="91"/>
    </row>
    <row r="4646" spans="1:6">
      <c r="A4646" t="s">
        <v>7</v>
      </c>
      <c r="B4646" t="s">
        <v>147</v>
      </c>
      <c r="C4646">
        <v>2022</v>
      </c>
      <c r="D4646" s="130">
        <v>9.7639136092012621E-2</v>
      </c>
      <c r="E4646" s="91"/>
    </row>
    <row r="4647" spans="1:6">
      <c r="A4647" t="s">
        <v>7</v>
      </c>
      <c r="B4647" t="s">
        <v>147</v>
      </c>
      <c r="C4647">
        <v>2023</v>
      </c>
      <c r="D4647" s="130">
        <v>0.1713882156132687</v>
      </c>
      <c r="E4647" s="91"/>
    </row>
    <row r="4648" spans="1:6">
      <c r="A4648" t="s">
        <v>7</v>
      </c>
      <c r="B4648" t="s">
        <v>147</v>
      </c>
      <c r="C4648">
        <v>2024</v>
      </c>
      <c r="D4648" s="130">
        <v>7.5767487661870248E-2</v>
      </c>
      <c r="E4648" s="91"/>
    </row>
    <row r="4649" spans="1:6">
      <c r="A4649" t="s">
        <v>7</v>
      </c>
      <c r="B4649" t="s">
        <v>147</v>
      </c>
      <c r="C4649">
        <v>2025</v>
      </c>
      <c r="D4649" s="130">
        <v>5.0473459023890201E-2</v>
      </c>
    </row>
    <row r="4650" spans="1:6">
      <c r="A4650" t="s">
        <v>107</v>
      </c>
      <c r="B4650" t="s">
        <v>147</v>
      </c>
      <c r="C4650">
        <v>2014</v>
      </c>
      <c r="D4650" s="130">
        <v>9.5353527022825527E-2</v>
      </c>
      <c r="E4650" s="91"/>
      <c r="F4650"/>
    </row>
    <row r="4651" spans="1:6">
      <c r="A4651" t="s">
        <v>107</v>
      </c>
      <c r="B4651" t="s">
        <v>147</v>
      </c>
      <c r="C4651">
        <v>2015</v>
      </c>
      <c r="D4651" s="130">
        <v>7.920385413553678E-2</v>
      </c>
      <c r="E4651" s="91"/>
    </row>
    <row r="4652" spans="1:6">
      <c r="A4652" t="s">
        <v>107</v>
      </c>
      <c r="B4652" t="s">
        <v>147</v>
      </c>
      <c r="C4652">
        <v>2016</v>
      </c>
      <c r="D4652" s="130">
        <v>7.3981531154751812E-2</v>
      </c>
      <c r="E4652" s="91"/>
    </row>
    <row r="4653" spans="1:6">
      <c r="A4653" t="s">
        <v>107</v>
      </c>
      <c r="B4653" t="s">
        <v>147</v>
      </c>
      <c r="C4653">
        <v>2017</v>
      </c>
      <c r="D4653" s="130">
        <v>7.6316111586118507E-2</v>
      </c>
      <c r="E4653" s="91"/>
    </row>
    <row r="4654" spans="1:6">
      <c r="A4654" t="s">
        <v>107</v>
      </c>
      <c r="B4654" t="s">
        <v>147</v>
      </c>
      <c r="C4654">
        <v>2018</v>
      </c>
      <c r="D4654" s="130">
        <v>0.10227801799464679</v>
      </c>
      <c r="E4654" s="91"/>
    </row>
    <row r="4655" spans="1:6">
      <c r="A4655" t="s">
        <v>107</v>
      </c>
      <c r="B4655" t="s">
        <v>147</v>
      </c>
      <c r="C4655">
        <v>2019</v>
      </c>
      <c r="D4655" s="130">
        <v>0.1081241127332426</v>
      </c>
      <c r="E4655" s="91"/>
    </row>
    <row r="4656" spans="1:6">
      <c r="A4656" t="s">
        <v>107</v>
      </c>
      <c r="B4656" t="s">
        <v>147</v>
      </c>
      <c r="C4656">
        <v>2020</v>
      </c>
      <c r="D4656" s="130">
        <v>5.2052746234202411E-2</v>
      </c>
      <c r="E4656" s="91"/>
    </row>
    <row r="4657" spans="1:5">
      <c r="A4657" t="s">
        <v>107</v>
      </c>
      <c r="B4657" t="s">
        <v>147</v>
      </c>
      <c r="C4657">
        <v>2021</v>
      </c>
      <c r="D4657" s="130">
        <v>-8.2263339970344313E-3</v>
      </c>
      <c r="E4657" s="91"/>
    </row>
    <row r="4658" spans="1:5">
      <c r="A4658" t="s">
        <v>107</v>
      </c>
      <c r="B4658" t="s">
        <v>147</v>
      </c>
      <c r="C4658">
        <v>2022</v>
      </c>
      <c r="D4658" s="130">
        <v>0.1772297801842633</v>
      </c>
      <c r="E4658" s="91"/>
    </row>
    <row r="4659" spans="1:5">
      <c r="A4659" t="s">
        <v>107</v>
      </c>
      <c r="B4659" t="s">
        <v>147</v>
      </c>
      <c r="C4659">
        <v>2023</v>
      </c>
      <c r="D4659" s="130">
        <v>0.18729917854326789</v>
      </c>
      <c r="E4659" s="91"/>
    </row>
    <row r="4660" spans="1:5">
      <c r="A4660" t="s">
        <v>107</v>
      </c>
      <c r="B4660" t="s">
        <v>147</v>
      </c>
      <c r="C4660">
        <v>2024</v>
      </c>
      <c r="D4660" s="130">
        <v>-4.7587820753952702E-2</v>
      </c>
      <c r="E4660" s="91"/>
    </row>
    <row r="4661" spans="1:5">
      <c r="A4661" t="s">
        <v>107</v>
      </c>
      <c r="B4661" t="s">
        <v>147</v>
      </c>
      <c r="C4661">
        <v>2025</v>
      </c>
      <c r="D4661" s="130">
        <v>-4.1749676337090322E-3</v>
      </c>
    </row>
    <row r="4662" spans="1:5">
      <c r="A4662" t="s">
        <v>104</v>
      </c>
      <c r="B4662" t="s">
        <v>147</v>
      </c>
      <c r="C4662">
        <v>2014</v>
      </c>
      <c r="D4662" s="130">
        <v>9.7884341576508216E-2</v>
      </c>
      <c r="E4662" s="91"/>
    </row>
    <row r="4663" spans="1:5">
      <c r="A4663" t="s">
        <v>104</v>
      </c>
      <c r="B4663" t="s">
        <v>147</v>
      </c>
      <c r="C4663">
        <v>2015</v>
      </c>
      <c r="D4663" s="130">
        <v>0.15623566877032519</v>
      </c>
      <c r="E4663" s="91"/>
    </row>
    <row r="4664" spans="1:5">
      <c r="A4664" t="s">
        <v>104</v>
      </c>
      <c r="B4664" t="s">
        <v>147</v>
      </c>
      <c r="C4664">
        <v>2016</v>
      </c>
      <c r="D4664" s="130">
        <v>9.0967819261120728E-2</v>
      </c>
      <c r="E4664" s="91"/>
    </row>
    <row r="4665" spans="1:5">
      <c r="A4665" t="s">
        <v>104</v>
      </c>
      <c r="B4665" t="s">
        <v>147</v>
      </c>
      <c r="C4665">
        <v>2017</v>
      </c>
      <c r="D4665" s="130">
        <v>0.107260436053044</v>
      </c>
      <c r="E4665" s="91"/>
    </row>
    <row r="4666" spans="1:5">
      <c r="A4666" t="s">
        <v>104</v>
      </c>
      <c r="B4666" t="s">
        <v>147</v>
      </c>
      <c r="C4666">
        <v>2018</v>
      </c>
      <c r="D4666" s="130">
        <v>0.112782546646072</v>
      </c>
      <c r="E4666" s="91"/>
    </row>
    <row r="4667" spans="1:5">
      <c r="A4667" t="s">
        <v>104</v>
      </c>
      <c r="B4667" t="s">
        <v>147</v>
      </c>
      <c r="C4667">
        <v>2019</v>
      </c>
      <c r="D4667" s="130">
        <v>6.4082884643276258E-2</v>
      </c>
      <c r="E4667" s="91"/>
    </row>
    <row r="4668" spans="1:5">
      <c r="A4668" t="s">
        <v>104</v>
      </c>
      <c r="B4668" t="s">
        <v>147</v>
      </c>
      <c r="C4668">
        <v>2020</v>
      </c>
      <c r="D4668" s="130">
        <v>9.3407449038743776E-2</v>
      </c>
      <c r="E4668" s="91"/>
    </row>
    <row r="4669" spans="1:5">
      <c r="A4669" t="s">
        <v>104</v>
      </c>
      <c r="B4669" t="s">
        <v>147</v>
      </c>
      <c r="C4669">
        <v>2021</v>
      </c>
      <c r="D4669" s="130">
        <v>0.1149330327224258</v>
      </c>
      <c r="E4669" s="91"/>
    </row>
    <row r="4670" spans="1:5">
      <c r="A4670" t="s">
        <v>104</v>
      </c>
      <c r="B4670" t="s">
        <v>147</v>
      </c>
      <c r="C4670">
        <v>2022</v>
      </c>
      <c r="D4670" s="130">
        <v>7.5441463326172867E-2</v>
      </c>
      <c r="E4670" s="91"/>
    </row>
    <row r="4671" spans="1:5">
      <c r="A4671" t="s">
        <v>104</v>
      </c>
      <c r="B4671" t="s">
        <v>147</v>
      </c>
      <c r="C4671">
        <v>2023</v>
      </c>
      <c r="D4671" s="130">
        <v>0.10684294710867563</v>
      </c>
      <c r="E4671" s="91"/>
    </row>
    <row r="4672" spans="1:5">
      <c r="A4672" t="s">
        <v>104</v>
      </c>
      <c r="B4672" t="s">
        <v>147</v>
      </c>
      <c r="C4672">
        <v>2024</v>
      </c>
      <c r="D4672" s="130">
        <v>0.24687399040160599</v>
      </c>
      <c r="E4672" s="91"/>
    </row>
    <row r="4673" spans="1:5">
      <c r="A4673" t="s">
        <v>104</v>
      </c>
      <c r="B4673" t="s">
        <v>147</v>
      </c>
      <c r="C4673">
        <v>2025</v>
      </c>
      <c r="D4673" s="130">
        <v>0.14804002084729861</v>
      </c>
    </row>
    <row r="4674" spans="1:5">
      <c r="A4674" s="134" t="s">
        <v>145</v>
      </c>
      <c r="B4674" t="s">
        <v>147</v>
      </c>
      <c r="C4674">
        <v>2014</v>
      </c>
      <c r="D4674" s="130"/>
    </row>
    <row r="4675" spans="1:5">
      <c r="A4675" s="134" t="s">
        <v>145</v>
      </c>
      <c r="B4675" t="s">
        <v>147</v>
      </c>
      <c r="C4675">
        <v>2015</v>
      </c>
      <c r="D4675" s="130"/>
    </row>
    <row r="4676" spans="1:5">
      <c r="A4676" s="134" t="s">
        <v>145</v>
      </c>
      <c r="B4676" t="s">
        <v>147</v>
      </c>
      <c r="C4676">
        <v>2016</v>
      </c>
      <c r="D4676" s="130"/>
    </row>
    <row r="4677" spans="1:5">
      <c r="A4677" s="134" t="s">
        <v>145</v>
      </c>
      <c r="B4677" t="s">
        <v>147</v>
      </c>
      <c r="C4677">
        <v>2017</v>
      </c>
      <c r="D4677" s="130"/>
    </row>
    <row r="4678" spans="1:5">
      <c r="A4678" s="134" t="s">
        <v>145</v>
      </c>
      <c r="B4678" t="s">
        <v>147</v>
      </c>
      <c r="C4678">
        <v>2018</v>
      </c>
      <c r="D4678" s="130"/>
    </row>
    <row r="4679" spans="1:5">
      <c r="A4679" s="134" t="s">
        <v>145</v>
      </c>
      <c r="B4679" t="s">
        <v>147</v>
      </c>
      <c r="C4679">
        <v>2019</v>
      </c>
      <c r="D4679" s="130"/>
    </row>
    <row r="4680" spans="1:5">
      <c r="A4680" s="134" t="s">
        <v>145</v>
      </c>
      <c r="B4680" t="s">
        <v>147</v>
      </c>
      <c r="C4680">
        <v>2020</v>
      </c>
      <c r="D4680" s="130">
        <v>4.1274452703595331E-2</v>
      </c>
      <c r="E4680" s="91"/>
    </row>
    <row r="4681" spans="1:5">
      <c r="A4681" s="134" t="s">
        <v>145</v>
      </c>
      <c r="B4681" t="s">
        <v>147</v>
      </c>
      <c r="C4681">
        <v>2021</v>
      </c>
      <c r="D4681" s="130">
        <v>2.1281010096333361E-2</v>
      </c>
      <c r="E4681" s="91"/>
    </row>
    <row r="4682" spans="1:5">
      <c r="A4682" s="134" t="s">
        <v>145</v>
      </c>
      <c r="B4682" t="s">
        <v>147</v>
      </c>
      <c r="C4682">
        <v>2022</v>
      </c>
      <c r="D4682" s="130">
        <v>7.0529058653470561E-2</v>
      </c>
      <c r="E4682" s="91"/>
    </row>
    <row r="4683" spans="1:5">
      <c r="A4683" s="134" t="s">
        <v>145</v>
      </c>
      <c r="B4683" t="s">
        <v>147</v>
      </c>
      <c r="C4683">
        <v>2023</v>
      </c>
      <c r="D4683" s="130">
        <v>0.13305206027641145</v>
      </c>
      <c r="E4683" s="91"/>
    </row>
    <row r="4684" spans="1:5">
      <c r="A4684" s="134" t="s">
        <v>145</v>
      </c>
      <c r="B4684" t="s">
        <v>147</v>
      </c>
      <c r="C4684">
        <v>2024</v>
      </c>
      <c r="D4684" s="130">
        <v>8.3577330611725009E-2</v>
      </c>
      <c r="E4684" s="91"/>
    </row>
    <row r="4685" spans="1:5">
      <c r="A4685" s="134" t="s">
        <v>145</v>
      </c>
      <c r="B4685" t="s">
        <v>147</v>
      </c>
      <c r="C4685">
        <v>2025</v>
      </c>
      <c r="D4685" s="130">
        <v>5.02145843096048E-2</v>
      </c>
    </row>
    <row r="4686" spans="1:5">
      <c r="A4686" t="s">
        <v>101</v>
      </c>
      <c r="B4686" t="s">
        <v>147</v>
      </c>
      <c r="C4686">
        <v>2014</v>
      </c>
      <c r="D4686" s="130">
        <v>0.19351168702533711</v>
      </c>
      <c r="E4686" s="91"/>
    </row>
    <row r="4687" spans="1:5">
      <c r="A4687" t="s">
        <v>101</v>
      </c>
      <c r="B4687" t="s">
        <v>147</v>
      </c>
      <c r="C4687">
        <v>2015</v>
      </c>
      <c r="D4687" s="130">
        <v>0.21390044060574689</v>
      </c>
      <c r="E4687" s="91"/>
    </row>
    <row r="4688" spans="1:5">
      <c r="A4688" t="s">
        <v>101</v>
      </c>
      <c r="B4688" t="s">
        <v>147</v>
      </c>
      <c r="C4688">
        <v>2016</v>
      </c>
      <c r="D4688" s="130">
        <v>0.134787872891244</v>
      </c>
      <c r="E4688" s="91"/>
    </row>
    <row r="4689" spans="1:5">
      <c r="A4689" t="s">
        <v>101</v>
      </c>
      <c r="B4689" t="s">
        <v>147</v>
      </c>
      <c r="C4689">
        <v>2017</v>
      </c>
      <c r="D4689" s="130">
        <v>9.2337234278348668E-2</v>
      </c>
      <c r="E4689" s="91"/>
    </row>
    <row r="4690" spans="1:5">
      <c r="A4690" t="s">
        <v>101</v>
      </c>
      <c r="B4690" t="s">
        <v>147</v>
      </c>
      <c r="C4690">
        <v>2018</v>
      </c>
      <c r="D4690" s="130">
        <v>8.7081653312847423E-2</v>
      </c>
      <c r="E4690" s="91"/>
    </row>
    <row r="4691" spans="1:5">
      <c r="A4691" t="s">
        <v>101</v>
      </c>
      <c r="B4691" t="s">
        <v>147</v>
      </c>
      <c r="C4691">
        <v>2019</v>
      </c>
      <c r="D4691" s="130">
        <v>7.3390987564032589E-2</v>
      </c>
      <c r="E4691" s="91"/>
    </row>
    <row r="4692" spans="1:5">
      <c r="A4692" t="s">
        <v>101</v>
      </c>
      <c r="B4692" t="s">
        <v>147</v>
      </c>
      <c r="C4692">
        <v>2020</v>
      </c>
      <c r="D4692" s="130">
        <v>7.8537743766182208E-2</v>
      </c>
      <c r="E4692" s="91"/>
    </row>
    <row r="4693" spans="1:5">
      <c r="A4693" t="s">
        <v>101</v>
      </c>
      <c r="B4693" t="s">
        <v>147</v>
      </c>
      <c r="C4693">
        <v>2021</v>
      </c>
      <c r="D4693" s="130">
        <v>7.0800501778996286E-2</v>
      </c>
      <c r="E4693" s="91"/>
    </row>
    <row r="4694" spans="1:5">
      <c r="A4694" t="s">
        <v>101</v>
      </c>
      <c r="B4694" t="s">
        <v>147</v>
      </c>
      <c r="C4694">
        <v>2022</v>
      </c>
      <c r="D4694" s="130">
        <v>7.7750078276358048E-2</v>
      </c>
      <c r="E4694" s="91"/>
    </row>
    <row r="4695" spans="1:5">
      <c r="A4695" t="s">
        <v>101</v>
      </c>
      <c r="B4695" t="s">
        <v>147</v>
      </c>
      <c r="C4695">
        <v>2023</v>
      </c>
      <c r="D4695" s="130">
        <v>0.1104416563352867</v>
      </c>
      <c r="E4695" s="91"/>
    </row>
    <row r="4696" spans="1:5">
      <c r="A4696" t="s">
        <v>101</v>
      </c>
      <c r="B4696" t="s">
        <v>147</v>
      </c>
      <c r="C4696">
        <v>2024</v>
      </c>
      <c r="D4696" s="130">
        <v>0.21380141745618805</v>
      </c>
      <c r="E4696" s="91"/>
    </row>
    <row r="4697" spans="1:5">
      <c r="A4697" t="s">
        <v>101</v>
      </c>
      <c r="B4697" t="s">
        <v>147</v>
      </c>
      <c r="C4697">
        <v>2025</v>
      </c>
      <c r="D4697" s="130">
        <v>7.9525185906585749E-2</v>
      </c>
    </row>
    <row r="4698" spans="1:5">
      <c r="A4698" t="s">
        <v>71</v>
      </c>
      <c r="B4698" t="s">
        <v>147</v>
      </c>
      <c r="C4698">
        <v>2014</v>
      </c>
      <c r="D4698" s="130">
        <v>0.1342070772248237</v>
      </c>
      <c r="E4698" s="91"/>
    </row>
    <row r="4699" spans="1:5">
      <c r="A4699" t="s">
        <v>71</v>
      </c>
      <c r="B4699" t="s">
        <v>147</v>
      </c>
      <c r="C4699">
        <v>2015</v>
      </c>
      <c r="D4699" s="130">
        <v>6.8274314681379053E-2</v>
      </c>
      <c r="E4699" s="91"/>
    </row>
    <row r="4700" spans="1:5">
      <c r="A4700" t="s">
        <v>71</v>
      </c>
      <c r="B4700" t="s">
        <v>147</v>
      </c>
      <c r="C4700">
        <v>2016</v>
      </c>
      <c r="D4700" s="130">
        <v>8.9239885460802221E-2</v>
      </c>
      <c r="E4700" s="91"/>
    </row>
    <row r="4701" spans="1:5">
      <c r="A4701" t="s">
        <v>71</v>
      </c>
      <c r="B4701" t="s">
        <v>147</v>
      </c>
      <c r="C4701">
        <v>2017</v>
      </c>
      <c r="D4701" s="130">
        <v>0.19231413416983181</v>
      </c>
      <c r="E4701" s="91"/>
    </row>
    <row r="4702" spans="1:5">
      <c r="A4702" t="s">
        <v>71</v>
      </c>
      <c r="B4702" t="s">
        <v>147</v>
      </c>
      <c r="C4702">
        <v>2018</v>
      </c>
      <c r="D4702" s="130">
        <v>9.811009246074863E-2</v>
      </c>
      <c r="E4702" s="91"/>
    </row>
    <row r="4703" spans="1:5">
      <c r="A4703" t="s">
        <v>71</v>
      </c>
      <c r="B4703" t="s">
        <v>147</v>
      </c>
      <c r="C4703">
        <v>2019</v>
      </c>
      <c r="D4703" s="130">
        <v>7.2855191317847526E-2</v>
      </c>
      <c r="E4703" s="91"/>
    </row>
    <row r="4704" spans="1:5">
      <c r="A4704" t="s">
        <v>71</v>
      </c>
      <c r="B4704" t="s">
        <v>147</v>
      </c>
      <c r="C4704">
        <v>2020</v>
      </c>
      <c r="D4704" s="130">
        <v>5.9243132385556702E-2</v>
      </c>
      <c r="E4704" s="91"/>
    </row>
    <row r="4705" spans="1:5">
      <c r="A4705" t="s">
        <v>71</v>
      </c>
      <c r="B4705" t="s">
        <v>147</v>
      </c>
      <c r="C4705">
        <v>2021</v>
      </c>
      <c r="D4705" s="130">
        <v>3.0283205802724981E-2</v>
      </c>
      <c r="E4705" s="91"/>
    </row>
    <row r="4706" spans="1:5">
      <c r="A4706" t="s">
        <v>71</v>
      </c>
      <c r="B4706" t="s">
        <v>147</v>
      </c>
      <c r="C4706">
        <v>2022</v>
      </c>
      <c r="D4706" s="130">
        <v>0.1471482201215279</v>
      </c>
      <c r="E4706" s="91"/>
    </row>
    <row r="4707" spans="1:5">
      <c r="A4707" t="s">
        <v>71</v>
      </c>
      <c r="B4707" t="s">
        <v>147</v>
      </c>
      <c r="C4707">
        <v>2023</v>
      </c>
      <c r="D4707" s="130">
        <v>0.21487323812197587</v>
      </c>
      <c r="E4707" s="91"/>
    </row>
    <row r="4708" spans="1:5">
      <c r="A4708" t="s">
        <v>71</v>
      </c>
      <c r="B4708" t="s">
        <v>147</v>
      </c>
      <c r="C4708">
        <v>2024</v>
      </c>
      <c r="D4708" s="130">
        <v>7.0331821234656144E-2</v>
      </c>
      <c r="E4708" s="91"/>
    </row>
    <row r="4709" spans="1:5">
      <c r="A4709" t="s">
        <v>71</v>
      </c>
      <c r="B4709" t="s">
        <v>147</v>
      </c>
      <c r="C4709">
        <v>2025</v>
      </c>
      <c r="D4709" s="130">
        <v>5.5437467579475791E-2</v>
      </c>
    </row>
    <row r="4710" spans="1:5">
      <c r="A4710" t="s">
        <v>10</v>
      </c>
      <c r="B4710" t="s">
        <v>147</v>
      </c>
      <c r="C4710">
        <v>2014</v>
      </c>
      <c r="D4710" s="130">
        <v>0.24276060294767191</v>
      </c>
      <c r="E4710" s="91"/>
    </row>
    <row r="4711" spans="1:5">
      <c r="A4711" t="s">
        <v>10</v>
      </c>
      <c r="B4711" t="s">
        <v>147</v>
      </c>
      <c r="C4711">
        <v>2015</v>
      </c>
      <c r="D4711" s="130">
        <v>0.19824908705534919</v>
      </c>
      <c r="E4711" s="91"/>
    </row>
    <row r="4712" spans="1:5">
      <c r="A4712" t="s">
        <v>10</v>
      </c>
      <c r="B4712" t="s">
        <v>147</v>
      </c>
      <c r="C4712">
        <v>2016</v>
      </c>
      <c r="D4712" s="130">
        <v>0.14767880369733999</v>
      </c>
      <c r="E4712" s="91"/>
    </row>
    <row r="4713" spans="1:5">
      <c r="A4713" t="s">
        <v>10</v>
      </c>
      <c r="B4713" t="s">
        <v>147</v>
      </c>
      <c r="C4713">
        <v>2017</v>
      </c>
      <c r="D4713" s="130">
        <v>7.9848967144022107E-2</v>
      </c>
      <c r="E4713" s="91"/>
    </row>
    <row r="4714" spans="1:5">
      <c r="A4714" t="s">
        <v>10</v>
      </c>
      <c r="B4714" t="s">
        <v>147</v>
      </c>
      <c r="C4714">
        <v>2018</v>
      </c>
      <c r="D4714" s="130">
        <v>0.10953349186733349</v>
      </c>
      <c r="E4714" s="91"/>
    </row>
    <row r="4715" spans="1:5">
      <c r="A4715" t="s">
        <v>10</v>
      </c>
      <c r="B4715" t="s">
        <v>147</v>
      </c>
      <c r="C4715">
        <v>2019</v>
      </c>
      <c r="D4715" s="130">
        <v>9.8361593320678509E-2</v>
      </c>
      <c r="E4715" s="91"/>
    </row>
    <row r="4716" spans="1:5">
      <c r="A4716" t="s">
        <v>10</v>
      </c>
      <c r="B4716" t="s">
        <v>147</v>
      </c>
      <c r="C4716">
        <v>2020</v>
      </c>
      <c r="D4716" s="130">
        <v>0.1255163761327196</v>
      </c>
      <c r="E4716" s="91"/>
    </row>
    <row r="4717" spans="1:5">
      <c r="A4717" t="s">
        <v>10</v>
      </c>
      <c r="B4717" t="s">
        <v>147</v>
      </c>
      <c r="C4717">
        <v>2021</v>
      </c>
      <c r="D4717" s="130">
        <v>9.410074535327656E-2</v>
      </c>
      <c r="E4717" s="91"/>
    </row>
    <row r="4718" spans="1:5">
      <c r="A4718" t="s">
        <v>10</v>
      </c>
      <c r="B4718" t="s">
        <v>147</v>
      </c>
      <c r="C4718">
        <v>2022</v>
      </c>
      <c r="D4718" s="130">
        <v>0.15727071096632611</v>
      </c>
      <c r="E4718" s="91"/>
    </row>
    <row r="4719" spans="1:5">
      <c r="A4719" t="s">
        <v>10</v>
      </c>
      <c r="B4719" t="s">
        <v>147</v>
      </c>
      <c r="C4719">
        <v>2023</v>
      </c>
      <c r="D4719" s="130">
        <v>0.23371181815479131</v>
      </c>
      <c r="E4719" s="91"/>
    </row>
    <row r="4720" spans="1:5">
      <c r="A4720" t="s">
        <v>10</v>
      </c>
      <c r="B4720" t="s">
        <v>147</v>
      </c>
      <c r="C4720">
        <v>2024</v>
      </c>
      <c r="D4720" s="130">
        <v>2.7566118246738512E-2</v>
      </c>
      <c r="E4720" s="91"/>
    </row>
    <row r="4721" spans="1:5">
      <c r="A4721" t="s">
        <v>10</v>
      </c>
      <c r="B4721" t="s">
        <v>147</v>
      </c>
      <c r="C4721">
        <v>2025</v>
      </c>
      <c r="D4721" s="130">
        <v>6.9052312838673038E-2</v>
      </c>
    </row>
    <row r="4722" spans="1:5">
      <c r="A4722" t="s">
        <v>105</v>
      </c>
      <c r="B4722" t="s">
        <v>147</v>
      </c>
      <c r="C4722">
        <v>2014</v>
      </c>
      <c r="D4722" s="130">
        <v>0.11126232309375569</v>
      </c>
      <c r="E4722" s="91"/>
    </row>
    <row r="4723" spans="1:5">
      <c r="A4723" t="s">
        <v>105</v>
      </c>
      <c r="B4723" t="s">
        <v>147</v>
      </c>
      <c r="C4723">
        <v>2015</v>
      </c>
      <c r="D4723" s="130">
        <v>0.1178600436471352</v>
      </c>
      <c r="E4723" s="91"/>
    </row>
    <row r="4724" spans="1:5">
      <c r="A4724" t="s">
        <v>105</v>
      </c>
      <c r="B4724" t="s">
        <v>147</v>
      </c>
      <c r="C4724">
        <v>2016</v>
      </c>
      <c r="D4724" s="130">
        <v>0.13701813795854639</v>
      </c>
      <c r="E4724" s="91"/>
    </row>
    <row r="4725" spans="1:5">
      <c r="A4725" t="s">
        <v>105</v>
      </c>
      <c r="B4725" t="s">
        <v>147</v>
      </c>
      <c r="C4725">
        <v>2017</v>
      </c>
      <c r="D4725" s="130">
        <v>0.1175957609648073</v>
      </c>
      <c r="E4725" s="91"/>
    </row>
    <row r="4726" spans="1:5">
      <c r="A4726" t="s">
        <v>105</v>
      </c>
      <c r="B4726" t="s">
        <v>147</v>
      </c>
      <c r="C4726">
        <v>2018</v>
      </c>
      <c r="D4726" s="130">
        <v>6.7966137773843374E-2</v>
      </c>
      <c r="E4726" s="91"/>
    </row>
    <row r="4727" spans="1:5">
      <c r="A4727" t="s">
        <v>105</v>
      </c>
      <c r="B4727" t="s">
        <v>147</v>
      </c>
      <c r="C4727">
        <v>2019</v>
      </c>
      <c r="D4727" s="130">
        <v>3.4307266164936658E-2</v>
      </c>
      <c r="E4727" s="91"/>
    </row>
    <row r="4728" spans="1:5">
      <c r="A4728" t="s">
        <v>105</v>
      </c>
      <c r="B4728" t="s">
        <v>147</v>
      </c>
      <c r="C4728">
        <v>2020</v>
      </c>
      <c r="D4728" s="130">
        <v>8.1212869851757602E-2</v>
      </c>
      <c r="E4728" s="91"/>
    </row>
    <row r="4729" spans="1:5">
      <c r="A4729" t="s">
        <v>105</v>
      </c>
      <c r="B4729" t="s">
        <v>147</v>
      </c>
      <c r="C4729">
        <v>2021</v>
      </c>
      <c r="D4729" s="130">
        <v>3.8027473621998618E-2</v>
      </c>
      <c r="E4729" s="91"/>
    </row>
    <row r="4730" spans="1:5">
      <c r="A4730" t="s">
        <v>105</v>
      </c>
      <c r="B4730" t="s">
        <v>147</v>
      </c>
      <c r="C4730">
        <v>2022</v>
      </c>
      <c r="D4730" s="130">
        <v>0.10672764946787253</v>
      </c>
      <c r="E4730" s="91"/>
    </row>
    <row r="4731" spans="1:5">
      <c r="A4731" t="s">
        <v>105</v>
      </c>
      <c r="B4731" t="s">
        <v>147</v>
      </c>
      <c r="C4731">
        <v>2023</v>
      </c>
      <c r="D4731" s="130">
        <v>0.1773648697999208</v>
      </c>
      <c r="E4731" s="91"/>
    </row>
    <row r="4732" spans="1:5">
      <c r="A4732" t="s">
        <v>105</v>
      </c>
      <c r="B4732" t="s">
        <v>147</v>
      </c>
      <c r="C4732">
        <v>2024</v>
      </c>
      <c r="D4732" s="130">
        <v>8.3496992314199811E-2</v>
      </c>
      <c r="E4732" s="91"/>
    </row>
    <row r="4733" spans="1:5">
      <c r="A4733" t="s">
        <v>105</v>
      </c>
      <c r="B4733" t="s">
        <v>147</v>
      </c>
      <c r="C4733">
        <v>2025</v>
      </c>
      <c r="D4733" s="130">
        <v>3.8743725729184941E-2</v>
      </c>
    </row>
    <row r="4734" spans="1:5">
      <c r="A4734" t="s">
        <v>106</v>
      </c>
      <c r="B4734" t="s">
        <v>147</v>
      </c>
      <c r="C4734">
        <v>2014</v>
      </c>
      <c r="D4734" s="130">
        <v>0.12597207362919449</v>
      </c>
      <c r="E4734" s="91"/>
    </row>
    <row r="4735" spans="1:5">
      <c r="A4735" t="s">
        <v>106</v>
      </c>
      <c r="B4735" t="s">
        <v>147</v>
      </c>
      <c r="C4735">
        <v>2015</v>
      </c>
      <c r="D4735" s="130">
        <v>8.5482161426472067E-2</v>
      </c>
      <c r="E4735" s="91"/>
    </row>
    <row r="4736" spans="1:5">
      <c r="A4736" t="s">
        <v>106</v>
      </c>
      <c r="B4736" t="s">
        <v>147</v>
      </c>
      <c r="C4736">
        <v>2016</v>
      </c>
      <c r="D4736" s="130">
        <v>8.0143421332320317E-2</v>
      </c>
      <c r="E4736" s="91"/>
    </row>
    <row r="4737" spans="1:5">
      <c r="A4737" t="s">
        <v>106</v>
      </c>
      <c r="B4737" t="s">
        <v>147</v>
      </c>
      <c r="C4737">
        <v>2017</v>
      </c>
      <c r="D4737" s="130">
        <v>7.623742183919098E-2</v>
      </c>
      <c r="E4737" s="91"/>
    </row>
    <row r="4738" spans="1:5">
      <c r="A4738" t="s">
        <v>106</v>
      </c>
      <c r="B4738" t="s">
        <v>147</v>
      </c>
      <c r="C4738">
        <v>2018</v>
      </c>
      <c r="D4738" s="130">
        <v>0.1071192443383889</v>
      </c>
      <c r="E4738" s="91"/>
    </row>
    <row r="4739" spans="1:5">
      <c r="A4739" t="s">
        <v>106</v>
      </c>
      <c r="B4739" t="s">
        <v>147</v>
      </c>
      <c r="C4739">
        <v>2019</v>
      </c>
      <c r="D4739" s="130">
        <v>8.7175991748570048E-2</v>
      </c>
      <c r="E4739" s="91"/>
    </row>
    <row r="4740" spans="1:5">
      <c r="A4740" t="s">
        <v>106</v>
      </c>
      <c r="B4740" t="s">
        <v>147</v>
      </c>
      <c r="C4740">
        <v>2020</v>
      </c>
      <c r="D4740" s="130">
        <v>7.1580377580589855E-2</v>
      </c>
      <c r="E4740" s="91"/>
    </row>
    <row r="4741" spans="1:5">
      <c r="A4741" t="s">
        <v>106</v>
      </c>
      <c r="B4741" t="s">
        <v>147</v>
      </c>
      <c r="C4741">
        <v>2021</v>
      </c>
      <c r="D4741" s="130">
        <v>3.0229983421654481E-2</v>
      </c>
      <c r="E4741" s="91"/>
    </row>
    <row r="4742" spans="1:5">
      <c r="A4742" t="s">
        <v>106</v>
      </c>
      <c r="B4742" t="s">
        <v>147</v>
      </c>
      <c r="C4742">
        <v>2022</v>
      </c>
      <c r="D4742" s="130">
        <v>0.1102351662082333</v>
      </c>
      <c r="E4742" s="91"/>
    </row>
    <row r="4743" spans="1:5">
      <c r="A4743" t="s">
        <v>106</v>
      </c>
      <c r="B4743" t="s">
        <v>147</v>
      </c>
      <c r="C4743">
        <v>2023</v>
      </c>
      <c r="D4743" s="130">
        <v>0.227194215877249</v>
      </c>
      <c r="E4743" s="91"/>
    </row>
    <row r="4744" spans="1:5">
      <c r="A4744" t="s">
        <v>106</v>
      </c>
      <c r="B4744" t="s">
        <v>147</v>
      </c>
      <c r="C4744">
        <v>2024</v>
      </c>
      <c r="D4744" s="130">
        <v>9.0510847738391895E-2</v>
      </c>
      <c r="E4744" s="91"/>
    </row>
    <row r="4745" spans="1:5">
      <c r="A4745" t="s">
        <v>106</v>
      </c>
      <c r="B4745" t="s">
        <v>147</v>
      </c>
      <c r="C4745">
        <v>2025</v>
      </c>
      <c r="D4745" s="130">
        <v>5.711883418580984E-2</v>
      </c>
    </row>
    <row r="4746" spans="1:5">
      <c r="A4746" t="s">
        <v>70</v>
      </c>
      <c r="B4746" t="s">
        <v>147</v>
      </c>
      <c r="C4746">
        <v>2014</v>
      </c>
      <c r="D4746" s="130">
        <v>0.12895708841554701</v>
      </c>
      <c r="E4746" s="91"/>
    </row>
    <row r="4747" spans="1:5">
      <c r="A4747" t="s">
        <v>70</v>
      </c>
      <c r="B4747" t="s">
        <v>147</v>
      </c>
      <c r="C4747">
        <v>2015</v>
      </c>
      <c r="D4747" s="130">
        <v>8.618638378631864E-2</v>
      </c>
      <c r="E4747" s="91"/>
    </row>
    <row r="4748" spans="1:5">
      <c r="A4748" t="s">
        <v>70</v>
      </c>
      <c r="B4748" t="s">
        <v>147</v>
      </c>
      <c r="C4748">
        <v>2016</v>
      </c>
      <c r="D4748" s="130">
        <v>7.3052905610660551E-2</v>
      </c>
      <c r="E4748" s="91"/>
    </row>
    <row r="4749" spans="1:5">
      <c r="A4749" t="s">
        <v>70</v>
      </c>
      <c r="B4749" t="s">
        <v>147</v>
      </c>
      <c r="C4749">
        <v>2017</v>
      </c>
      <c r="D4749" s="130">
        <v>6.7648121673171857E-2</v>
      </c>
      <c r="E4749" s="91"/>
    </row>
    <row r="4750" spans="1:5">
      <c r="A4750" t="s">
        <v>70</v>
      </c>
      <c r="B4750" t="s">
        <v>147</v>
      </c>
      <c r="C4750">
        <v>2018</v>
      </c>
      <c r="D4750" s="130">
        <v>7.5939742999040424E-2</v>
      </c>
      <c r="E4750" s="91"/>
    </row>
    <row r="4751" spans="1:5">
      <c r="A4751" t="s">
        <v>70</v>
      </c>
      <c r="B4751" t="s">
        <v>147</v>
      </c>
      <c r="C4751">
        <v>2019</v>
      </c>
      <c r="D4751" s="130">
        <v>9.9671006821511143E-2</v>
      </c>
      <c r="E4751" s="91"/>
    </row>
    <row r="4752" spans="1:5">
      <c r="A4752" t="s">
        <v>70</v>
      </c>
      <c r="B4752" t="s">
        <v>147</v>
      </c>
      <c r="C4752">
        <v>2020</v>
      </c>
      <c r="D4752" s="130">
        <v>9.0252493699825076E-2</v>
      </c>
      <c r="E4752" s="91"/>
    </row>
    <row r="4753" spans="1:5">
      <c r="A4753" t="s">
        <v>70</v>
      </c>
      <c r="B4753" t="s">
        <v>147</v>
      </c>
      <c r="C4753">
        <v>2021</v>
      </c>
      <c r="D4753" s="130">
        <v>6.9230107473769953E-2</v>
      </c>
      <c r="E4753" s="91"/>
    </row>
    <row r="4754" spans="1:5">
      <c r="A4754" t="s">
        <v>70</v>
      </c>
      <c r="B4754" t="s">
        <v>147</v>
      </c>
      <c r="C4754">
        <v>2022</v>
      </c>
      <c r="D4754" s="130">
        <v>0.1227846172007962</v>
      </c>
      <c r="E4754" s="91"/>
    </row>
    <row r="4755" spans="1:5">
      <c r="A4755" t="s">
        <v>70</v>
      </c>
      <c r="B4755" t="s">
        <v>147</v>
      </c>
      <c r="C4755">
        <v>2023</v>
      </c>
      <c r="D4755" s="130">
        <v>0.24458764995330193</v>
      </c>
      <c r="E4755" s="91"/>
    </row>
    <row r="4756" spans="1:5">
      <c r="A4756" t="s">
        <v>70</v>
      </c>
      <c r="B4756" t="s">
        <v>147</v>
      </c>
      <c r="C4756">
        <v>2024</v>
      </c>
      <c r="D4756" s="130">
        <v>0.1080247885118278</v>
      </c>
      <c r="E4756" s="91"/>
    </row>
    <row r="4757" spans="1:5">
      <c r="A4757" t="s">
        <v>70</v>
      </c>
      <c r="B4757" t="s">
        <v>147</v>
      </c>
      <c r="C4757">
        <v>2025</v>
      </c>
      <c r="D4757" s="130">
        <v>7.8639115010278052E-2</v>
      </c>
    </row>
    <row r="4758" spans="1:5">
      <c r="A4758" t="s">
        <v>12</v>
      </c>
      <c r="B4758" t="s">
        <v>147</v>
      </c>
      <c r="C4758">
        <v>2014</v>
      </c>
      <c r="D4758" s="130">
        <v>0.2471494054652873</v>
      </c>
    </row>
    <row r="4759" spans="1:5">
      <c r="A4759" t="s">
        <v>12</v>
      </c>
      <c r="B4759" t="s">
        <v>147</v>
      </c>
      <c r="C4759">
        <v>2015</v>
      </c>
      <c r="D4759" s="130">
        <v>0.31386922564457492</v>
      </c>
      <c r="E4759" s="91"/>
    </row>
    <row r="4760" spans="1:5">
      <c r="A4760" t="s">
        <v>12</v>
      </c>
      <c r="B4760" t="s">
        <v>147</v>
      </c>
      <c r="C4760">
        <v>2016</v>
      </c>
      <c r="D4760" s="130">
        <v>7.8340216734226392E-2</v>
      </c>
      <c r="E4760" s="91"/>
    </row>
    <row r="4761" spans="1:5">
      <c r="A4761" t="s">
        <v>12</v>
      </c>
      <c r="B4761" t="s">
        <v>147</v>
      </c>
      <c r="C4761">
        <v>2017</v>
      </c>
      <c r="D4761" s="130">
        <v>0.1212580161677399</v>
      </c>
      <c r="E4761" s="91"/>
    </row>
    <row r="4762" spans="1:5">
      <c r="A4762" t="s">
        <v>12</v>
      </c>
      <c r="B4762" t="s">
        <v>147</v>
      </c>
      <c r="C4762">
        <v>2018</v>
      </c>
      <c r="D4762" s="130">
        <v>0.18415704605075861</v>
      </c>
      <c r="E4762" s="91"/>
    </row>
    <row r="4763" spans="1:5">
      <c r="A4763" t="s">
        <v>12</v>
      </c>
      <c r="B4763" t="s">
        <v>147</v>
      </c>
      <c r="C4763">
        <v>2019</v>
      </c>
      <c r="D4763" s="130">
        <v>0.16216386129497379</v>
      </c>
      <c r="E4763" s="91"/>
    </row>
    <row r="4764" spans="1:5">
      <c r="A4764" t="s">
        <v>12</v>
      </c>
      <c r="B4764" t="s">
        <v>147</v>
      </c>
      <c r="C4764">
        <v>2020</v>
      </c>
      <c r="D4764" s="130">
        <v>0.20594154005391771</v>
      </c>
      <c r="E4764" s="91"/>
    </row>
    <row r="4765" spans="1:5">
      <c r="A4765" t="s">
        <v>12</v>
      </c>
      <c r="B4765" t="s">
        <v>147</v>
      </c>
      <c r="C4765">
        <v>2021</v>
      </c>
      <c r="D4765" s="130">
        <v>0.1711608752267362</v>
      </c>
      <c r="E4765" s="91"/>
    </row>
    <row r="4766" spans="1:5">
      <c r="A4766" t="s">
        <v>12</v>
      </c>
      <c r="B4766" t="s">
        <v>147</v>
      </c>
      <c r="C4766">
        <v>2022</v>
      </c>
      <c r="D4766" s="130">
        <v>0.14227252516261174</v>
      </c>
      <c r="E4766" s="91"/>
    </row>
    <row r="4767" spans="1:5">
      <c r="A4767" t="s">
        <v>12</v>
      </c>
      <c r="B4767" t="s">
        <v>147</v>
      </c>
      <c r="C4767">
        <v>2023</v>
      </c>
      <c r="D4767" s="130">
        <v>0.21653347376786986</v>
      </c>
      <c r="E4767" s="91"/>
    </row>
    <row r="4768" spans="1:5">
      <c r="A4768" t="s">
        <v>12</v>
      </c>
      <c r="B4768" t="s">
        <v>147</v>
      </c>
      <c r="C4768">
        <v>2024</v>
      </c>
      <c r="D4768" s="130">
        <v>0.25537005640223753</v>
      </c>
    </row>
    <row r="4769" spans="1:5">
      <c r="A4769" t="s">
        <v>12</v>
      </c>
      <c r="B4769" t="s">
        <v>147</v>
      </c>
      <c r="C4769">
        <v>2025</v>
      </c>
      <c r="D4769" s="130">
        <v>0.2932074232377157</v>
      </c>
    </row>
    <row r="4770" spans="1:5">
      <c r="A4770" t="s">
        <v>5</v>
      </c>
      <c r="B4770" t="s">
        <v>159</v>
      </c>
      <c r="C4770">
        <v>2014</v>
      </c>
      <c r="D4770" s="130">
        <v>0.19560843997946339</v>
      </c>
      <c r="E4770" s="91"/>
    </row>
    <row r="4771" spans="1:5">
      <c r="A4771" t="s">
        <v>5</v>
      </c>
      <c r="B4771" t="s">
        <v>159</v>
      </c>
      <c r="C4771">
        <v>2015</v>
      </c>
      <c r="D4771" s="130">
        <v>8.7433225578979201E-2</v>
      </c>
      <c r="E4771" s="91"/>
    </row>
    <row r="4772" spans="1:5">
      <c r="A4772" t="s">
        <v>5</v>
      </c>
      <c r="B4772" t="s">
        <v>159</v>
      </c>
      <c r="C4772">
        <v>2016</v>
      </c>
      <c r="D4772" s="130">
        <v>1.8565699558398339E-2</v>
      </c>
      <c r="E4772" s="91"/>
    </row>
    <row r="4773" spans="1:5">
      <c r="A4773" t="s">
        <v>5</v>
      </c>
      <c r="B4773" t="s">
        <v>159</v>
      </c>
      <c r="C4773">
        <v>2017</v>
      </c>
      <c r="D4773" s="130">
        <v>5.7688063918643798E-2</v>
      </c>
      <c r="E4773" s="91"/>
    </row>
    <row r="4774" spans="1:5">
      <c r="A4774" t="s">
        <v>5</v>
      </c>
      <c r="B4774" t="s">
        <v>159</v>
      </c>
      <c r="C4774">
        <v>2018</v>
      </c>
      <c r="D4774" s="130">
        <v>8.5556866135842249E-2</v>
      </c>
      <c r="E4774" s="91"/>
    </row>
    <row r="4775" spans="1:5">
      <c r="A4775" t="s">
        <v>5</v>
      </c>
      <c r="B4775" t="s">
        <v>159</v>
      </c>
      <c r="C4775">
        <v>2019</v>
      </c>
      <c r="D4775" s="130">
        <v>9.8288997888872354E-2</v>
      </c>
      <c r="E4775" s="91"/>
    </row>
    <row r="4776" spans="1:5">
      <c r="A4776" t="s">
        <v>5</v>
      </c>
      <c r="B4776" t="s">
        <v>159</v>
      </c>
      <c r="C4776">
        <v>2020</v>
      </c>
      <c r="D4776" s="130">
        <v>9.0631401287621705E-2</v>
      </c>
      <c r="E4776" s="91"/>
    </row>
    <row r="4777" spans="1:5">
      <c r="A4777" t="s">
        <v>5</v>
      </c>
      <c r="B4777" t="s">
        <v>159</v>
      </c>
      <c r="C4777">
        <v>2021</v>
      </c>
      <c r="D4777" s="130">
        <v>0.10258874386849021</v>
      </c>
      <c r="E4777" s="91"/>
    </row>
    <row r="4778" spans="1:5">
      <c r="A4778" t="s">
        <v>5</v>
      </c>
      <c r="B4778" t="s">
        <v>159</v>
      </c>
      <c r="C4778">
        <v>2022</v>
      </c>
      <c r="D4778" s="130">
        <v>9.6999586043604091E-2</v>
      </c>
      <c r="E4778" s="91"/>
    </row>
    <row r="4779" spans="1:5">
      <c r="A4779" t="s">
        <v>5</v>
      </c>
      <c r="B4779" t="s">
        <v>159</v>
      </c>
      <c r="C4779">
        <v>2023</v>
      </c>
      <c r="D4779" s="130">
        <v>6.1140553452896533E-2</v>
      </c>
      <c r="E4779" s="91"/>
    </row>
    <row r="4780" spans="1:5">
      <c r="A4780" t="s">
        <v>5</v>
      </c>
      <c r="B4780" t="s">
        <v>159</v>
      </c>
      <c r="C4780">
        <v>2024</v>
      </c>
      <c r="D4780" s="130">
        <v>5.2581857685528283E-2</v>
      </c>
      <c r="E4780" s="91"/>
    </row>
    <row r="4781" spans="1:5">
      <c r="A4781" t="s">
        <v>5</v>
      </c>
      <c r="B4781" t="s">
        <v>159</v>
      </c>
      <c r="C4781">
        <v>2025</v>
      </c>
      <c r="D4781" s="130">
        <v>3.9750620575572562E-2</v>
      </c>
    </row>
    <row r="4782" spans="1:5">
      <c r="A4782" t="s">
        <v>102</v>
      </c>
      <c r="B4782" t="s">
        <v>159</v>
      </c>
      <c r="C4782">
        <v>2014</v>
      </c>
      <c r="D4782" s="130">
        <v>0.19080440479000671</v>
      </c>
      <c r="E4782" s="91"/>
    </row>
    <row r="4783" spans="1:5">
      <c r="A4783" t="s">
        <v>102</v>
      </c>
      <c r="B4783" t="s">
        <v>159</v>
      </c>
      <c r="C4783">
        <v>2015</v>
      </c>
      <c r="D4783" s="130">
        <v>0.2311160458585623</v>
      </c>
      <c r="E4783" s="91"/>
    </row>
    <row r="4784" spans="1:5">
      <c r="A4784" t="s">
        <v>102</v>
      </c>
      <c r="B4784" t="s">
        <v>159</v>
      </c>
      <c r="C4784">
        <v>2016</v>
      </c>
      <c r="D4784" s="130">
        <v>6.4712609408720825E-2</v>
      </c>
      <c r="E4784" s="91"/>
    </row>
    <row r="4785" spans="1:5">
      <c r="A4785" t="s">
        <v>102</v>
      </c>
      <c r="B4785" t="s">
        <v>159</v>
      </c>
      <c r="C4785">
        <v>2017</v>
      </c>
      <c r="D4785" s="130">
        <v>0.12766782681158759</v>
      </c>
      <c r="E4785" s="91"/>
    </row>
    <row r="4786" spans="1:5">
      <c r="A4786" t="s">
        <v>102</v>
      </c>
      <c r="B4786" t="s">
        <v>159</v>
      </c>
      <c r="C4786">
        <v>2018</v>
      </c>
      <c r="D4786" s="130">
        <v>0.1148289736087578</v>
      </c>
      <c r="E4786" s="91"/>
    </row>
    <row r="4787" spans="1:5">
      <c r="A4787" t="s">
        <v>102</v>
      </c>
      <c r="B4787" t="s">
        <v>159</v>
      </c>
      <c r="C4787">
        <v>2019</v>
      </c>
      <c r="D4787" s="130">
        <v>0.1110005786494505</v>
      </c>
      <c r="E4787" s="91"/>
    </row>
    <row r="4788" spans="1:5">
      <c r="A4788" t="s">
        <v>102</v>
      </c>
      <c r="B4788" t="s">
        <v>159</v>
      </c>
      <c r="C4788">
        <v>2020</v>
      </c>
      <c r="D4788" s="130">
        <v>0.1234095591547226</v>
      </c>
      <c r="E4788" s="91"/>
    </row>
    <row r="4789" spans="1:5">
      <c r="A4789" t="s">
        <v>102</v>
      </c>
      <c r="B4789" t="s">
        <v>159</v>
      </c>
      <c r="C4789">
        <v>2021</v>
      </c>
      <c r="D4789" s="130">
        <v>7.5522365607098685E-2</v>
      </c>
      <c r="E4789" s="91"/>
    </row>
    <row r="4790" spans="1:5">
      <c r="A4790" t="s">
        <v>102</v>
      </c>
      <c r="B4790" t="s">
        <v>159</v>
      </c>
      <c r="C4790">
        <v>2022</v>
      </c>
      <c r="D4790" s="130">
        <v>3.6007296174607378E-2</v>
      </c>
      <c r="E4790" s="91"/>
    </row>
    <row r="4791" spans="1:5">
      <c r="A4791" t="s">
        <v>102</v>
      </c>
      <c r="B4791" t="s">
        <v>159</v>
      </c>
      <c r="C4791">
        <v>2023</v>
      </c>
      <c r="D4791" s="130">
        <v>0.11018153766882759</v>
      </c>
      <c r="E4791" s="91"/>
    </row>
    <row r="4792" spans="1:5">
      <c r="A4792" t="s">
        <v>102</v>
      </c>
      <c r="B4792" t="s">
        <v>159</v>
      </c>
      <c r="C4792">
        <v>2024</v>
      </c>
      <c r="D4792" s="130">
        <v>5.4703492538884631E-2</v>
      </c>
      <c r="E4792" s="91"/>
    </row>
    <row r="4793" spans="1:5">
      <c r="A4793" t="s">
        <v>102</v>
      </c>
      <c r="B4793" t="s">
        <v>159</v>
      </c>
      <c r="C4793">
        <v>2025</v>
      </c>
      <c r="D4793" s="130">
        <v>6.5405086494407974E-2</v>
      </c>
    </row>
    <row r="4794" spans="1:5">
      <c r="A4794" t="s">
        <v>103</v>
      </c>
      <c r="B4794" t="s">
        <v>159</v>
      </c>
      <c r="C4794">
        <v>2014</v>
      </c>
      <c r="D4794" s="130">
        <v>0.2883179166596741</v>
      </c>
      <c r="E4794" s="91"/>
    </row>
    <row r="4795" spans="1:5">
      <c r="A4795" t="s">
        <v>103</v>
      </c>
      <c r="B4795" t="s">
        <v>159</v>
      </c>
      <c r="C4795">
        <v>2015</v>
      </c>
      <c r="D4795" s="130">
        <v>0.19743122645196759</v>
      </c>
      <c r="E4795" s="91"/>
    </row>
    <row r="4796" spans="1:5">
      <c r="A4796" t="s">
        <v>103</v>
      </c>
      <c r="B4796" t="s">
        <v>159</v>
      </c>
      <c r="C4796">
        <v>2016</v>
      </c>
      <c r="D4796" s="130">
        <v>0.20138152477018559</v>
      </c>
      <c r="E4796" s="91"/>
    </row>
    <row r="4797" spans="1:5">
      <c r="A4797" t="s">
        <v>103</v>
      </c>
      <c r="B4797" t="s">
        <v>159</v>
      </c>
      <c r="C4797">
        <v>2017</v>
      </c>
      <c r="D4797" s="130">
        <v>0.20222468617487591</v>
      </c>
      <c r="E4797" s="91"/>
    </row>
    <row r="4798" spans="1:5">
      <c r="A4798" t="s">
        <v>103</v>
      </c>
      <c r="B4798" t="s">
        <v>159</v>
      </c>
      <c r="C4798">
        <v>2018</v>
      </c>
      <c r="D4798" s="130">
        <v>0.12787860462777459</v>
      </c>
      <c r="E4798" s="91"/>
    </row>
    <row r="4799" spans="1:5">
      <c r="A4799" t="s">
        <v>103</v>
      </c>
      <c r="B4799" t="s">
        <v>159</v>
      </c>
      <c r="C4799">
        <v>2019</v>
      </c>
      <c r="D4799" s="130">
        <v>0.13618035658467781</v>
      </c>
      <c r="E4799" s="91"/>
    </row>
    <row r="4800" spans="1:5">
      <c r="A4800" t="s">
        <v>103</v>
      </c>
      <c r="B4800" t="s">
        <v>159</v>
      </c>
      <c r="C4800">
        <v>2020</v>
      </c>
      <c r="D4800" s="130">
        <v>0.129233132758485</v>
      </c>
      <c r="E4800" s="91"/>
    </row>
    <row r="4801" spans="1:5">
      <c r="A4801" t="s">
        <v>103</v>
      </c>
      <c r="B4801" t="s">
        <v>159</v>
      </c>
      <c r="C4801">
        <v>2021</v>
      </c>
      <c r="D4801" s="130">
        <v>0.13704385131792851</v>
      </c>
      <c r="E4801" s="91"/>
    </row>
    <row r="4802" spans="1:5">
      <c r="A4802" t="s">
        <v>103</v>
      </c>
      <c r="B4802" t="s">
        <v>159</v>
      </c>
      <c r="C4802">
        <v>2022</v>
      </c>
      <c r="D4802" s="130">
        <v>0.14827583855700471</v>
      </c>
      <c r="E4802" s="91"/>
    </row>
    <row r="4803" spans="1:5">
      <c r="A4803" t="s">
        <v>103</v>
      </c>
      <c r="B4803" t="s">
        <v>159</v>
      </c>
      <c r="C4803">
        <v>2023</v>
      </c>
      <c r="D4803" s="130">
        <v>0.104397599292569</v>
      </c>
      <c r="E4803" s="91"/>
    </row>
    <row r="4804" spans="1:5">
      <c r="A4804" t="s">
        <v>103</v>
      </c>
      <c r="B4804" t="s">
        <v>159</v>
      </c>
      <c r="C4804">
        <v>2024</v>
      </c>
      <c r="D4804" s="130">
        <v>0.10929020997874259</v>
      </c>
      <c r="E4804" s="91"/>
    </row>
    <row r="4805" spans="1:5">
      <c r="A4805" t="s">
        <v>103</v>
      </c>
      <c r="B4805" t="s">
        <v>159</v>
      </c>
      <c r="C4805">
        <v>2025</v>
      </c>
      <c r="D4805" s="130">
        <v>8.2270595791421458E-2</v>
      </c>
    </row>
    <row r="4806" spans="1:5">
      <c r="A4806" t="s">
        <v>11</v>
      </c>
      <c r="B4806" t="s">
        <v>159</v>
      </c>
      <c r="C4806">
        <v>2014</v>
      </c>
      <c r="D4806" s="130">
        <v>0.11935747400870871</v>
      </c>
      <c r="E4806" s="91"/>
    </row>
    <row r="4807" spans="1:5">
      <c r="A4807" t="s">
        <v>11</v>
      </c>
      <c r="B4807" t="s">
        <v>159</v>
      </c>
      <c r="C4807">
        <v>2015</v>
      </c>
      <c r="D4807" s="130">
        <v>0.14293199889438341</v>
      </c>
      <c r="E4807" s="91"/>
    </row>
    <row r="4808" spans="1:5">
      <c r="A4808" t="s">
        <v>11</v>
      </c>
      <c r="B4808" t="s">
        <v>159</v>
      </c>
      <c r="C4808">
        <v>2016</v>
      </c>
      <c r="D4808" s="130">
        <v>0.10072028592950991</v>
      </c>
      <c r="E4808" s="91"/>
    </row>
    <row r="4809" spans="1:5">
      <c r="A4809" t="s">
        <v>11</v>
      </c>
      <c r="B4809" t="s">
        <v>159</v>
      </c>
      <c r="C4809">
        <v>2017</v>
      </c>
      <c r="D4809" s="130">
        <v>9.8821952378910949E-2</v>
      </c>
      <c r="E4809" s="91"/>
    </row>
    <row r="4810" spans="1:5">
      <c r="A4810" t="s">
        <v>11</v>
      </c>
      <c r="B4810" t="s">
        <v>159</v>
      </c>
      <c r="C4810">
        <v>2018</v>
      </c>
      <c r="D4810" s="130">
        <v>0.1021416720252141</v>
      </c>
      <c r="E4810" s="91"/>
    </row>
    <row r="4811" spans="1:5">
      <c r="A4811" t="s">
        <v>11</v>
      </c>
      <c r="B4811" t="s">
        <v>159</v>
      </c>
      <c r="C4811">
        <v>2019</v>
      </c>
      <c r="D4811" s="130">
        <v>9.0293561819227361E-2</v>
      </c>
      <c r="E4811" s="91"/>
    </row>
    <row r="4812" spans="1:5">
      <c r="A4812" t="s">
        <v>11</v>
      </c>
      <c r="B4812" t="s">
        <v>159</v>
      </c>
      <c r="C4812">
        <v>2020</v>
      </c>
      <c r="D4812" s="130">
        <v>6.8716608962038989E-2</v>
      </c>
      <c r="E4812" s="91"/>
    </row>
    <row r="4813" spans="1:5">
      <c r="A4813" t="s">
        <v>11</v>
      </c>
      <c r="B4813" t="s">
        <v>159</v>
      </c>
      <c r="C4813">
        <v>2021</v>
      </c>
      <c r="D4813" s="130">
        <v>5.625064919541959E-2</v>
      </c>
      <c r="E4813" s="91"/>
    </row>
    <row r="4814" spans="1:5">
      <c r="A4814" t="s">
        <v>11</v>
      </c>
      <c r="B4814" t="s">
        <v>159</v>
      </c>
      <c r="C4814">
        <v>2022</v>
      </c>
      <c r="D4814" s="130">
        <v>0.11559665255234937</v>
      </c>
      <c r="E4814" s="91"/>
    </row>
    <row r="4815" spans="1:5">
      <c r="A4815" t="s">
        <v>11</v>
      </c>
      <c r="B4815" t="s">
        <v>159</v>
      </c>
      <c r="C4815">
        <v>2023</v>
      </c>
      <c r="D4815" s="130">
        <v>0.11740494067979196</v>
      </c>
      <c r="E4815" s="91"/>
    </row>
    <row r="4816" spans="1:5">
      <c r="A4816" t="s">
        <v>11</v>
      </c>
      <c r="B4816" t="s">
        <v>159</v>
      </c>
      <c r="C4816">
        <v>2024</v>
      </c>
      <c r="D4816" s="130">
        <v>6.2082527915143085E-2</v>
      </c>
      <c r="E4816" s="91"/>
    </row>
    <row r="4817" spans="1:5">
      <c r="A4817" t="s">
        <v>11</v>
      </c>
      <c r="B4817" t="s">
        <v>159</v>
      </c>
      <c r="C4817">
        <v>2025</v>
      </c>
      <c r="D4817" s="130">
        <v>6.443852249361226E-2</v>
      </c>
    </row>
    <row r="4818" spans="1:5">
      <c r="A4818" t="s">
        <v>72</v>
      </c>
      <c r="B4818" t="s">
        <v>159</v>
      </c>
      <c r="C4818">
        <v>2014</v>
      </c>
      <c r="D4818" s="130">
        <v>0.12511847224167169</v>
      </c>
      <c r="E4818" s="91"/>
    </row>
    <row r="4819" spans="1:5">
      <c r="A4819" t="s">
        <v>72</v>
      </c>
      <c r="B4819" t="s">
        <v>159</v>
      </c>
      <c r="C4819">
        <v>2015</v>
      </c>
      <c r="D4819" s="130">
        <v>0.112655465575074</v>
      </c>
      <c r="E4819" s="91"/>
    </row>
    <row r="4820" spans="1:5">
      <c r="A4820" t="s">
        <v>72</v>
      </c>
      <c r="B4820" t="s">
        <v>159</v>
      </c>
      <c r="C4820">
        <v>2016</v>
      </c>
      <c r="D4820" s="130">
        <v>0.11379854700118219</v>
      </c>
      <c r="E4820" s="91"/>
    </row>
    <row r="4821" spans="1:5">
      <c r="A4821" t="s">
        <v>72</v>
      </c>
      <c r="B4821" t="s">
        <v>159</v>
      </c>
      <c r="C4821">
        <v>2017</v>
      </c>
      <c r="D4821" s="130">
        <v>0.1094852975457406</v>
      </c>
      <c r="E4821" s="91"/>
    </row>
    <row r="4822" spans="1:5">
      <c r="A4822" t="s">
        <v>72</v>
      </c>
      <c r="B4822" t="s">
        <v>159</v>
      </c>
      <c r="C4822">
        <v>2018</v>
      </c>
      <c r="D4822" s="130">
        <v>0.1128210871499746</v>
      </c>
      <c r="E4822" s="91"/>
    </row>
    <row r="4823" spans="1:5">
      <c r="A4823" t="s">
        <v>72</v>
      </c>
      <c r="B4823" t="s">
        <v>159</v>
      </c>
      <c r="C4823">
        <v>2019</v>
      </c>
      <c r="D4823" s="130">
        <v>8.8560833983863704E-2</v>
      </c>
      <c r="E4823" s="91"/>
    </row>
    <row r="4824" spans="1:5">
      <c r="A4824" t="s">
        <v>72</v>
      </c>
      <c r="B4824" t="s">
        <v>159</v>
      </c>
      <c r="C4824">
        <v>2020</v>
      </c>
      <c r="D4824" s="130">
        <v>6.795655673850326E-2</v>
      </c>
      <c r="E4824" s="91"/>
    </row>
    <row r="4825" spans="1:5">
      <c r="A4825" t="s">
        <v>72</v>
      </c>
      <c r="B4825" t="s">
        <v>159</v>
      </c>
      <c r="C4825">
        <v>2021</v>
      </c>
      <c r="D4825" s="130">
        <v>7.1346336604210539E-2</v>
      </c>
      <c r="E4825" s="91"/>
    </row>
    <row r="4826" spans="1:5">
      <c r="A4826" t="s">
        <v>72</v>
      </c>
      <c r="B4826" t="s">
        <v>159</v>
      </c>
      <c r="C4826">
        <v>2022</v>
      </c>
      <c r="D4826" s="130">
        <v>6.9242304705263755E-2</v>
      </c>
      <c r="E4826" s="91"/>
    </row>
    <row r="4827" spans="1:5">
      <c r="A4827" t="s">
        <v>72</v>
      </c>
      <c r="B4827" t="s">
        <v>159</v>
      </c>
      <c r="C4827">
        <v>2023</v>
      </c>
      <c r="D4827" s="130">
        <v>7.8914233725514191E-2</v>
      </c>
      <c r="E4827" s="91"/>
    </row>
    <row r="4828" spans="1:5">
      <c r="A4828" t="s">
        <v>72</v>
      </c>
      <c r="B4828" t="s">
        <v>159</v>
      </c>
      <c r="C4828">
        <v>2024</v>
      </c>
      <c r="D4828" s="130">
        <v>8.1074715301294883E-2</v>
      </c>
      <c r="E4828" s="91"/>
    </row>
    <row r="4829" spans="1:5">
      <c r="A4829" t="s">
        <v>72</v>
      </c>
      <c r="B4829" t="s">
        <v>159</v>
      </c>
      <c r="C4829">
        <v>2025</v>
      </c>
      <c r="D4829" s="130">
        <v>6.6878780046256664E-2</v>
      </c>
    </row>
    <row r="4830" spans="1:5">
      <c r="A4830" t="s">
        <v>6</v>
      </c>
      <c r="B4830" t="s">
        <v>159</v>
      </c>
      <c r="C4830">
        <v>2014</v>
      </c>
      <c r="D4830" s="130">
        <v>0.14288886856098201</v>
      </c>
      <c r="E4830" s="91"/>
    </row>
    <row r="4831" spans="1:5">
      <c r="A4831" t="s">
        <v>6</v>
      </c>
      <c r="B4831" t="s">
        <v>159</v>
      </c>
      <c r="C4831">
        <v>2015</v>
      </c>
      <c r="D4831" s="130">
        <v>0.13829276743752339</v>
      </c>
      <c r="E4831" s="91"/>
    </row>
    <row r="4832" spans="1:5">
      <c r="A4832" t="s">
        <v>6</v>
      </c>
      <c r="B4832" t="s">
        <v>159</v>
      </c>
      <c r="C4832">
        <v>2016</v>
      </c>
      <c r="D4832" s="130">
        <v>7.3246058627337698E-2</v>
      </c>
      <c r="E4832" s="91"/>
    </row>
    <row r="4833" spans="1:5">
      <c r="A4833" t="s">
        <v>6</v>
      </c>
      <c r="B4833" t="s">
        <v>159</v>
      </c>
      <c r="C4833">
        <v>2017</v>
      </c>
      <c r="D4833" s="130">
        <v>9.1997800558914919E-2</v>
      </c>
      <c r="E4833" s="91"/>
    </row>
    <row r="4834" spans="1:5">
      <c r="A4834" t="s">
        <v>6</v>
      </c>
      <c r="B4834" t="s">
        <v>159</v>
      </c>
      <c r="C4834">
        <v>2018</v>
      </c>
      <c r="D4834" s="130">
        <v>0.2418495473853346</v>
      </c>
      <c r="E4834" s="91"/>
    </row>
    <row r="4835" spans="1:5">
      <c r="A4835" t="s">
        <v>6</v>
      </c>
      <c r="B4835" t="s">
        <v>159</v>
      </c>
      <c r="C4835">
        <v>2019</v>
      </c>
      <c r="D4835" s="130">
        <v>0.18822048302267719</v>
      </c>
      <c r="E4835" s="91"/>
    </row>
    <row r="4836" spans="1:5">
      <c r="A4836" t="s">
        <v>6</v>
      </c>
      <c r="B4836" t="s">
        <v>159</v>
      </c>
      <c r="C4836">
        <v>2020</v>
      </c>
      <c r="D4836" s="130">
        <v>0.1397555391590603</v>
      </c>
      <c r="E4836" s="91"/>
    </row>
    <row r="4837" spans="1:5">
      <c r="A4837" t="s">
        <v>6</v>
      </c>
      <c r="B4837" t="s">
        <v>159</v>
      </c>
      <c r="C4837">
        <v>2021</v>
      </c>
      <c r="D4837" s="130">
        <v>0.20734882581465991</v>
      </c>
      <c r="E4837" s="91"/>
    </row>
    <row r="4838" spans="1:5">
      <c r="A4838" t="s">
        <v>6</v>
      </c>
      <c r="B4838" t="s">
        <v>159</v>
      </c>
      <c r="C4838">
        <v>2022</v>
      </c>
      <c r="D4838" s="130">
        <v>0.11535969675861692</v>
      </c>
      <c r="E4838" s="91"/>
    </row>
    <row r="4839" spans="1:5">
      <c r="A4839" t="s">
        <v>6</v>
      </c>
      <c r="B4839" t="s">
        <v>159</v>
      </c>
      <c r="C4839">
        <v>2023</v>
      </c>
      <c r="D4839" s="130">
        <v>0.11962178539264988</v>
      </c>
      <c r="E4839" s="91"/>
    </row>
    <row r="4840" spans="1:5">
      <c r="A4840" t="s">
        <v>6</v>
      </c>
      <c r="B4840" t="s">
        <v>159</v>
      </c>
      <c r="C4840">
        <v>2024</v>
      </c>
      <c r="D4840" s="130">
        <v>0.16226054991934027</v>
      </c>
      <c r="E4840" s="91"/>
    </row>
    <row r="4841" spans="1:5">
      <c r="A4841" t="s">
        <v>6</v>
      </c>
      <c r="B4841" t="s">
        <v>159</v>
      </c>
      <c r="C4841">
        <v>2025</v>
      </c>
      <c r="D4841" s="130">
        <v>2.3290439605547449E-2</v>
      </c>
    </row>
    <row r="4842" spans="1:5">
      <c r="A4842" t="s">
        <v>8</v>
      </c>
      <c r="B4842" t="s">
        <v>159</v>
      </c>
      <c r="C4842">
        <v>2014</v>
      </c>
      <c r="D4842" s="130">
        <v>8.9031668758468602E-2</v>
      </c>
      <c r="E4842" s="91"/>
    </row>
    <row r="4843" spans="1:5">
      <c r="A4843" t="s">
        <v>8</v>
      </c>
      <c r="B4843" t="s">
        <v>159</v>
      </c>
      <c r="C4843">
        <v>2015</v>
      </c>
      <c r="D4843" s="130">
        <v>0.13982156920130401</v>
      </c>
      <c r="E4843" s="91"/>
    </row>
    <row r="4844" spans="1:5">
      <c r="A4844" t="s">
        <v>8</v>
      </c>
      <c r="B4844" t="s">
        <v>159</v>
      </c>
      <c r="C4844">
        <v>2016</v>
      </c>
      <c r="D4844" s="130">
        <v>0.1531957654429961</v>
      </c>
      <c r="E4844" s="91"/>
    </row>
    <row r="4845" spans="1:5">
      <c r="A4845" t="s">
        <v>8</v>
      </c>
      <c r="B4845" t="s">
        <v>159</v>
      </c>
      <c r="C4845">
        <v>2017</v>
      </c>
      <c r="D4845" s="130">
        <v>0.1671941504966401</v>
      </c>
      <c r="E4845" s="91"/>
    </row>
    <row r="4846" spans="1:5">
      <c r="A4846" t="s">
        <v>8</v>
      </c>
      <c r="B4846" t="s">
        <v>159</v>
      </c>
      <c r="C4846">
        <v>2018</v>
      </c>
      <c r="D4846" s="130">
        <v>0.13435465422540549</v>
      </c>
      <c r="E4846" s="91"/>
    </row>
    <row r="4847" spans="1:5">
      <c r="A4847" t="s">
        <v>8</v>
      </c>
      <c r="B4847" t="s">
        <v>159</v>
      </c>
      <c r="C4847">
        <v>2019</v>
      </c>
      <c r="D4847" s="130">
        <v>0.10505379258862831</v>
      </c>
      <c r="E4847" s="91"/>
    </row>
    <row r="4848" spans="1:5">
      <c r="A4848" t="s">
        <v>8</v>
      </c>
      <c r="B4848" t="s">
        <v>159</v>
      </c>
      <c r="C4848">
        <v>2020</v>
      </c>
      <c r="D4848" s="130">
        <v>0.1046944955187299</v>
      </c>
      <c r="E4848" s="91"/>
    </row>
    <row r="4849" spans="1:5">
      <c r="A4849" t="s">
        <v>8</v>
      </c>
      <c r="B4849" t="s">
        <v>159</v>
      </c>
      <c r="C4849">
        <v>2021</v>
      </c>
      <c r="D4849" s="130">
        <v>7.1244700275111025E-2</v>
      </c>
      <c r="E4849" s="91"/>
    </row>
    <row r="4850" spans="1:5">
      <c r="A4850" t="s">
        <v>8</v>
      </c>
      <c r="B4850" t="s">
        <v>159</v>
      </c>
      <c r="C4850">
        <v>2022</v>
      </c>
      <c r="D4850" s="130">
        <v>7.2524596735027161E-2</v>
      </c>
      <c r="E4850" s="91"/>
    </row>
    <row r="4851" spans="1:5">
      <c r="A4851" t="s">
        <v>8</v>
      </c>
      <c r="B4851" t="s">
        <v>159</v>
      </c>
      <c r="C4851">
        <v>2023</v>
      </c>
      <c r="D4851" s="130">
        <v>2.8111441442284089E-2</v>
      </c>
      <c r="E4851" s="91"/>
    </row>
    <row r="4852" spans="1:5">
      <c r="A4852" t="s">
        <v>8</v>
      </c>
      <c r="B4852" t="s">
        <v>159</v>
      </c>
      <c r="C4852">
        <v>2024</v>
      </c>
      <c r="D4852" s="130">
        <v>2.2839425481200073E-2</v>
      </c>
      <c r="E4852" s="91"/>
    </row>
    <row r="4853" spans="1:5">
      <c r="A4853" t="s">
        <v>8</v>
      </c>
      <c r="B4853" t="s">
        <v>159</v>
      </c>
      <c r="C4853">
        <v>2025</v>
      </c>
      <c r="D4853" s="130">
        <v>2.1636705203414732E-2</v>
      </c>
    </row>
    <row r="4854" spans="1:5">
      <c r="A4854" t="s">
        <v>9</v>
      </c>
      <c r="B4854" t="s">
        <v>159</v>
      </c>
      <c r="C4854">
        <v>2014</v>
      </c>
      <c r="D4854" s="130">
        <v>0.1056330003801744</v>
      </c>
      <c r="E4854" s="91"/>
    </row>
    <row r="4855" spans="1:5">
      <c r="A4855" t="s">
        <v>9</v>
      </c>
      <c r="B4855" t="s">
        <v>159</v>
      </c>
      <c r="C4855">
        <v>2015</v>
      </c>
      <c r="D4855" s="130">
        <v>0.13103423114751739</v>
      </c>
      <c r="E4855" s="91"/>
    </row>
    <row r="4856" spans="1:5">
      <c r="A4856" t="s">
        <v>9</v>
      </c>
      <c r="B4856" t="s">
        <v>159</v>
      </c>
      <c r="C4856">
        <v>2016</v>
      </c>
      <c r="D4856" s="130">
        <v>9.4697820134978003E-2</v>
      </c>
      <c r="E4856" s="91"/>
    </row>
    <row r="4857" spans="1:5">
      <c r="A4857" t="s">
        <v>9</v>
      </c>
      <c r="B4857" t="s">
        <v>159</v>
      </c>
      <c r="C4857">
        <v>2017</v>
      </c>
      <c r="D4857" s="130">
        <v>0.17950198694647129</v>
      </c>
      <c r="E4857" s="91"/>
    </row>
    <row r="4858" spans="1:5">
      <c r="A4858" t="s">
        <v>9</v>
      </c>
      <c r="B4858" t="s">
        <v>159</v>
      </c>
      <c r="C4858">
        <v>2018</v>
      </c>
      <c r="D4858" s="130">
        <v>0.1006219252399396</v>
      </c>
      <c r="E4858" s="91"/>
    </row>
    <row r="4859" spans="1:5">
      <c r="A4859" t="s">
        <v>9</v>
      </c>
      <c r="B4859" t="s">
        <v>159</v>
      </c>
      <c r="C4859">
        <v>2019</v>
      </c>
      <c r="D4859" s="130">
        <v>9.9281452949947016E-2</v>
      </c>
      <c r="E4859" s="91"/>
    </row>
    <row r="4860" spans="1:5">
      <c r="A4860" t="s">
        <v>9</v>
      </c>
      <c r="B4860" t="s">
        <v>159</v>
      </c>
      <c r="C4860">
        <v>2020</v>
      </c>
      <c r="D4860" s="130">
        <v>9.4803161045234716E-2</v>
      </c>
      <c r="E4860" s="91"/>
    </row>
    <row r="4861" spans="1:5">
      <c r="A4861" t="s">
        <v>9</v>
      </c>
      <c r="B4861" t="s">
        <v>159</v>
      </c>
      <c r="C4861">
        <v>2021</v>
      </c>
      <c r="D4861" s="130">
        <v>5.2284262099814453E-2</v>
      </c>
      <c r="E4861" s="91"/>
    </row>
    <row r="4862" spans="1:5">
      <c r="A4862" t="s">
        <v>9</v>
      </c>
      <c r="B4862" t="s">
        <v>159</v>
      </c>
      <c r="C4862">
        <v>2022</v>
      </c>
      <c r="D4862" s="130">
        <v>6.2273102029470111E-2</v>
      </c>
      <c r="E4862" s="91"/>
    </row>
    <row r="4863" spans="1:5">
      <c r="A4863" t="s">
        <v>9</v>
      </c>
      <c r="B4863" t="s">
        <v>159</v>
      </c>
      <c r="C4863">
        <v>2023</v>
      </c>
      <c r="D4863" s="130">
        <v>4.6667273897785654E-2</v>
      </c>
      <c r="E4863" s="91"/>
    </row>
    <row r="4864" spans="1:5">
      <c r="A4864" t="s">
        <v>9</v>
      </c>
      <c r="B4864" t="s">
        <v>159</v>
      </c>
      <c r="C4864">
        <v>2024</v>
      </c>
      <c r="D4864" s="130">
        <v>2.3666331116841258E-2</v>
      </c>
      <c r="E4864" s="91"/>
    </row>
    <row r="4865" spans="1:5">
      <c r="A4865" t="s">
        <v>9</v>
      </c>
      <c r="B4865" t="s">
        <v>159</v>
      </c>
      <c r="C4865">
        <v>2025</v>
      </c>
      <c r="D4865" s="130">
        <v>1.8681305017997588E-2</v>
      </c>
    </row>
    <row r="4866" spans="1:5">
      <c r="A4866" t="s">
        <v>7</v>
      </c>
      <c r="B4866" t="s">
        <v>159</v>
      </c>
      <c r="C4866">
        <v>2014</v>
      </c>
      <c r="D4866" s="130">
        <v>0.16199384426284921</v>
      </c>
      <c r="E4866" s="91"/>
    </row>
    <row r="4867" spans="1:5">
      <c r="A4867" t="s">
        <v>7</v>
      </c>
      <c r="B4867" t="s">
        <v>159</v>
      </c>
      <c r="C4867">
        <v>2015</v>
      </c>
      <c r="D4867" s="130">
        <v>0.17481070035952401</v>
      </c>
      <c r="E4867" s="91"/>
    </row>
    <row r="4868" spans="1:5">
      <c r="A4868" t="s">
        <v>7</v>
      </c>
      <c r="B4868" t="s">
        <v>159</v>
      </c>
      <c r="C4868">
        <v>2016</v>
      </c>
      <c r="D4868" s="130">
        <v>3.8936782291475701E-2</v>
      </c>
      <c r="E4868" s="91"/>
    </row>
    <row r="4869" spans="1:5">
      <c r="A4869" t="s">
        <v>7</v>
      </c>
      <c r="B4869" t="s">
        <v>159</v>
      </c>
      <c r="C4869">
        <v>2017</v>
      </c>
      <c r="D4869" s="130">
        <v>5.833077192698944E-2</v>
      </c>
      <c r="E4869" s="91"/>
    </row>
    <row r="4870" spans="1:5">
      <c r="A4870" t="s">
        <v>7</v>
      </c>
      <c r="B4870" t="s">
        <v>159</v>
      </c>
      <c r="C4870">
        <v>2018</v>
      </c>
      <c r="D4870" s="130">
        <v>5.1405049940954232E-2</v>
      </c>
      <c r="E4870" s="91"/>
    </row>
    <row r="4871" spans="1:5">
      <c r="A4871" t="s">
        <v>7</v>
      </c>
      <c r="B4871" t="s">
        <v>159</v>
      </c>
      <c r="C4871">
        <v>2019</v>
      </c>
      <c r="D4871" s="130">
        <v>4.2574149015534857E-2</v>
      </c>
      <c r="E4871" s="91"/>
    </row>
    <row r="4872" spans="1:5">
      <c r="A4872" t="s">
        <v>7</v>
      </c>
      <c r="B4872" t="s">
        <v>159</v>
      </c>
      <c r="C4872">
        <v>2020</v>
      </c>
      <c r="D4872" s="130">
        <v>5.406917121689777E-2</v>
      </c>
      <c r="E4872" s="91"/>
    </row>
    <row r="4873" spans="1:5">
      <c r="A4873" t="s">
        <v>7</v>
      </c>
      <c r="B4873" t="s">
        <v>159</v>
      </c>
      <c r="C4873">
        <v>2021</v>
      </c>
      <c r="D4873" s="130">
        <v>6.5810279570117952E-2</v>
      </c>
      <c r="E4873" s="91"/>
    </row>
    <row r="4874" spans="1:5">
      <c r="A4874" t="s">
        <v>7</v>
      </c>
      <c r="B4874" t="s">
        <v>159</v>
      </c>
      <c r="C4874">
        <v>2022</v>
      </c>
      <c r="D4874" s="130">
        <v>7.1308160400923859E-2</v>
      </c>
      <c r="E4874" s="91"/>
    </row>
    <row r="4875" spans="1:5">
      <c r="A4875" t="s">
        <v>7</v>
      </c>
      <c r="B4875" t="s">
        <v>159</v>
      </c>
      <c r="C4875">
        <v>2023</v>
      </c>
      <c r="D4875" s="130">
        <v>4.3150419088105393E-2</v>
      </c>
      <c r="E4875" s="91"/>
    </row>
    <row r="4876" spans="1:5">
      <c r="A4876" t="s">
        <v>7</v>
      </c>
      <c r="B4876" t="s">
        <v>159</v>
      </c>
      <c r="C4876">
        <v>2024</v>
      </c>
      <c r="D4876" s="130">
        <v>4.1747644656411197E-2</v>
      </c>
      <c r="E4876" s="91"/>
    </row>
    <row r="4877" spans="1:5">
      <c r="A4877" t="s">
        <v>7</v>
      </c>
      <c r="B4877" t="s">
        <v>159</v>
      </c>
      <c r="C4877">
        <v>2025</v>
      </c>
      <c r="D4877" s="130">
        <v>5.5260442487712773E-2</v>
      </c>
    </row>
    <row r="4878" spans="1:5">
      <c r="A4878" t="s">
        <v>107</v>
      </c>
      <c r="B4878" t="s">
        <v>159</v>
      </c>
      <c r="C4878">
        <v>2014</v>
      </c>
      <c r="D4878" s="130">
        <v>9.5605043056683089E-2</v>
      </c>
      <c r="E4878" s="91"/>
    </row>
    <row r="4879" spans="1:5">
      <c r="A4879" t="s">
        <v>107</v>
      </c>
      <c r="B4879" t="s">
        <v>159</v>
      </c>
      <c r="C4879">
        <v>2015</v>
      </c>
      <c r="D4879" s="130">
        <v>7.9933398846855977E-2</v>
      </c>
      <c r="E4879" s="91"/>
    </row>
    <row r="4880" spans="1:5">
      <c r="A4880" t="s">
        <v>107</v>
      </c>
      <c r="B4880" t="s">
        <v>159</v>
      </c>
      <c r="C4880">
        <v>2016</v>
      </c>
      <c r="D4880" s="130">
        <v>8.2867879742367825E-2</v>
      </c>
      <c r="E4880" s="91"/>
    </row>
    <row r="4881" spans="1:5">
      <c r="A4881" t="s">
        <v>107</v>
      </c>
      <c r="B4881" t="s">
        <v>159</v>
      </c>
      <c r="C4881">
        <v>2017</v>
      </c>
      <c r="D4881" s="130">
        <v>8.7492335420644995E-2</v>
      </c>
      <c r="E4881" s="91"/>
    </row>
    <row r="4882" spans="1:5">
      <c r="A4882" t="s">
        <v>107</v>
      </c>
      <c r="B4882" t="s">
        <v>159</v>
      </c>
      <c r="C4882">
        <v>2018</v>
      </c>
      <c r="D4882" s="130">
        <v>0.1071095825777507</v>
      </c>
      <c r="E4882" s="91"/>
    </row>
    <row r="4883" spans="1:5">
      <c r="A4883" t="s">
        <v>107</v>
      </c>
      <c r="B4883" t="s">
        <v>159</v>
      </c>
      <c r="C4883">
        <v>2019</v>
      </c>
      <c r="D4883" s="130">
        <v>0.1134884249424102</v>
      </c>
      <c r="E4883" s="91"/>
    </row>
    <row r="4884" spans="1:5">
      <c r="A4884" t="s">
        <v>107</v>
      </c>
      <c r="B4884" t="s">
        <v>159</v>
      </c>
      <c r="C4884">
        <v>2020</v>
      </c>
      <c r="D4884" s="130">
        <v>5.7953409522340987E-2</v>
      </c>
      <c r="E4884" s="91"/>
    </row>
    <row r="4885" spans="1:5">
      <c r="A4885" t="s">
        <v>107</v>
      </c>
      <c r="B4885" t="s">
        <v>159</v>
      </c>
      <c r="C4885">
        <v>2021</v>
      </c>
      <c r="D4885" s="130">
        <v>7.5523622117862413E-3</v>
      </c>
      <c r="E4885" s="91"/>
    </row>
    <row r="4886" spans="1:5">
      <c r="A4886" t="s">
        <v>107</v>
      </c>
      <c r="B4886" t="s">
        <v>159</v>
      </c>
      <c r="C4886">
        <v>2022</v>
      </c>
      <c r="D4886" s="130">
        <v>0.16639399776304958</v>
      </c>
      <c r="E4886" s="91"/>
    </row>
    <row r="4887" spans="1:5">
      <c r="A4887" t="s">
        <v>107</v>
      </c>
      <c r="B4887" t="s">
        <v>159</v>
      </c>
      <c r="C4887">
        <v>2023</v>
      </c>
      <c r="D4887" s="130">
        <v>0.13277410573064499</v>
      </c>
      <c r="E4887" s="91"/>
    </row>
    <row r="4888" spans="1:5">
      <c r="A4888" t="s">
        <v>107</v>
      </c>
      <c r="B4888" t="s">
        <v>159</v>
      </c>
      <c r="C4888">
        <v>2024</v>
      </c>
      <c r="D4888" s="130">
        <v>-6.3992279443022285E-2</v>
      </c>
      <c r="E4888" s="91"/>
    </row>
    <row r="4889" spans="1:5">
      <c r="A4889" t="s">
        <v>107</v>
      </c>
      <c r="B4889" t="s">
        <v>159</v>
      </c>
      <c r="C4889">
        <v>2025</v>
      </c>
      <c r="D4889" s="130">
        <v>-1.8052982089848504E-3</v>
      </c>
    </row>
    <row r="4890" spans="1:5">
      <c r="A4890" t="s">
        <v>104</v>
      </c>
      <c r="B4890" t="s">
        <v>159</v>
      </c>
      <c r="C4890">
        <v>2014</v>
      </c>
      <c r="D4890" s="130">
        <v>0.1077323782502957</v>
      </c>
      <c r="E4890" s="91"/>
    </row>
    <row r="4891" spans="1:5">
      <c r="A4891" t="s">
        <v>104</v>
      </c>
      <c r="B4891" t="s">
        <v>159</v>
      </c>
      <c r="C4891">
        <v>2015</v>
      </c>
      <c r="D4891" s="130">
        <v>0.16271001760437459</v>
      </c>
      <c r="E4891" s="91"/>
    </row>
    <row r="4892" spans="1:5">
      <c r="A4892" t="s">
        <v>104</v>
      </c>
      <c r="B4892" t="s">
        <v>159</v>
      </c>
      <c r="C4892">
        <v>2016</v>
      </c>
      <c r="D4892" s="130">
        <v>0.1088334030553359</v>
      </c>
      <c r="E4892" s="91"/>
    </row>
    <row r="4893" spans="1:5">
      <c r="A4893" t="s">
        <v>104</v>
      </c>
      <c r="B4893" t="s">
        <v>159</v>
      </c>
      <c r="C4893">
        <v>2017</v>
      </c>
      <c r="D4893" s="130">
        <v>0.13543867553156699</v>
      </c>
      <c r="E4893" s="91"/>
    </row>
    <row r="4894" spans="1:5">
      <c r="A4894" t="s">
        <v>104</v>
      </c>
      <c r="B4894" t="s">
        <v>159</v>
      </c>
      <c r="C4894">
        <v>2018</v>
      </c>
      <c r="D4894" s="130">
        <v>0.1225407217156798</v>
      </c>
      <c r="E4894" s="91"/>
    </row>
    <row r="4895" spans="1:5">
      <c r="A4895" t="s">
        <v>104</v>
      </c>
      <c r="B4895" t="s">
        <v>159</v>
      </c>
      <c r="C4895">
        <v>2019</v>
      </c>
      <c r="D4895" s="130">
        <v>7.0646147284406019E-2</v>
      </c>
      <c r="E4895" s="91"/>
    </row>
    <row r="4896" spans="1:5">
      <c r="A4896" t="s">
        <v>104</v>
      </c>
      <c r="B4896" t="s">
        <v>159</v>
      </c>
      <c r="C4896">
        <v>2020</v>
      </c>
      <c r="D4896" s="130">
        <v>0.11348476382254929</v>
      </c>
      <c r="E4896" s="91"/>
    </row>
    <row r="4897" spans="1:5">
      <c r="A4897" t="s">
        <v>104</v>
      </c>
      <c r="B4897" t="s">
        <v>159</v>
      </c>
      <c r="C4897">
        <v>2021</v>
      </c>
      <c r="D4897" s="130">
        <v>0.1122404920654792</v>
      </c>
      <c r="E4897" s="91"/>
    </row>
    <row r="4898" spans="1:5">
      <c r="A4898" t="s">
        <v>104</v>
      </c>
      <c r="B4898" t="s">
        <v>159</v>
      </c>
      <c r="C4898">
        <v>2022</v>
      </c>
      <c r="D4898" s="130">
        <v>0.10628592760996503</v>
      </c>
      <c r="E4898" s="91"/>
    </row>
    <row r="4899" spans="1:5">
      <c r="A4899" t="s">
        <v>104</v>
      </c>
      <c r="B4899" t="s">
        <v>159</v>
      </c>
      <c r="C4899">
        <v>2023</v>
      </c>
      <c r="D4899" s="130">
        <v>6.5989154216994542E-2</v>
      </c>
      <c r="E4899" s="91"/>
    </row>
    <row r="4900" spans="1:5">
      <c r="A4900" t="s">
        <v>104</v>
      </c>
      <c r="B4900" t="s">
        <v>159</v>
      </c>
      <c r="C4900">
        <v>2024</v>
      </c>
      <c r="D4900" s="130">
        <v>8.4884943134105995E-2</v>
      </c>
      <c r="E4900" s="91"/>
    </row>
    <row r="4901" spans="1:5">
      <c r="A4901" t="s">
        <v>104</v>
      </c>
      <c r="B4901" t="s">
        <v>159</v>
      </c>
      <c r="C4901">
        <v>2025</v>
      </c>
      <c r="D4901" s="130">
        <v>0.10575120679408272</v>
      </c>
    </row>
    <row r="4902" spans="1:5">
      <c r="A4902" s="134" t="s">
        <v>145</v>
      </c>
      <c r="B4902" t="s">
        <v>159</v>
      </c>
      <c r="C4902">
        <v>2014</v>
      </c>
      <c r="D4902" s="130"/>
    </row>
    <row r="4903" spans="1:5">
      <c r="A4903" s="134" t="s">
        <v>145</v>
      </c>
      <c r="B4903" t="s">
        <v>159</v>
      </c>
      <c r="C4903">
        <v>2015</v>
      </c>
      <c r="D4903" s="130"/>
    </row>
    <row r="4904" spans="1:5">
      <c r="A4904" s="134" t="s">
        <v>145</v>
      </c>
      <c r="B4904" t="s">
        <v>159</v>
      </c>
      <c r="C4904">
        <v>2016</v>
      </c>
      <c r="D4904" s="130"/>
    </row>
    <row r="4905" spans="1:5">
      <c r="A4905" s="134" t="s">
        <v>145</v>
      </c>
      <c r="B4905" t="s">
        <v>159</v>
      </c>
      <c r="C4905">
        <v>2017</v>
      </c>
      <c r="D4905" s="130"/>
    </row>
    <row r="4906" spans="1:5">
      <c r="A4906" s="134" t="s">
        <v>145</v>
      </c>
      <c r="B4906" t="s">
        <v>159</v>
      </c>
      <c r="C4906">
        <v>2018</v>
      </c>
      <c r="D4906" s="130"/>
    </row>
    <row r="4907" spans="1:5">
      <c r="A4907" s="134" t="s">
        <v>145</v>
      </c>
      <c r="B4907" t="s">
        <v>159</v>
      </c>
      <c r="C4907">
        <v>2019</v>
      </c>
      <c r="D4907" s="130"/>
    </row>
    <row r="4908" spans="1:5">
      <c r="A4908" s="134" t="s">
        <v>145</v>
      </c>
      <c r="B4908" t="s">
        <v>159</v>
      </c>
      <c r="C4908">
        <v>2020</v>
      </c>
      <c r="D4908" s="130">
        <v>5.3094208673917169E-2</v>
      </c>
      <c r="E4908" s="91"/>
    </row>
    <row r="4909" spans="1:5">
      <c r="A4909" s="134" t="s">
        <v>145</v>
      </c>
      <c r="B4909" t="s">
        <v>159</v>
      </c>
      <c r="C4909">
        <v>2021</v>
      </c>
      <c r="D4909" s="130">
        <v>5.1106435867395897E-2</v>
      </c>
      <c r="E4909" s="91"/>
    </row>
    <row r="4910" spans="1:5">
      <c r="A4910" s="134" t="s">
        <v>145</v>
      </c>
      <c r="B4910" t="s">
        <v>159</v>
      </c>
      <c r="C4910">
        <v>2022</v>
      </c>
      <c r="D4910" s="130">
        <v>5.3187887768403622E-2</v>
      </c>
      <c r="E4910" s="91"/>
    </row>
    <row r="4911" spans="1:5">
      <c r="A4911" s="134" t="s">
        <v>145</v>
      </c>
      <c r="B4911" t="s">
        <v>159</v>
      </c>
      <c r="C4911">
        <v>2023</v>
      </c>
      <c r="D4911" s="130">
        <v>3.8702547065609653E-2</v>
      </c>
      <c r="E4911" s="91"/>
    </row>
    <row r="4912" spans="1:5">
      <c r="A4912" s="134" t="s">
        <v>145</v>
      </c>
      <c r="B4912" t="s">
        <v>159</v>
      </c>
      <c r="C4912">
        <v>2024</v>
      </c>
      <c r="D4912" s="130">
        <v>5.7278107310039912E-2</v>
      </c>
      <c r="E4912" s="91"/>
    </row>
    <row r="4913" spans="1:5">
      <c r="A4913" s="134" t="s">
        <v>145</v>
      </c>
      <c r="B4913" t="s">
        <v>159</v>
      </c>
      <c r="C4913">
        <v>2025</v>
      </c>
      <c r="D4913" s="130">
        <v>5.3721865320306053E-2</v>
      </c>
    </row>
    <row r="4914" spans="1:5">
      <c r="A4914" t="s">
        <v>101</v>
      </c>
      <c r="B4914" t="s">
        <v>159</v>
      </c>
      <c r="C4914">
        <v>2014</v>
      </c>
      <c r="D4914" s="130">
        <v>0.20970080776326841</v>
      </c>
      <c r="E4914" s="91"/>
    </row>
    <row r="4915" spans="1:5">
      <c r="A4915" t="s">
        <v>101</v>
      </c>
      <c r="B4915" t="s">
        <v>159</v>
      </c>
      <c r="C4915">
        <v>2015</v>
      </c>
      <c r="D4915" s="130">
        <v>0.2239387378903771</v>
      </c>
      <c r="E4915" s="91"/>
    </row>
    <row r="4916" spans="1:5">
      <c r="A4916" t="s">
        <v>101</v>
      </c>
      <c r="B4916" t="s">
        <v>159</v>
      </c>
      <c r="C4916">
        <v>2016</v>
      </c>
      <c r="D4916" s="130">
        <v>0.15873233836946141</v>
      </c>
      <c r="E4916" s="91"/>
    </row>
    <row r="4917" spans="1:5">
      <c r="A4917" t="s">
        <v>101</v>
      </c>
      <c r="B4917" t="s">
        <v>159</v>
      </c>
      <c r="C4917">
        <v>2017</v>
      </c>
      <c r="D4917" s="130">
        <v>0.12830240803418169</v>
      </c>
      <c r="E4917" s="91"/>
    </row>
    <row r="4918" spans="1:5">
      <c r="A4918" t="s">
        <v>101</v>
      </c>
      <c r="B4918" t="s">
        <v>159</v>
      </c>
      <c r="C4918">
        <v>2018</v>
      </c>
      <c r="D4918" s="130">
        <v>9.6613539751622221E-2</v>
      </c>
      <c r="E4918" s="91"/>
    </row>
    <row r="4919" spans="1:5">
      <c r="A4919" t="s">
        <v>101</v>
      </c>
      <c r="B4919" t="s">
        <v>159</v>
      </c>
      <c r="C4919">
        <v>2019</v>
      </c>
      <c r="D4919" s="130">
        <v>7.9236003188504059E-2</v>
      </c>
      <c r="E4919" s="91"/>
    </row>
    <row r="4920" spans="1:5">
      <c r="A4920" t="s">
        <v>101</v>
      </c>
      <c r="B4920" t="s">
        <v>159</v>
      </c>
      <c r="C4920">
        <v>2020</v>
      </c>
      <c r="D4920" s="130">
        <v>9.5242582875040505E-2</v>
      </c>
      <c r="E4920" s="91"/>
    </row>
    <row r="4921" spans="1:5">
      <c r="A4921" t="s">
        <v>101</v>
      </c>
      <c r="B4921" t="s">
        <v>159</v>
      </c>
      <c r="C4921">
        <v>2021</v>
      </c>
      <c r="D4921" s="130">
        <v>6.8733698488094463E-2</v>
      </c>
      <c r="E4921" s="91"/>
    </row>
    <row r="4922" spans="1:5">
      <c r="A4922" t="s">
        <v>101</v>
      </c>
      <c r="B4922" t="s">
        <v>159</v>
      </c>
      <c r="C4922">
        <v>2022</v>
      </c>
      <c r="D4922" s="130">
        <v>0.10724704116295848</v>
      </c>
      <c r="E4922" s="91"/>
    </row>
    <row r="4923" spans="1:5">
      <c r="A4923" t="s">
        <v>101</v>
      </c>
      <c r="B4923" t="s">
        <v>159</v>
      </c>
      <c r="C4923">
        <v>2023</v>
      </c>
      <c r="D4923" s="130">
        <v>7.4000088053067889E-2</v>
      </c>
      <c r="E4923" s="91"/>
    </row>
    <row r="4924" spans="1:5">
      <c r="A4924" t="s">
        <v>101</v>
      </c>
      <c r="B4924" t="s">
        <v>159</v>
      </c>
      <c r="C4924">
        <v>2024</v>
      </c>
      <c r="D4924" s="130">
        <v>6.5872130590693384E-2</v>
      </c>
      <c r="E4924" s="91"/>
    </row>
    <row r="4925" spans="1:5">
      <c r="A4925" t="s">
        <v>101</v>
      </c>
      <c r="B4925" t="s">
        <v>159</v>
      </c>
      <c r="C4925">
        <v>2025</v>
      </c>
      <c r="D4925" s="130">
        <v>4.7336611344652078E-2</v>
      </c>
    </row>
    <row r="4926" spans="1:5">
      <c r="A4926" t="s">
        <v>71</v>
      </c>
      <c r="B4926" t="s">
        <v>159</v>
      </c>
      <c r="C4926">
        <v>2014</v>
      </c>
      <c r="D4926" s="130">
        <v>0.12673550923693239</v>
      </c>
      <c r="E4926" s="91"/>
    </row>
    <row r="4927" spans="1:5">
      <c r="A4927" t="s">
        <v>71</v>
      </c>
      <c r="B4927" t="s">
        <v>159</v>
      </c>
      <c r="C4927">
        <v>2015</v>
      </c>
      <c r="D4927" s="130">
        <v>9.5635864750342192E-2</v>
      </c>
      <c r="E4927" s="91"/>
    </row>
    <row r="4928" spans="1:5">
      <c r="A4928" t="s">
        <v>71</v>
      </c>
      <c r="B4928" t="s">
        <v>159</v>
      </c>
      <c r="C4928">
        <v>2016</v>
      </c>
      <c r="D4928" s="130">
        <v>0.11960776079745281</v>
      </c>
      <c r="E4928" s="91"/>
    </row>
    <row r="4929" spans="1:5">
      <c r="A4929" t="s">
        <v>71</v>
      </c>
      <c r="B4929" t="s">
        <v>159</v>
      </c>
      <c r="C4929">
        <v>2017</v>
      </c>
      <c r="D4929" s="130">
        <v>0.2055694694550112</v>
      </c>
      <c r="E4929" s="91"/>
    </row>
    <row r="4930" spans="1:5">
      <c r="A4930" t="s">
        <v>71</v>
      </c>
      <c r="B4930" t="s">
        <v>159</v>
      </c>
      <c r="C4930">
        <v>2018</v>
      </c>
      <c r="D4930" s="130">
        <v>0.11338813189594869</v>
      </c>
      <c r="E4930" s="91"/>
    </row>
    <row r="4931" spans="1:5">
      <c r="A4931" t="s">
        <v>71</v>
      </c>
      <c r="B4931" t="s">
        <v>159</v>
      </c>
      <c r="C4931">
        <v>2019</v>
      </c>
      <c r="D4931" s="130">
        <v>9.1174606642682524E-2</v>
      </c>
      <c r="E4931" s="91"/>
    </row>
    <row r="4932" spans="1:5">
      <c r="A4932" t="s">
        <v>71</v>
      </c>
      <c r="B4932" t="s">
        <v>159</v>
      </c>
      <c r="C4932">
        <v>2020</v>
      </c>
      <c r="D4932" s="130">
        <v>7.5816162077330884E-2</v>
      </c>
      <c r="E4932" s="91"/>
    </row>
    <row r="4933" spans="1:5">
      <c r="A4933" t="s">
        <v>71</v>
      </c>
      <c r="B4933" t="s">
        <v>159</v>
      </c>
      <c r="C4933">
        <v>2021</v>
      </c>
      <c r="D4933" s="130">
        <v>7.4189671477543004E-2</v>
      </c>
      <c r="E4933" s="91"/>
    </row>
    <row r="4934" spans="1:5">
      <c r="A4934" t="s">
        <v>71</v>
      </c>
      <c r="B4934" t="s">
        <v>159</v>
      </c>
      <c r="C4934">
        <v>2022</v>
      </c>
      <c r="D4934" s="130">
        <v>0.1176437173179456</v>
      </c>
      <c r="E4934" s="91"/>
    </row>
    <row r="4935" spans="1:5">
      <c r="A4935" t="s">
        <v>71</v>
      </c>
      <c r="B4935" t="s">
        <v>159</v>
      </c>
      <c r="C4935">
        <v>2023</v>
      </c>
      <c r="D4935" s="130">
        <v>7.3620003197686912E-2</v>
      </c>
      <c r="E4935" s="91"/>
    </row>
    <row r="4936" spans="1:5">
      <c r="A4936" t="s">
        <v>71</v>
      </c>
      <c r="B4936" t="s">
        <v>159</v>
      </c>
      <c r="C4936">
        <v>2024</v>
      </c>
      <c r="D4936" s="130">
        <v>3.5698206382651511E-2</v>
      </c>
      <c r="E4936" s="91"/>
    </row>
    <row r="4937" spans="1:5">
      <c r="A4937" t="s">
        <v>71</v>
      </c>
      <c r="B4937" t="s">
        <v>159</v>
      </c>
      <c r="C4937">
        <v>2025</v>
      </c>
      <c r="D4937" s="130">
        <v>6.080775523836545E-2</v>
      </c>
    </row>
    <row r="4938" spans="1:5">
      <c r="A4938" t="s">
        <v>10</v>
      </c>
      <c r="B4938" t="s">
        <v>159</v>
      </c>
      <c r="C4938">
        <v>2014</v>
      </c>
      <c r="D4938" s="130">
        <v>0.2250087743077066</v>
      </c>
      <c r="E4938" s="91"/>
    </row>
    <row r="4939" spans="1:5">
      <c r="A4939" t="s">
        <v>10</v>
      </c>
      <c r="B4939" t="s">
        <v>159</v>
      </c>
      <c r="C4939">
        <v>2015</v>
      </c>
      <c r="D4939" s="130">
        <v>0.2454678628597575</v>
      </c>
      <c r="E4939" s="91"/>
    </row>
    <row r="4940" spans="1:5">
      <c r="A4940" t="s">
        <v>10</v>
      </c>
      <c r="B4940" t="s">
        <v>159</v>
      </c>
      <c r="C4940">
        <v>2016</v>
      </c>
      <c r="D4940" s="130">
        <v>0.1780375801100908</v>
      </c>
      <c r="E4940" s="91"/>
    </row>
    <row r="4941" spans="1:5">
      <c r="A4941" t="s">
        <v>10</v>
      </c>
      <c r="B4941" t="s">
        <v>159</v>
      </c>
      <c r="C4941">
        <v>2017</v>
      </c>
      <c r="D4941" s="130">
        <v>0.1131720540130613</v>
      </c>
      <c r="E4941" s="91"/>
    </row>
    <row r="4942" spans="1:5">
      <c r="A4942" t="s">
        <v>10</v>
      </c>
      <c r="B4942" t="s">
        <v>159</v>
      </c>
      <c r="C4942">
        <v>2018</v>
      </c>
      <c r="D4942" s="130">
        <v>0.12983932149473559</v>
      </c>
      <c r="E4942" s="91"/>
    </row>
    <row r="4943" spans="1:5">
      <c r="A4943" t="s">
        <v>10</v>
      </c>
      <c r="B4943" t="s">
        <v>159</v>
      </c>
      <c r="C4943">
        <v>2019</v>
      </c>
      <c r="D4943" s="130">
        <v>0.1247021699107437</v>
      </c>
      <c r="E4943" s="91"/>
    </row>
    <row r="4944" spans="1:5">
      <c r="A4944" t="s">
        <v>10</v>
      </c>
      <c r="B4944" t="s">
        <v>159</v>
      </c>
      <c r="C4944">
        <v>2020</v>
      </c>
      <c r="D4944" s="130">
        <v>0.15127033073301019</v>
      </c>
      <c r="E4944" s="91"/>
    </row>
    <row r="4945" spans="1:5">
      <c r="A4945" t="s">
        <v>10</v>
      </c>
      <c r="B4945" t="s">
        <v>159</v>
      </c>
      <c r="C4945">
        <v>2021</v>
      </c>
      <c r="D4945" s="130">
        <v>0.14844954244356259</v>
      </c>
      <c r="E4945" s="91"/>
    </row>
    <row r="4946" spans="1:5">
      <c r="A4946" t="s">
        <v>10</v>
      </c>
      <c r="B4946" t="s">
        <v>159</v>
      </c>
      <c r="C4946">
        <v>2022</v>
      </c>
      <c r="D4946" s="130">
        <v>0.11111709171639665</v>
      </c>
      <c r="E4946" s="91"/>
    </row>
    <row r="4947" spans="1:5">
      <c r="A4947" t="s">
        <v>10</v>
      </c>
      <c r="B4947" t="s">
        <v>159</v>
      </c>
      <c r="C4947">
        <v>2023</v>
      </c>
      <c r="D4947" s="130">
        <v>4.1270202989750253E-2</v>
      </c>
      <c r="E4947" s="91"/>
    </row>
    <row r="4948" spans="1:5">
      <c r="A4948" t="s">
        <v>10</v>
      </c>
      <c r="B4948" t="s">
        <v>159</v>
      </c>
      <c r="C4948">
        <v>2024</v>
      </c>
      <c r="D4948" s="130">
        <v>-2.5402381305207243E-2</v>
      </c>
      <c r="E4948" s="91"/>
    </row>
    <row r="4949" spans="1:5">
      <c r="A4949" t="s">
        <v>10</v>
      </c>
      <c r="B4949" t="s">
        <v>159</v>
      </c>
      <c r="C4949">
        <v>2025</v>
      </c>
      <c r="D4949" s="130">
        <v>6.3630468213732222E-2</v>
      </c>
    </row>
    <row r="4950" spans="1:5">
      <c r="A4950" t="s">
        <v>105</v>
      </c>
      <c r="B4950" t="s">
        <v>159</v>
      </c>
      <c r="C4950">
        <v>2014</v>
      </c>
      <c r="D4950" s="130">
        <v>0.1049779138931141</v>
      </c>
      <c r="E4950" s="91"/>
    </row>
    <row r="4951" spans="1:5">
      <c r="A4951" t="s">
        <v>105</v>
      </c>
      <c r="B4951" t="s">
        <v>159</v>
      </c>
      <c r="C4951">
        <v>2015</v>
      </c>
      <c r="D4951" s="130">
        <v>0.14172119556499621</v>
      </c>
      <c r="E4951" s="91"/>
    </row>
    <row r="4952" spans="1:5">
      <c r="A4952" t="s">
        <v>105</v>
      </c>
      <c r="B4952" t="s">
        <v>159</v>
      </c>
      <c r="C4952">
        <v>2016</v>
      </c>
      <c r="D4952" s="130">
        <v>0.16443263716667189</v>
      </c>
      <c r="E4952" s="91"/>
    </row>
    <row r="4953" spans="1:5">
      <c r="A4953" t="s">
        <v>105</v>
      </c>
      <c r="B4953" t="s">
        <v>159</v>
      </c>
      <c r="C4953">
        <v>2017</v>
      </c>
      <c r="D4953" s="130">
        <v>0.12777872784137981</v>
      </c>
      <c r="E4953" s="91"/>
    </row>
    <row r="4954" spans="1:5">
      <c r="A4954" t="s">
        <v>105</v>
      </c>
      <c r="B4954" t="s">
        <v>159</v>
      </c>
      <c r="C4954">
        <v>2018</v>
      </c>
      <c r="D4954" s="130">
        <v>7.9769952600025215E-2</v>
      </c>
      <c r="E4954" s="91"/>
    </row>
    <row r="4955" spans="1:5">
      <c r="A4955" t="s">
        <v>105</v>
      </c>
      <c r="B4955" t="s">
        <v>159</v>
      </c>
      <c r="C4955">
        <v>2019</v>
      </c>
      <c r="D4955" s="130">
        <v>4.91118796174956E-2</v>
      </c>
      <c r="E4955" s="91"/>
    </row>
    <row r="4956" spans="1:5">
      <c r="A4956" t="s">
        <v>105</v>
      </c>
      <c r="B4956" t="s">
        <v>159</v>
      </c>
      <c r="C4956">
        <v>2020</v>
      </c>
      <c r="D4956" s="130">
        <v>9.4126017313136051E-2</v>
      </c>
      <c r="E4956" s="91"/>
    </row>
    <row r="4957" spans="1:5">
      <c r="A4957" t="s">
        <v>105</v>
      </c>
      <c r="B4957" t="s">
        <v>159</v>
      </c>
      <c r="C4957">
        <v>2021</v>
      </c>
      <c r="D4957" s="130">
        <v>7.213492546747341E-2</v>
      </c>
      <c r="E4957" s="91"/>
    </row>
    <row r="4958" spans="1:5">
      <c r="A4958" t="s">
        <v>105</v>
      </c>
      <c r="B4958" t="s">
        <v>159</v>
      </c>
      <c r="C4958">
        <v>2022</v>
      </c>
      <c r="D4958" s="130">
        <v>8.2471175870625565E-2</v>
      </c>
      <c r="E4958" s="91"/>
    </row>
    <row r="4959" spans="1:5">
      <c r="A4959" t="s">
        <v>105</v>
      </c>
      <c r="B4959" t="s">
        <v>159</v>
      </c>
      <c r="C4959">
        <v>2023</v>
      </c>
      <c r="D4959" s="130">
        <v>5.7676911490019377E-2</v>
      </c>
      <c r="E4959" s="91"/>
    </row>
    <row r="4960" spans="1:5">
      <c r="A4960" t="s">
        <v>105</v>
      </c>
      <c r="B4960" t="s">
        <v>159</v>
      </c>
      <c r="C4960">
        <v>2024</v>
      </c>
      <c r="D4960" s="130">
        <v>4.8433863713856801E-2</v>
      </c>
      <c r="E4960" s="91"/>
    </row>
    <row r="4961" spans="1:5">
      <c r="A4961" t="s">
        <v>105</v>
      </c>
      <c r="B4961" t="s">
        <v>159</v>
      </c>
      <c r="C4961">
        <v>2025</v>
      </c>
      <c r="D4961" s="130">
        <v>4.3788466202914343E-2</v>
      </c>
    </row>
    <row r="4962" spans="1:5">
      <c r="A4962" t="s">
        <v>106</v>
      </c>
      <c r="B4962" t="s">
        <v>159</v>
      </c>
      <c r="C4962">
        <v>2014</v>
      </c>
      <c r="D4962" s="130">
        <v>0.1174549290640859</v>
      </c>
      <c r="E4962" s="91"/>
    </row>
    <row r="4963" spans="1:5">
      <c r="A4963" t="s">
        <v>106</v>
      </c>
      <c r="B4963" t="s">
        <v>159</v>
      </c>
      <c r="C4963">
        <v>2015</v>
      </c>
      <c r="D4963" s="130">
        <v>9.7902371424982315E-2</v>
      </c>
      <c r="E4963" s="91"/>
    </row>
    <row r="4964" spans="1:5">
      <c r="A4964" t="s">
        <v>106</v>
      </c>
      <c r="B4964" t="s">
        <v>159</v>
      </c>
      <c r="C4964">
        <v>2016</v>
      </c>
      <c r="D4964" s="130">
        <v>9.5227478975702676E-2</v>
      </c>
      <c r="E4964" s="91"/>
    </row>
    <row r="4965" spans="1:5">
      <c r="A4965" t="s">
        <v>106</v>
      </c>
      <c r="B4965" t="s">
        <v>159</v>
      </c>
      <c r="C4965">
        <v>2017</v>
      </c>
      <c r="D4965" s="130">
        <v>9.7675626301000892E-2</v>
      </c>
      <c r="E4965" s="91"/>
    </row>
    <row r="4966" spans="1:5">
      <c r="A4966" t="s">
        <v>106</v>
      </c>
      <c r="B4966" t="s">
        <v>159</v>
      </c>
      <c r="C4966">
        <v>2018</v>
      </c>
      <c r="D4966" s="130">
        <v>0.11859926032142799</v>
      </c>
      <c r="E4966" s="91"/>
    </row>
    <row r="4967" spans="1:5">
      <c r="A4967" t="s">
        <v>106</v>
      </c>
      <c r="B4967" t="s">
        <v>159</v>
      </c>
      <c r="C4967">
        <v>2019</v>
      </c>
      <c r="D4967" s="130">
        <v>0.1020496451254319</v>
      </c>
      <c r="E4967" s="91"/>
    </row>
    <row r="4968" spans="1:5">
      <c r="A4968" t="s">
        <v>106</v>
      </c>
      <c r="B4968" t="s">
        <v>159</v>
      </c>
      <c r="C4968">
        <v>2020</v>
      </c>
      <c r="D4968" s="130">
        <v>8.6184407696460838E-2</v>
      </c>
      <c r="E4968" s="91"/>
    </row>
    <row r="4969" spans="1:5">
      <c r="A4969" t="s">
        <v>106</v>
      </c>
      <c r="B4969" t="s">
        <v>159</v>
      </c>
      <c r="C4969">
        <v>2021</v>
      </c>
      <c r="D4969" s="130">
        <v>6.8755970873955879E-2</v>
      </c>
      <c r="E4969" s="91"/>
    </row>
    <row r="4970" spans="1:5">
      <c r="A4970" t="s">
        <v>106</v>
      </c>
      <c r="B4970" t="s">
        <v>159</v>
      </c>
      <c r="C4970">
        <v>2022</v>
      </c>
      <c r="D4970" s="130">
        <v>8.2988077267350011E-2</v>
      </c>
      <c r="E4970" s="91"/>
    </row>
    <row r="4971" spans="1:5">
      <c r="A4971" t="s">
        <v>106</v>
      </c>
      <c r="B4971" t="s">
        <v>159</v>
      </c>
      <c r="C4971">
        <v>2023</v>
      </c>
      <c r="D4971" s="130">
        <v>9.242488590565226E-2</v>
      </c>
      <c r="E4971" s="91"/>
    </row>
    <row r="4972" spans="1:5">
      <c r="A4972" t="s">
        <v>106</v>
      </c>
      <c r="B4972" t="s">
        <v>159</v>
      </c>
      <c r="C4972">
        <v>2024</v>
      </c>
      <c r="D4972" s="130">
        <v>5.2208838943047592E-2</v>
      </c>
      <c r="E4972" s="91"/>
    </row>
    <row r="4973" spans="1:5">
      <c r="A4973" t="s">
        <v>106</v>
      </c>
      <c r="B4973" t="s">
        <v>159</v>
      </c>
      <c r="C4973">
        <v>2025</v>
      </c>
      <c r="D4973" s="130">
        <v>6.2781708051285204E-2</v>
      </c>
    </row>
    <row r="4974" spans="1:5">
      <c r="A4974" t="s">
        <v>70</v>
      </c>
      <c r="B4974" t="s">
        <v>159</v>
      </c>
      <c r="C4974">
        <v>2014</v>
      </c>
      <c r="D4974" s="130">
        <v>0.1210228705216642</v>
      </c>
      <c r="E4974" s="91"/>
    </row>
    <row r="4975" spans="1:5">
      <c r="A4975" t="s">
        <v>70</v>
      </c>
      <c r="B4975" t="s">
        <v>159</v>
      </c>
      <c r="C4975">
        <v>2015</v>
      </c>
      <c r="D4975" s="130">
        <v>9.867936871809399E-2</v>
      </c>
      <c r="E4975" s="91"/>
    </row>
    <row r="4976" spans="1:5">
      <c r="A4976" t="s">
        <v>70</v>
      </c>
      <c r="B4976" t="s">
        <v>159</v>
      </c>
      <c r="C4976">
        <v>2016</v>
      </c>
      <c r="D4976" s="130">
        <v>8.7075371229023577E-2</v>
      </c>
      <c r="E4976" s="91"/>
    </row>
    <row r="4977" spans="1:5">
      <c r="A4977" t="s">
        <v>70</v>
      </c>
      <c r="B4977" t="s">
        <v>159</v>
      </c>
      <c r="C4977">
        <v>2017</v>
      </c>
      <c r="D4977" s="130">
        <v>9.1958892283081864E-2</v>
      </c>
      <c r="E4977" s="91"/>
    </row>
    <row r="4978" spans="1:5">
      <c r="A4978" t="s">
        <v>70</v>
      </c>
      <c r="B4978" t="s">
        <v>159</v>
      </c>
      <c r="C4978">
        <v>2018</v>
      </c>
      <c r="D4978" s="130">
        <v>8.9185295954681609E-2</v>
      </c>
      <c r="E4978" s="91"/>
    </row>
    <row r="4979" spans="1:5">
      <c r="A4979" t="s">
        <v>70</v>
      </c>
      <c r="B4979" t="s">
        <v>159</v>
      </c>
      <c r="C4979">
        <v>2019</v>
      </c>
      <c r="D4979" s="130">
        <v>0.1169168803541879</v>
      </c>
      <c r="E4979" s="91"/>
    </row>
    <row r="4980" spans="1:5">
      <c r="A4980" t="s">
        <v>70</v>
      </c>
      <c r="B4980" t="s">
        <v>159</v>
      </c>
      <c r="C4980">
        <v>2020</v>
      </c>
      <c r="D4980" s="130">
        <v>0.1058571128459616</v>
      </c>
      <c r="E4980" s="91"/>
    </row>
    <row r="4981" spans="1:5">
      <c r="A4981" t="s">
        <v>70</v>
      </c>
      <c r="B4981" t="s">
        <v>159</v>
      </c>
      <c r="C4981">
        <v>2021</v>
      </c>
      <c r="D4981" s="130">
        <v>0.11023640406580761</v>
      </c>
      <c r="E4981" s="91"/>
    </row>
    <row r="4982" spans="1:5">
      <c r="A4982" t="s">
        <v>70</v>
      </c>
      <c r="B4982" t="s">
        <v>159</v>
      </c>
      <c r="C4982">
        <v>2022</v>
      </c>
      <c r="D4982" s="130">
        <v>9.613467651036306E-2</v>
      </c>
      <c r="E4982" s="91"/>
    </row>
    <row r="4983" spans="1:5">
      <c r="A4983" t="s">
        <v>70</v>
      </c>
      <c r="B4983" t="s">
        <v>159</v>
      </c>
      <c r="C4983">
        <v>2023</v>
      </c>
      <c r="D4983" s="130">
        <v>0.10777794793814273</v>
      </c>
      <c r="E4983" s="91"/>
    </row>
    <row r="4984" spans="1:5">
      <c r="A4984" t="s">
        <v>70</v>
      </c>
      <c r="B4984" t="s">
        <v>159</v>
      </c>
      <c r="C4984">
        <v>2024</v>
      </c>
      <c r="D4984" s="130">
        <v>8.2557682049600997E-2</v>
      </c>
      <c r="E4984" s="91"/>
    </row>
    <row r="4985" spans="1:5">
      <c r="A4985" t="s">
        <v>70</v>
      </c>
      <c r="B4985" t="s">
        <v>159</v>
      </c>
      <c r="C4985">
        <v>2025</v>
      </c>
      <c r="D4985" s="130">
        <v>8.8424756627073955E-2</v>
      </c>
    </row>
    <row r="4986" spans="1:5">
      <c r="A4986" t="s">
        <v>12</v>
      </c>
      <c r="B4986" t="s">
        <v>159</v>
      </c>
      <c r="C4986">
        <v>2014</v>
      </c>
      <c r="D4986" s="130">
        <v>0.27341980971029728</v>
      </c>
    </row>
    <row r="4987" spans="1:5">
      <c r="A4987" t="s">
        <v>12</v>
      </c>
      <c r="B4987" t="s">
        <v>159</v>
      </c>
      <c r="C4987">
        <v>2015</v>
      </c>
      <c r="D4987" s="130">
        <v>0.32892343020998471</v>
      </c>
      <c r="E4987" s="91"/>
    </row>
    <row r="4988" spans="1:5">
      <c r="A4988" t="s">
        <v>12</v>
      </c>
      <c r="B4988" t="s">
        <v>159</v>
      </c>
      <c r="C4988">
        <v>2016</v>
      </c>
      <c r="D4988" s="130">
        <v>0.1113737224295784</v>
      </c>
      <c r="E4988" s="91"/>
    </row>
    <row r="4989" spans="1:5">
      <c r="A4989" t="s">
        <v>12</v>
      </c>
      <c r="B4989" t="s">
        <v>159</v>
      </c>
      <c r="C4989">
        <v>2017</v>
      </c>
      <c r="D4989" s="130">
        <v>0.1753324006448557</v>
      </c>
      <c r="E4989" s="91"/>
    </row>
    <row r="4990" spans="1:5">
      <c r="A4990" t="s">
        <v>12</v>
      </c>
      <c r="B4990" t="s">
        <v>159</v>
      </c>
      <c r="C4990">
        <v>2018</v>
      </c>
      <c r="D4990" s="130">
        <v>0.2035261445045306</v>
      </c>
      <c r="E4990" s="91"/>
    </row>
    <row r="4991" spans="1:5">
      <c r="A4991" t="s">
        <v>12</v>
      </c>
      <c r="B4991" t="s">
        <v>159</v>
      </c>
      <c r="C4991">
        <v>2019</v>
      </c>
      <c r="D4991" s="130">
        <v>0.17419619559209981</v>
      </c>
      <c r="E4991" s="91"/>
    </row>
    <row r="4992" spans="1:5">
      <c r="A4992" t="s">
        <v>12</v>
      </c>
      <c r="B4992" t="s">
        <v>159</v>
      </c>
      <c r="C4992">
        <v>2020</v>
      </c>
      <c r="D4992" s="130">
        <v>0.24277025238961661</v>
      </c>
      <c r="E4992" s="91"/>
    </row>
    <row r="4993" spans="1:5">
      <c r="A4993" t="s">
        <v>12</v>
      </c>
      <c r="B4993" t="s">
        <v>159</v>
      </c>
      <c r="C4993">
        <v>2021</v>
      </c>
      <c r="D4993" s="130">
        <v>0.1661744675778524</v>
      </c>
      <c r="E4993" s="91"/>
    </row>
    <row r="4994" spans="1:5">
      <c r="A4994" t="s">
        <v>12</v>
      </c>
      <c r="B4994" t="s">
        <v>159</v>
      </c>
      <c r="C4994">
        <v>2022</v>
      </c>
      <c r="D4994" s="130">
        <v>0.19282012633161119</v>
      </c>
      <c r="E4994" s="91"/>
    </row>
    <row r="4995" spans="1:5">
      <c r="A4995" t="s">
        <v>12</v>
      </c>
      <c r="B4995" t="s">
        <v>159</v>
      </c>
      <c r="C4995">
        <v>2023</v>
      </c>
      <c r="D4995" s="130">
        <v>0.15763208667009715</v>
      </c>
      <c r="E4995" s="91"/>
    </row>
    <row r="4996" spans="1:5">
      <c r="A4996" t="s">
        <v>12</v>
      </c>
      <c r="B4996" t="s">
        <v>159</v>
      </c>
      <c r="C4996">
        <v>2024</v>
      </c>
      <c r="D4996" s="130">
        <v>6.604398624643408E-2</v>
      </c>
      <c r="E4996" s="91"/>
    </row>
    <row r="4997" spans="1:5">
      <c r="A4997" t="s">
        <v>12</v>
      </c>
      <c r="B4997" t="s">
        <v>159</v>
      </c>
      <c r="C4997">
        <v>2025</v>
      </c>
      <c r="D4997" s="130">
        <v>0.23569495885413622</v>
      </c>
    </row>
    <row r="4998" spans="1:5">
      <c r="A4998" t="s">
        <v>5</v>
      </c>
      <c r="B4998" t="s">
        <v>149</v>
      </c>
      <c r="C4998">
        <v>2014</v>
      </c>
      <c r="D4998" s="130">
        <v>0.1988770670592829</v>
      </c>
      <c r="E4998" s="91"/>
    </row>
    <row r="4999" spans="1:5">
      <c r="A4999" t="s">
        <v>5</v>
      </c>
      <c r="B4999" t="s">
        <v>149</v>
      </c>
      <c r="C4999">
        <v>2015</v>
      </c>
      <c r="D4999" s="130">
        <v>7.868433944264451E-2</v>
      </c>
      <c r="E4999" s="91"/>
    </row>
    <row r="5000" spans="1:5">
      <c r="A5000" t="s">
        <v>5</v>
      </c>
      <c r="B5000" t="s">
        <v>149</v>
      </c>
      <c r="C5000">
        <v>2016</v>
      </c>
      <c r="D5000" s="130">
        <v>-1.2171874427716179E-2</v>
      </c>
      <c r="E5000" s="91"/>
    </row>
    <row r="5001" spans="1:5">
      <c r="A5001" t="s">
        <v>5</v>
      </c>
      <c r="B5001" t="s">
        <v>149</v>
      </c>
      <c r="C5001">
        <v>2017</v>
      </c>
      <c r="D5001" s="130">
        <v>1.1380377096785171E-2</v>
      </c>
      <c r="E5001" s="91"/>
    </row>
    <row r="5002" spans="1:5">
      <c r="A5002" t="s">
        <v>5</v>
      </c>
      <c r="B5002" t="s">
        <v>149</v>
      </c>
      <c r="C5002">
        <v>2018</v>
      </c>
      <c r="D5002" s="130">
        <v>6.0416324963533337E-2</v>
      </c>
      <c r="E5002" s="91"/>
    </row>
    <row r="5003" spans="1:5">
      <c r="A5003" t="s">
        <v>5</v>
      </c>
      <c r="B5003" t="s">
        <v>149</v>
      </c>
      <c r="C5003">
        <v>2019</v>
      </c>
      <c r="D5003" s="130">
        <v>6.6733287040713268E-2</v>
      </c>
      <c r="E5003" s="91"/>
    </row>
    <row r="5004" spans="1:5">
      <c r="A5004" t="s">
        <v>5</v>
      </c>
      <c r="B5004" t="s">
        <v>149</v>
      </c>
      <c r="C5004">
        <v>2020</v>
      </c>
      <c r="D5004" s="130">
        <v>7.4236534044266875E-2</v>
      </c>
      <c r="E5004" s="91"/>
    </row>
    <row r="5005" spans="1:5">
      <c r="A5005" t="s">
        <v>5</v>
      </c>
      <c r="B5005" t="s">
        <v>149</v>
      </c>
      <c r="C5005">
        <v>2021</v>
      </c>
      <c r="D5005" s="130">
        <v>6.3994387508252745E-2</v>
      </c>
      <c r="E5005" s="91"/>
    </row>
    <row r="5006" spans="1:5">
      <c r="A5006" t="s">
        <v>5</v>
      </c>
      <c r="B5006" t="s">
        <v>149</v>
      </c>
      <c r="C5006">
        <v>2022</v>
      </c>
      <c r="D5006" s="130">
        <v>0.13711791751470095</v>
      </c>
      <c r="E5006" s="91"/>
    </row>
    <row r="5007" spans="1:5">
      <c r="A5007" t="s">
        <v>5</v>
      </c>
      <c r="B5007" t="s">
        <v>149</v>
      </c>
      <c r="C5007">
        <v>2023</v>
      </c>
      <c r="D5007" s="130">
        <v>0.19984903264994472</v>
      </c>
      <c r="E5007" s="91"/>
    </row>
    <row r="5008" spans="1:5">
      <c r="A5008" t="s">
        <v>5</v>
      </c>
      <c r="B5008" t="s">
        <v>149</v>
      </c>
      <c r="C5008">
        <v>2024</v>
      </c>
      <c r="D5008" s="130">
        <v>0.10534368101277079</v>
      </c>
      <c r="E5008" s="91"/>
    </row>
    <row r="5009" spans="1:5">
      <c r="A5009" t="s">
        <v>5</v>
      </c>
      <c r="B5009" t="s">
        <v>149</v>
      </c>
      <c r="C5009">
        <v>2025</v>
      </c>
      <c r="D5009" s="130">
        <v>5.4859647982572431E-2</v>
      </c>
    </row>
    <row r="5010" spans="1:5">
      <c r="A5010" t="s">
        <v>102</v>
      </c>
      <c r="B5010" t="s">
        <v>149</v>
      </c>
      <c r="C5010">
        <v>2014</v>
      </c>
      <c r="D5010" s="130">
        <v>0.18817353838605741</v>
      </c>
      <c r="E5010" s="91"/>
    </row>
    <row r="5011" spans="1:5">
      <c r="A5011" t="s">
        <v>102</v>
      </c>
      <c r="B5011" t="s">
        <v>149</v>
      </c>
      <c r="C5011">
        <v>2015</v>
      </c>
      <c r="D5011" s="130">
        <v>0.20839670626820539</v>
      </c>
      <c r="E5011" s="91"/>
    </row>
    <row r="5012" spans="1:5">
      <c r="A5012" t="s">
        <v>102</v>
      </c>
      <c r="B5012" t="s">
        <v>149</v>
      </c>
      <c r="C5012">
        <v>2016</v>
      </c>
      <c r="D5012" s="130">
        <v>4.5237263849275983E-2</v>
      </c>
      <c r="E5012" s="91"/>
    </row>
    <row r="5013" spans="1:5">
      <c r="A5013" t="s">
        <v>102</v>
      </c>
      <c r="B5013" t="s">
        <v>149</v>
      </c>
      <c r="C5013">
        <v>2017</v>
      </c>
      <c r="D5013" s="130">
        <v>8.6554751635567681E-2</v>
      </c>
      <c r="E5013" s="91"/>
    </row>
    <row r="5014" spans="1:5">
      <c r="A5014" t="s">
        <v>102</v>
      </c>
      <c r="B5014" t="s">
        <v>149</v>
      </c>
      <c r="C5014">
        <v>2018</v>
      </c>
      <c r="D5014" s="130">
        <v>0.10559681026603129</v>
      </c>
      <c r="E5014" s="91"/>
    </row>
    <row r="5015" spans="1:5">
      <c r="A5015" t="s">
        <v>102</v>
      </c>
      <c r="B5015" t="s">
        <v>149</v>
      </c>
      <c r="C5015">
        <v>2019</v>
      </c>
      <c r="D5015" s="130">
        <v>0.1089555751217576</v>
      </c>
      <c r="E5015" s="91"/>
    </row>
    <row r="5016" spans="1:5">
      <c r="A5016" t="s">
        <v>102</v>
      </c>
      <c r="B5016" t="s">
        <v>149</v>
      </c>
      <c r="C5016">
        <v>2020</v>
      </c>
      <c r="D5016" s="130">
        <v>9.5998126832300176E-2</v>
      </c>
      <c r="E5016" s="91"/>
    </row>
    <row r="5017" spans="1:5">
      <c r="A5017" t="s">
        <v>102</v>
      </c>
      <c r="B5017" t="s">
        <v>149</v>
      </c>
      <c r="C5017">
        <v>2021</v>
      </c>
      <c r="D5017" s="130">
        <v>7.5799319533582141E-2</v>
      </c>
      <c r="E5017" s="91"/>
    </row>
    <row r="5018" spans="1:5">
      <c r="A5018" t="s">
        <v>102</v>
      </c>
      <c r="B5018" t="s">
        <v>149</v>
      </c>
      <c r="C5018">
        <v>2022</v>
      </c>
      <c r="D5018" s="130">
        <v>4.3622083706404864E-3</v>
      </c>
      <c r="E5018" s="91"/>
    </row>
    <row r="5019" spans="1:5">
      <c r="A5019" t="s">
        <v>102</v>
      </c>
      <c r="B5019" t="s">
        <v>149</v>
      </c>
      <c r="C5019">
        <v>2023</v>
      </c>
      <c r="D5019" s="130">
        <v>0.15200968026293266</v>
      </c>
      <c r="E5019" s="91"/>
    </row>
    <row r="5020" spans="1:5">
      <c r="A5020" t="s">
        <v>102</v>
      </c>
      <c r="B5020" t="s">
        <v>149</v>
      </c>
      <c r="C5020">
        <v>2024</v>
      </c>
      <c r="D5020" s="130">
        <v>0.23149986008175286</v>
      </c>
      <c r="E5020" s="91"/>
    </row>
    <row r="5021" spans="1:5">
      <c r="A5021" t="s">
        <v>102</v>
      </c>
      <c r="B5021" t="s">
        <v>149</v>
      </c>
      <c r="C5021">
        <v>2025</v>
      </c>
      <c r="D5021" s="130">
        <v>0.11284183477919632</v>
      </c>
    </row>
    <row r="5022" spans="1:5">
      <c r="A5022" t="s">
        <v>11</v>
      </c>
      <c r="B5022" t="s">
        <v>149</v>
      </c>
      <c r="C5022">
        <v>2014</v>
      </c>
      <c r="D5022" s="130">
        <v>0.1095995850466135</v>
      </c>
      <c r="E5022" s="91"/>
    </row>
    <row r="5023" spans="1:5">
      <c r="A5023" t="s">
        <v>11</v>
      </c>
      <c r="B5023" t="s">
        <v>149</v>
      </c>
      <c r="C5023">
        <v>2015</v>
      </c>
      <c r="D5023" s="130">
        <v>0.13645448416883521</v>
      </c>
      <c r="E5023" s="91"/>
    </row>
    <row r="5024" spans="1:5">
      <c r="A5024" t="s">
        <v>11</v>
      </c>
      <c r="B5024" t="s">
        <v>149</v>
      </c>
      <c r="C5024">
        <v>2016</v>
      </c>
      <c r="D5024" s="130">
        <v>8.2162720514313961E-2</v>
      </c>
      <c r="E5024" s="91"/>
    </row>
    <row r="5025" spans="1:5">
      <c r="A5025" t="s">
        <v>11</v>
      </c>
      <c r="B5025" t="s">
        <v>149</v>
      </c>
      <c r="C5025">
        <v>2017</v>
      </c>
      <c r="D5025" s="130">
        <v>7.0394046850214373E-2</v>
      </c>
      <c r="E5025" s="91"/>
    </row>
    <row r="5026" spans="1:5">
      <c r="A5026" t="s">
        <v>11</v>
      </c>
      <c r="B5026" t="s">
        <v>149</v>
      </c>
      <c r="C5026">
        <v>2018</v>
      </c>
      <c r="D5026" s="130">
        <v>8.868635405367295E-2</v>
      </c>
      <c r="E5026" s="91"/>
    </row>
    <row r="5027" spans="1:5">
      <c r="A5027" t="s">
        <v>11</v>
      </c>
      <c r="B5027" t="s">
        <v>149</v>
      </c>
      <c r="C5027">
        <v>2019</v>
      </c>
      <c r="D5027" s="130">
        <v>8.6457304794389303E-2</v>
      </c>
      <c r="E5027" s="91"/>
    </row>
    <row r="5028" spans="1:5">
      <c r="A5028" t="s">
        <v>11</v>
      </c>
      <c r="B5028" t="s">
        <v>149</v>
      </c>
      <c r="C5028">
        <v>2020</v>
      </c>
      <c r="D5028" s="130">
        <v>5.5754881515202782E-2</v>
      </c>
      <c r="E5028" s="91"/>
    </row>
    <row r="5029" spans="1:5">
      <c r="A5029" t="s">
        <v>11</v>
      </c>
      <c r="B5029" t="s">
        <v>149</v>
      </c>
      <c r="C5029">
        <v>2021</v>
      </c>
      <c r="D5029" s="130">
        <v>5.9966117249024349E-2</v>
      </c>
      <c r="E5029" s="91"/>
    </row>
    <row r="5030" spans="1:5">
      <c r="A5030" t="s">
        <v>11</v>
      </c>
      <c r="B5030" t="s">
        <v>149</v>
      </c>
      <c r="C5030">
        <v>2022</v>
      </c>
      <c r="D5030" s="130">
        <v>8.9576378684929889E-2</v>
      </c>
      <c r="E5030" s="91"/>
    </row>
    <row r="5031" spans="1:5">
      <c r="A5031" t="s">
        <v>11</v>
      </c>
      <c r="B5031" t="s">
        <v>149</v>
      </c>
      <c r="C5031">
        <v>2023</v>
      </c>
      <c r="D5031" s="130">
        <v>0.16001515833706823</v>
      </c>
      <c r="E5031" s="91"/>
    </row>
    <row r="5032" spans="1:5">
      <c r="A5032" t="s">
        <v>11</v>
      </c>
      <c r="B5032" t="s">
        <v>149</v>
      </c>
      <c r="C5032">
        <v>2024</v>
      </c>
      <c r="D5032" s="130">
        <v>0.16856713162584877</v>
      </c>
      <c r="E5032" s="91"/>
    </row>
    <row r="5033" spans="1:5">
      <c r="A5033" t="s">
        <v>11</v>
      </c>
      <c r="B5033" t="s">
        <v>149</v>
      </c>
      <c r="C5033">
        <v>2025</v>
      </c>
      <c r="D5033" s="130">
        <v>9.9977335819662616E-2</v>
      </c>
    </row>
    <row r="5034" spans="1:5">
      <c r="A5034" t="s">
        <v>6</v>
      </c>
      <c r="B5034" t="s">
        <v>149</v>
      </c>
      <c r="C5034">
        <v>2014</v>
      </c>
      <c r="D5034" s="130">
        <v>0.1467587295966955</v>
      </c>
      <c r="E5034" s="91"/>
    </row>
    <row r="5035" spans="1:5">
      <c r="A5035" t="s">
        <v>6</v>
      </c>
      <c r="B5035" t="s">
        <v>149</v>
      </c>
      <c r="C5035">
        <v>2015</v>
      </c>
      <c r="D5035" s="130">
        <v>0.1349278140486653</v>
      </c>
      <c r="E5035" s="91"/>
    </row>
    <row r="5036" spans="1:5">
      <c r="A5036" t="s">
        <v>6</v>
      </c>
      <c r="B5036" t="s">
        <v>149</v>
      </c>
      <c r="C5036">
        <v>2016</v>
      </c>
      <c r="D5036" s="130">
        <v>4.6122785604371212E-2</v>
      </c>
      <c r="E5036" s="91"/>
    </row>
    <row r="5037" spans="1:5">
      <c r="A5037" t="s">
        <v>6</v>
      </c>
      <c r="B5037" t="s">
        <v>149</v>
      </c>
      <c r="C5037">
        <v>2017</v>
      </c>
      <c r="D5037" s="130">
        <v>5.5822643178662007E-2</v>
      </c>
      <c r="E5037" s="91"/>
    </row>
    <row r="5038" spans="1:5">
      <c r="A5038" t="s">
        <v>6</v>
      </c>
      <c r="B5038" t="s">
        <v>149</v>
      </c>
      <c r="C5038">
        <v>2018</v>
      </c>
      <c r="D5038" s="130">
        <v>0.2194011012377993</v>
      </c>
      <c r="E5038" s="91"/>
    </row>
    <row r="5039" spans="1:5">
      <c r="A5039" t="s">
        <v>6</v>
      </c>
      <c r="B5039" t="s">
        <v>149</v>
      </c>
      <c r="C5039">
        <v>2019</v>
      </c>
      <c r="D5039" s="130">
        <v>0.17231760939252219</v>
      </c>
      <c r="E5039" s="91"/>
    </row>
    <row r="5040" spans="1:5">
      <c r="A5040" t="s">
        <v>6</v>
      </c>
      <c r="B5040" t="s">
        <v>149</v>
      </c>
      <c r="C5040">
        <v>2020</v>
      </c>
      <c r="D5040" s="130">
        <v>0.12598231509603999</v>
      </c>
      <c r="E5040" s="91"/>
    </row>
    <row r="5041" spans="1:5">
      <c r="A5041" t="s">
        <v>6</v>
      </c>
      <c r="B5041" t="s">
        <v>149</v>
      </c>
      <c r="C5041">
        <v>2021</v>
      </c>
      <c r="D5041" s="130">
        <v>6.7162824844641811E-2</v>
      </c>
      <c r="E5041" s="91"/>
    </row>
    <row r="5042" spans="1:5">
      <c r="A5042" t="s">
        <v>6</v>
      </c>
      <c r="B5042" t="s">
        <v>149</v>
      </c>
      <c r="C5042">
        <v>2022</v>
      </c>
      <c r="D5042" s="130">
        <v>0.18468734771006937</v>
      </c>
      <c r="E5042" s="91"/>
    </row>
    <row r="5043" spans="1:5">
      <c r="A5043" t="s">
        <v>6</v>
      </c>
      <c r="B5043" t="s">
        <v>149</v>
      </c>
      <c r="C5043">
        <v>2023</v>
      </c>
      <c r="D5043" s="130">
        <v>0.37401149383163051</v>
      </c>
      <c r="E5043" s="91"/>
    </row>
    <row r="5044" spans="1:5">
      <c r="A5044" t="s">
        <v>6</v>
      </c>
      <c r="B5044" t="s">
        <v>149</v>
      </c>
      <c r="C5044">
        <v>2024</v>
      </c>
      <c r="D5044" s="130">
        <v>0.22699671653279396</v>
      </c>
      <c r="E5044" s="91"/>
    </row>
    <row r="5045" spans="1:5">
      <c r="A5045" t="s">
        <v>6</v>
      </c>
      <c r="B5045" t="s">
        <v>149</v>
      </c>
      <c r="C5045">
        <v>2025</v>
      </c>
      <c r="D5045" s="130">
        <v>2.688015037290049E-2</v>
      </c>
    </row>
    <row r="5046" spans="1:5">
      <c r="A5046" t="s">
        <v>8</v>
      </c>
      <c r="B5046" t="s">
        <v>149</v>
      </c>
      <c r="C5046">
        <v>2014</v>
      </c>
      <c r="D5046" s="130">
        <v>0.1355907912069638</v>
      </c>
      <c r="E5046" s="91"/>
    </row>
    <row r="5047" spans="1:5">
      <c r="A5047" t="s">
        <v>8</v>
      </c>
      <c r="B5047" t="s">
        <v>149</v>
      </c>
      <c r="C5047">
        <v>2015</v>
      </c>
      <c r="D5047" s="130">
        <v>0.1123605273814198</v>
      </c>
      <c r="E5047" s="91"/>
    </row>
    <row r="5048" spans="1:5">
      <c r="A5048" t="s">
        <v>8</v>
      </c>
      <c r="B5048" t="s">
        <v>149</v>
      </c>
      <c r="C5048">
        <v>2016</v>
      </c>
      <c r="D5048" s="130">
        <v>8.4257549335447032E-2</v>
      </c>
      <c r="E5048" s="91"/>
    </row>
    <row r="5049" spans="1:5">
      <c r="A5049" t="s">
        <v>8</v>
      </c>
      <c r="B5049" t="s">
        <v>149</v>
      </c>
      <c r="C5049">
        <v>2017</v>
      </c>
      <c r="D5049" s="130">
        <v>7.8740168546304029E-2</v>
      </c>
      <c r="E5049" s="91"/>
    </row>
    <row r="5050" spans="1:5">
      <c r="A5050" t="s">
        <v>8</v>
      </c>
      <c r="B5050" t="s">
        <v>149</v>
      </c>
      <c r="C5050">
        <v>2018</v>
      </c>
      <c r="D5050" s="130">
        <v>0.120827967341423</v>
      </c>
      <c r="E5050" s="91"/>
    </row>
    <row r="5051" spans="1:5">
      <c r="A5051" t="s">
        <v>8</v>
      </c>
      <c r="B5051" t="s">
        <v>149</v>
      </c>
      <c r="C5051">
        <v>2019</v>
      </c>
      <c r="D5051" s="130">
        <v>8.7869727397327679E-2</v>
      </c>
      <c r="E5051" s="91"/>
    </row>
    <row r="5052" spans="1:5">
      <c r="A5052" t="s">
        <v>8</v>
      </c>
      <c r="B5052" t="s">
        <v>149</v>
      </c>
      <c r="C5052">
        <v>2020</v>
      </c>
      <c r="D5052" s="130">
        <v>8.6666718052204827E-2</v>
      </c>
      <c r="E5052" s="91"/>
    </row>
    <row r="5053" spans="1:5">
      <c r="A5053" t="s">
        <v>8</v>
      </c>
      <c r="B5053" t="s">
        <v>149</v>
      </c>
      <c r="C5053">
        <v>2021</v>
      </c>
      <c r="D5053" s="130">
        <v>2.7537261282783269E-2</v>
      </c>
      <c r="E5053" s="91"/>
    </row>
    <row r="5054" spans="1:5">
      <c r="A5054" t="s">
        <v>8</v>
      </c>
      <c r="B5054" t="s">
        <v>149</v>
      </c>
      <c r="C5054">
        <v>2022</v>
      </c>
      <c r="D5054" s="130">
        <v>0.10485190466574029</v>
      </c>
      <c r="E5054" s="91"/>
    </row>
    <row r="5055" spans="1:5">
      <c r="A5055" t="s">
        <v>8</v>
      </c>
      <c r="B5055" t="s">
        <v>149</v>
      </c>
      <c r="C5055">
        <v>2023</v>
      </c>
      <c r="D5055" s="130">
        <v>0.19595406335145274</v>
      </c>
      <c r="E5055" s="91"/>
    </row>
    <row r="5056" spans="1:5">
      <c r="A5056" t="s">
        <v>8</v>
      </c>
      <c r="B5056" t="s">
        <v>149</v>
      </c>
      <c r="C5056">
        <v>2024</v>
      </c>
      <c r="D5056" s="130">
        <v>7.8266556782400895E-2</v>
      </c>
      <c r="E5056" s="91"/>
    </row>
    <row r="5057" spans="1:5">
      <c r="A5057" t="s">
        <v>8</v>
      </c>
      <c r="B5057" t="s">
        <v>149</v>
      </c>
      <c r="C5057">
        <v>2025</v>
      </c>
      <c r="D5057" s="130">
        <v>2.0155887994846841E-2</v>
      </c>
    </row>
    <row r="5058" spans="1:5">
      <c r="A5058" t="s">
        <v>9</v>
      </c>
      <c r="B5058" t="s">
        <v>149</v>
      </c>
      <c r="C5058">
        <v>2014</v>
      </c>
      <c r="D5058" s="130">
        <v>0.1349667211940303</v>
      </c>
      <c r="E5058" s="91"/>
    </row>
    <row r="5059" spans="1:5">
      <c r="A5059" t="s">
        <v>9</v>
      </c>
      <c r="B5059" t="s">
        <v>149</v>
      </c>
      <c r="C5059">
        <v>2015</v>
      </c>
      <c r="D5059" s="130">
        <v>0.1123841062863334</v>
      </c>
      <c r="E5059" s="91"/>
    </row>
    <row r="5060" spans="1:5">
      <c r="A5060" t="s">
        <v>9</v>
      </c>
      <c r="B5060" t="s">
        <v>149</v>
      </c>
      <c r="C5060">
        <v>2016</v>
      </c>
      <c r="D5060" s="130">
        <v>5.1637230227367208E-2</v>
      </c>
      <c r="E5060" s="91"/>
    </row>
    <row r="5061" spans="1:5">
      <c r="A5061" t="s">
        <v>9</v>
      </c>
      <c r="B5061" t="s">
        <v>149</v>
      </c>
      <c r="C5061">
        <v>2017</v>
      </c>
      <c r="D5061" s="130">
        <v>0.10516258664159429</v>
      </c>
      <c r="E5061" s="91"/>
    </row>
    <row r="5062" spans="1:5">
      <c r="A5062" t="s">
        <v>9</v>
      </c>
      <c r="B5062" t="s">
        <v>149</v>
      </c>
      <c r="C5062">
        <v>2018</v>
      </c>
      <c r="D5062" s="130">
        <v>8.7935379074598308E-2</v>
      </c>
      <c r="E5062" s="91"/>
    </row>
    <row r="5063" spans="1:5">
      <c r="A5063" t="s">
        <v>9</v>
      </c>
      <c r="B5063" t="s">
        <v>149</v>
      </c>
      <c r="C5063">
        <v>2019</v>
      </c>
      <c r="D5063" s="130">
        <v>7.9233512897779412E-2</v>
      </c>
      <c r="E5063" s="91"/>
    </row>
    <row r="5064" spans="1:5">
      <c r="A5064" t="s">
        <v>9</v>
      </c>
      <c r="B5064" t="s">
        <v>149</v>
      </c>
      <c r="C5064">
        <v>2020</v>
      </c>
      <c r="D5064" s="130">
        <v>7.5483923163148184E-2</v>
      </c>
      <c r="E5064" s="91"/>
    </row>
    <row r="5065" spans="1:5">
      <c r="A5065" t="s">
        <v>9</v>
      </c>
      <c r="B5065" t="s">
        <v>149</v>
      </c>
      <c r="C5065">
        <v>2021</v>
      </c>
      <c r="D5065" s="130">
        <v>7.677159626328393E-3</v>
      </c>
      <c r="E5065" s="91"/>
    </row>
    <row r="5066" spans="1:5">
      <c r="A5066" t="s">
        <v>9</v>
      </c>
      <c r="B5066" t="s">
        <v>149</v>
      </c>
      <c r="C5066">
        <v>2022</v>
      </c>
      <c r="D5066" s="130">
        <v>9.6624630416885876E-2</v>
      </c>
      <c r="E5066" s="91"/>
    </row>
    <row r="5067" spans="1:5">
      <c r="A5067" t="s">
        <v>9</v>
      </c>
      <c r="B5067" t="s">
        <v>149</v>
      </c>
      <c r="C5067">
        <v>2023</v>
      </c>
      <c r="D5067" s="130">
        <v>0.21278854271684677</v>
      </c>
      <c r="E5067" s="91"/>
    </row>
    <row r="5068" spans="1:5">
      <c r="A5068" t="s">
        <v>9</v>
      </c>
      <c r="B5068" t="s">
        <v>149</v>
      </c>
      <c r="C5068">
        <v>2024</v>
      </c>
      <c r="D5068" s="130">
        <v>7.2488389719414348E-2</v>
      </c>
      <c r="E5068" s="91"/>
    </row>
    <row r="5069" spans="1:5">
      <c r="A5069" t="s">
        <v>9</v>
      </c>
      <c r="B5069" t="s">
        <v>149</v>
      </c>
      <c r="C5069">
        <v>2025</v>
      </c>
      <c r="D5069" s="130">
        <v>2.3363639994391224E-2</v>
      </c>
    </row>
    <row r="5070" spans="1:5">
      <c r="A5070" t="s">
        <v>7</v>
      </c>
      <c r="B5070" t="s">
        <v>149</v>
      </c>
      <c r="C5070">
        <v>2014</v>
      </c>
      <c r="D5070" s="130">
        <v>0.1640555050120644</v>
      </c>
      <c r="E5070" s="91"/>
    </row>
    <row r="5071" spans="1:5">
      <c r="A5071" t="s">
        <v>7</v>
      </c>
      <c r="B5071" t="s">
        <v>149</v>
      </c>
      <c r="C5071">
        <v>2015</v>
      </c>
      <c r="D5071" s="130">
        <v>0.18543252279209041</v>
      </c>
      <c r="E5071" s="91"/>
    </row>
    <row r="5072" spans="1:5">
      <c r="A5072" t="s">
        <v>7</v>
      </c>
      <c r="B5072" t="s">
        <v>149</v>
      </c>
      <c r="C5072">
        <v>2016</v>
      </c>
      <c r="D5072" s="130">
        <v>1.282968323496419E-2</v>
      </c>
      <c r="E5072" s="91"/>
    </row>
    <row r="5073" spans="1:5">
      <c r="A5073" t="s">
        <v>7</v>
      </c>
      <c r="B5073" t="s">
        <v>149</v>
      </c>
      <c r="C5073">
        <v>2017</v>
      </c>
      <c r="D5073" s="130">
        <v>2.5259876104478472E-2</v>
      </c>
      <c r="E5073" s="91"/>
    </row>
    <row r="5074" spans="1:5">
      <c r="A5074" t="s">
        <v>7</v>
      </c>
      <c r="B5074" t="s">
        <v>149</v>
      </c>
      <c r="C5074">
        <v>2018</v>
      </c>
      <c r="D5074" s="130">
        <v>4.6605124563636913E-2</v>
      </c>
      <c r="E5074" s="91"/>
    </row>
    <row r="5075" spans="1:5">
      <c r="A5075" t="s">
        <v>7</v>
      </c>
      <c r="B5075" t="s">
        <v>149</v>
      </c>
      <c r="C5075">
        <v>2019</v>
      </c>
      <c r="D5075" s="130">
        <v>3.1808262456544473E-2</v>
      </c>
      <c r="E5075" s="91"/>
    </row>
    <row r="5076" spans="1:5">
      <c r="A5076" t="s">
        <v>7</v>
      </c>
      <c r="B5076" t="s">
        <v>149</v>
      </c>
      <c r="C5076">
        <v>2020</v>
      </c>
      <c r="D5076" s="130">
        <v>4.2389747958847743E-2</v>
      </c>
      <c r="E5076" s="91"/>
    </row>
    <row r="5077" spans="1:5">
      <c r="A5077" t="s">
        <v>7</v>
      </c>
      <c r="B5077" t="s">
        <v>149</v>
      </c>
      <c r="C5077">
        <v>2021</v>
      </c>
      <c r="D5077" s="130">
        <v>3.0009021384905962E-2</v>
      </c>
      <c r="E5077" s="91"/>
    </row>
    <row r="5078" spans="1:5">
      <c r="A5078" t="s">
        <v>7</v>
      </c>
      <c r="B5078" t="s">
        <v>149</v>
      </c>
      <c r="C5078">
        <v>2022</v>
      </c>
      <c r="D5078" s="130">
        <v>9.4996454417351536E-2</v>
      </c>
      <c r="E5078" s="91"/>
    </row>
    <row r="5079" spans="1:5">
      <c r="A5079" t="s">
        <v>7</v>
      </c>
      <c r="B5079" t="s">
        <v>149</v>
      </c>
      <c r="C5079">
        <v>2023</v>
      </c>
      <c r="D5079" s="130">
        <v>0.16900724051898044</v>
      </c>
      <c r="E5079" s="91"/>
    </row>
    <row r="5080" spans="1:5">
      <c r="A5080" t="s">
        <v>7</v>
      </c>
      <c r="B5080" t="s">
        <v>149</v>
      </c>
      <c r="C5080">
        <v>2024</v>
      </c>
      <c r="D5080" s="130">
        <v>7.4944040271955961E-2</v>
      </c>
      <c r="E5080" s="91"/>
    </row>
    <row r="5081" spans="1:5">
      <c r="A5081" t="s">
        <v>7</v>
      </c>
      <c r="B5081" t="s">
        <v>149</v>
      </c>
      <c r="C5081">
        <v>2025</v>
      </c>
      <c r="D5081" s="130">
        <v>5.3668318260496818E-2</v>
      </c>
    </row>
    <row r="5082" spans="1:5">
      <c r="A5082" t="s">
        <v>107</v>
      </c>
      <c r="B5082" t="s">
        <v>149</v>
      </c>
      <c r="C5082">
        <v>2014</v>
      </c>
      <c r="D5082" s="130">
        <v>9.6324087850919934E-2</v>
      </c>
      <c r="E5082" s="91"/>
    </row>
    <row r="5083" spans="1:5">
      <c r="A5083" t="s">
        <v>107</v>
      </c>
      <c r="B5083" t="s">
        <v>149</v>
      </c>
      <c r="C5083">
        <v>2015</v>
      </c>
      <c r="D5083" s="130">
        <v>7.7894450729024248E-2</v>
      </c>
      <c r="E5083" s="91"/>
    </row>
    <row r="5084" spans="1:5">
      <c r="A5084" t="s">
        <v>107</v>
      </c>
      <c r="B5084" t="s">
        <v>149</v>
      </c>
      <c r="C5084">
        <v>2016</v>
      </c>
      <c r="D5084" s="130">
        <v>6.6558307924720103E-2</v>
      </c>
      <c r="E5084" s="91"/>
    </row>
    <row r="5085" spans="1:5">
      <c r="A5085" t="s">
        <v>107</v>
      </c>
      <c r="B5085" t="s">
        <v>149</v>
      </c>
      <c r="C5085">
        <v>2017</v>
      </c>
      <c r="D5085" s="130">
        <v>6.3543030882614759E-2</v>
      </c>
      <c r="E5085" s="91"/>
    </row>
    <row r="5086" spans="1:5">
      <c r="A5086" t="s">
        <v>107</v>
      </c>
      <c r="B5086" t="s">
        <v>149</v>
      </c>
      <c r="C5086">
        <v>2018</v>
      </c>
      <c r="D5086" s="130">
        <v>7.2941211428708227E-2</v>
      </c>
      <c r="E5086" s="91"/>
    </row>
    <row r="5087" spans="1:5">
      <c r="A5087" t="s">
        <v>107</v>
      </c>
      <c r="B5087" t="s">
        <v>149</v>
      </c>
      <c r="C5087">
        <v>2019</v>
      </c>
      <c r="D5087" s="130">
        <v>8.9198811153929483E-2</v>
      </c>
      <c r="E5087" s="91"/>
    </row>
    <row r="5088" spans="1:5">
      <c r="A5088" t="s">
        <v>107</v>
      </c>
      <c r="B5088" t="s">
        <v>149</v>
      </c>
      <c r="C5088">
        <v>2020</v>
      </c>
      <c r="D5088" s="130">
        <v>7.313588060689695E-2</v>
      </c>
      <c r="E5088" s="91"/>
    </row>
    <row r="5089" spans="1:5">
      <c r="A5089" t="s">
        <v>107</v>
      </c>
      <c r="B5089" t="s">
        <v>149</v>
      </c>
      <c r="C5089">
        <v>2021</v>
      </c>
      <c r="D5089" s="130">
        <v>4.5446511671263262E-2</v>
      </c>
      <c r="E5089" s="91"/>
    </row>
    <row r="5090" spans="1:5">
      <c r="A5090" t="s">
        <v>107</v>
      </c>
      <c r="B5090" t="s">
        <v>149</v>
      </c>
      <c r="C5090">
        <v>2022</v>
      </c>
      <c r="D5090" s="130">
        <v>7.1748441147380632E-2</v>
      </c>
      <c r="E5090" s="91"/>
    </row>
    <row r="5091" spans="1:5">
      <c r="A5091" t="s">
        <v>107</v>
      </c>
      <c r="B5091" t="s">
        <v>149</v>
      </c>
      <c r="C5091">
        <v>2023</v>
      </c>
      <c r="D5091" s="130">
        <v>9.7876656135867476E-2</v>
      </c>
      <c r="E5091" s="91"/>
    </row>
    <row r="5092" spans="1:5">
      <c r="A5092" t="s">
        <v>107</v>
      </c>
      <c r="B5092" t="s">
        <v>149</v>
      </c>
      <c r="C5092">
        <v>2024</v>
      </c>
      <c r="D5092" s="130">
        <v>2.8042329440776365E-2</v>
      </c>
      <c r="E5092" s="91"/>
    </row>
    <row r="5093" spans="1:5">
      <c r="A5093" t="s">
        <v>107</v>
      </c>
      <c r="B5093" t="s">
        <v>149</v>
      </c>
      <c r="C5093">
        <v>2025</v>
      </c>
      <c r="D5093" s="130">
        <v>2.9038548099364753E-2</v>
      </c>
    </row>
    <row r="5094" spans="1:5">
      <c r="A5094" t="s">
        <v>104</v>
      </c>
      <c r="B5094" t="s">
        <v>149</v>
      </c>
      <c r="C5094">
        <v>2014</v>
      </c>
      <c r="D5094" s="130">
        <v>0.1098787537089725</v>
      </c>
      <c r="E5094" s="91"/>
    </row>
    <row r="5095" spans="1:5">
      <c r="A5095" t="s">
        <v>104</v>
      </c>
      <c r="B5095" t="s">
        <v>149</v>
      </c>
      <c r="C5095">
        <v>2015</v>
      </c>
      <c r="D5095" s="130">
        <v>0.15224548881800459</v>
      </c>
      <c r="E5095" s="91"/>
    </row>
    <row r="5096" spans="1:5">
      <c r="A5096" t="s">
        <v>104</v>
      </c>
      <c r="B5096" t="s">
        <v>149</v>
      </c>
      <c r="C5096">
        <v>2016</v>
      </c>
      <c r="D5096" s="130">
        <v>8.4897615311376656E-2</v>
      </c>
      <c r="E5096" s="91"/>
    </row>
    <row r="5097" spans="1:5">
      <c r="A5097" t="s">
        <v>104</v>
      </c>
      <c r="B5097" t="s">
        <v>149</v>
      </c>
      <c r="C5097">
        <v>2017</v>
      </c>
      <c r="D5097" s="130">
        <v>0.10416875342870929</v>
      </c>
      <c r="E5097" s="91"/>
    </row>
    <row r="5098" spans="1:5">
      <c r="A5098" t="s">
        <v>104</v>
      </c>
      <c r="B5098" t="s">
        <v>149</v>
      </c>
      <c r="C5098">
        <v>2018</v>
      </c>
      <c r="D5098" s="130">
        <v>0.1088792617127652</v>
      </c>
      <c r="E5098" s="91"/>
    </row>
    <row r="5099" spans="1:5">
      <c r="A5099" t="s">
        <v>104</v>
      </c>
      <c r="B5099" t="s">
        <v>149</v>
      </c>
      <c r="C5099">
        <v>2019</v>
      </c>
      <c r="D5099" s="130">
        <v>8.1460427013782477E-2</v>
      </c>
      <c r="E5099" s="91"/>
    </row>
    <row r="5100" spans="1:5">
      <c r="A5100" t="s">
        <v>104</v>
      </c>
      <c r="B5100" t="s">
        <v>149</v>
      </c>
      <c r="C5100">
        <v>2020</v>
      </c>
      <c r="D5100" s="130">
        <v>0.1047975564775397</v>
      </c>
      <c r="E5100" s="91"/>
    </row>
    <row r="5101" spans="1:5">
      <c r="A5101" t="s">
        <v>104</v>
      </c>
      <c r="B5101" t="s">
        <v>149</v>
      </c>
      <c r="C5101">
        <v>2021</v>
      </c>
      <c r="D5101" s="130">
        <v>0.123337764789007</v>
      </c>
      <c r="E5101" s="91"/>
    </row>
    <row r="5102" spans="1:5">
      <c r="A5102" t="s">
        <v>104</v>
      </c>
      <c r="B5102" t="s">
        <v>149</v>
      </c>
      <c r="C5102">
        <v>2022</v>
      </c>
      <c r="D5102" s="130">
        <v>8.2471014789846087E-2</v>
      </c>
      <c r="E5102" s="91"/>
    </row>
    <row r="5103" spans="1:5">
      <c r="A5103" t="s">
        <v>104</v>
      </c>
      <c r="B5103" t="s">
        <v>149</v>
      </c>
      <c r="C5103">
        <v>2023</v>
      </c>
      <c r="D5103" s="130">
        <v>0.11368870409762089</v>
      </c>
      <c r="E5103" s="91"/>
    </row>
    <row r="5104" spans="1:5">
      <c r="A5104" t="s">
        <v>104</v>
      </c>
      <c r="B5104" t="s">
        <v>149</v>
      </c>
      <c r="C5104">
        <v>2024</v>
      </c>
      <c r="D5104" s="130">
        <v>0.24651320277362895</v>
      </c>
      <c r="E5104" s="91"/>
    </row>
    <row r="5105" spans="1:5">
      <c r="A5105" t="s">
        <v>104</v>
      </c>
      <c r="B5105" t="s">
        <v>149</v>
      </c>
      <c r="C5105">
        <v>2025</v>
      </c>
      <c r="D5105" s="130">
        <v>0.14006676679957966</v>
      </c>
    </row>
    <row r="5106" spans="1:5">
      <c r="A5106" s="134" t="s">
        <v>145</v>
      </c>
      <c r="B5106" t="s">
        <v>149</v>
      </c>
      <c r="C5106">
        <v>2014</v>
      </c>
      <c r="D5106" s="130"/>
    </row>
    <row r="5107" spans="1:5">
      <c r="A5107" s="134" t="s">
        <v>145</v>
      </c>
      <c r="B5107" t="s">
        <v>149</v>
      </c>
      <c r="C5107">
        <v>2015</v>
      </c>
      <c r="D5107" s="130"/>
    </row>
    <row r="5108" spans="1:5">
      <c r="A5108" s="134" t="s">
        <v>145</v>
      </c>
      <c r="B5108" t="s">
        <v>149</v>
      </c>
      <c r="C5108">
        <v>2016</v>
      </c>
      <c r="D5108" s="130"/>
    </row>
    <row r="5109" spans="1:5">
      <c r="A5109" s="134" t="s">
        <v>145</v>
      </c>
      <c r="B5109" t="s">
        <v>149</v>
      </c>
      <c r="C5109">
        <v>2017</v>
      </c>
      <c r="D5109" s="130"/>
    </row>
    <row r="5110" spans="1:5">
      <c r="A5110" s="134" t="s">
        <v>145</v>
      </c>
      <c r="B5110" t="s">
        <v>149</v>
      </c>
      <c r="C5110">
        <v>2018</v>
      </c>
      <c r="D5110" s="130"/>
    </row>
    <row r="5111" spans="1:5">
      <c r="A5111" s="134" t="s">
        <v>145</v>
      </c>
      <c r="B5111" t="s">
        <v>149</v>
      </c>
      <c r="C5111">
        <v>2019</v>
      </c>
      <c r="D5111" s="130"/>
    </row>
    <row r="5112" spans="1:5">
      <c r="A5112" s="134" t="s">
        <v>145</v>
      </c>
      <c r="B5112" t="s">
        <v>149</v>
      </c>
      <c r="C5112">
        <v>2020</v>
      </c>
      <c r="D5112" s="130">
        <v>4.1274452703595331E-2</v>
      </c>
      <c r="E5112" s="91"/>
    </row>
    <row r="5113" spans="1:5">
      <c r="A5113" s="134" t="s">
        <v>145</v>
      </c>
      <c r="B5113" t="s">
        <v>149</v>
      </c>
      <c r="C5113">
        <v>2021</v>
      </c>
      <c r="D5113" s="130">
        <v>2.1281010096333361E-2</v>
      </c>
      <c r="E5113" s="91"/>
    </row>
    <row r="5114" spans="1:5">
      <c r="A5114" s="134" t="s">
        <v>145</v>
      </c>
      <c r="B5114" t="s">
        <v>149</v>
      </c>
      <c r="C5114">
        <v>2022</v>
      </c>
      <c r="D5114" s="130">
        <v>7.0529058653470561E-2</v>
      </c>
      <c r="E5114" s="91"/>
    </row>
    <row r="5115" spans="1:5">
      <c r="A5115" s="134" t="s">
        <v>145</v>
      </c>
      <c r="B5115" t="s">
        <v>149</v>
      </c>
      <c r="C5115">
        <v>2023</v>
      </c>
      <c r="D5115" s="130">
        <v>0.13305206027641145</v>
      </c>
      <c r="E5115" s="91"/>
    </row>
    <row r="5116" spans="1:5">
      <c r="A5116" s="134" t="s">
        <v>145</v>
      </c>
      <c r="B5116" t="s">
        <v>149</v>
      </c>
      <c r="C5116">
        <v>2024</v>
      </c>
      <c r="D5116" s="130">
        <v>8.3577330611725009E-2</v>
      </c>
      <c r="E5116" s="91"/>
    </row>
    <row r="5117" spans="1:5">
      <c r="A5117" s="134" t="s">
        <v>145</v>
      </c>
      <c r="B5117" t="s">
        <v>149</v>
      </c>
      <c r="C5117">
        <v>2025</v>
      </c>
      <c r="D5117" s="130">
        <v>5.02145843096048E-2</v>
      </c>
    </row>
    <row r="5118" spans="1:5">
      <c r="A5118" t="s">
        <v>101</v>
      </c>
      <c r="B5118" t="s">
        <v>149</v>
      </c>
      <c r="C5118">
        <v>2014</v>
      </c>
      <c r="D5118" s="130">
        <v>0.19351168754986831</v>
      </c>
      <c r="E5118" s="91"/>
    </row>
    <row r="5119" spans="1:5">
      <c r="A5119" t="s">
        <v>101</v>
      </c>
      <c r="B5119" t="s">
        <v>149</v>
      </c>
      <c r="C5119">
        <v>2015</v>
      </c>
      <c r="D5119" s="130">
        <v>0.21390044060574689</v>
      </c>
      <c r="E5119" s="91"/>
    </row>
    <row r="5120" spans="1:5">
      <c r="A5120" t="s">
        <v>101</v>
      </c>
      <c r="B5120" t="s">
        <v>149</v>
      </c>
      <c r="C5120">
        <v>2016</v>
      </c>
      <c r="D5120" s="130">
        <v>0.1347878729124829</v>
      </c>
      <c r="E5120" s="91"/>
    </row>
    <row r="5121" spans="1:5">
      <c r="A5121" t="s">
        <v>101</v>
      </c>
      <c r="B5121" t="s">
        <v>149</v>
      </c>
      <c r="C5121">
        <v>2017</v>
      </c>
      <c r="D5121" s="130">
        <v>9.2337234278348668E-2</v>
      </c>
      <c r="E5121" s="91"/>
    </row>
    <row r="5122" spans="1:5">
      <c r="A5122" t="s">
        <v>101</v>
      </c>
      <c r="B5122" t="s">
        <v>149</v>
      </c>
      <c r="C5122">
        <v>2018</v>
      </c>
      <c r="D5122" s="130">
        <v>8.4405120650557663E-2</v>
      </c>
      <c r="E5122" s="91"/>
    </row>
    <row r="5123" spans="1:5">
      <c r="A5123" t="s">
        <v>101</v>
      </c>
      <c r="B5123" t="s">
        <v>149</v>
      </c>
      <c r="C5123">
        <v>2019</v>
      </c>
      <c r="D5123" s="130">
        <v>7.5620804158675906E-2</v>
      </c>
      <c r="E5123" s="91"/>
    </row>
    <row r="5124" spans="1:5">
      <c r="A5124" t="s">
        <v>101</v>
      </c>
      <c r="B5124" t="s">
        <v>149</v>
      </c>
      <c r="C5124">
        <v>2020</v>
      </c>
      <c r="D5124" s="130">
        <v>8.0067561516944441E-2</v>
      </c>
      <c r="E5124" s="91"/>
    </row>
    <row r="5125" spans="1:5">
      <c r="A5125" t="s">
        <v>101</v>
      </c>
      <c r="B5125" t="s">
        <v>149</v>
      </c>
      <c r="C5125">
        <v>2021</v>
      </c>
      <c r="D5125" s="130">
        <v>6.9145516275611926E-2</v>
      </c>
      <c r="E5125" s="91"/>
    </row>
    <row r="5126" spans="1:5">
      <c r="A5126" t="s">
        <v>101</v>
      </c>
      <c r="B5126" t="s">
        <v>149</v>
      </c>
      <c r="C5126">
        <v>2022</v>
      </c>
      <c r="D5126" s="130">
        <v>8.2136393969480054E-2</v>
      </c>
      <c r="E5126" s="91"/>
    </row>
    <row r="5127" spans="1:5">
      <c r="A5127" t="s">
        <v>101</v>
      </c>
      <c r="B5127" t="s">
        <v>149</v>
      </c>
      <c r="C5127">
        <v>2023</v>
      </c>
      <c r="D5127" s="130">
        <v>0.11132561255484658</v>
      </c>
      <c r="E5127" s="91"/>
    </row>
    <row r="5128" spans="1:5">
      <c r="A5128" t="s">
        <v>101</v>
      </c>
      <c r="B5128" t="s">
        <v>149</v>
      </c>
      <c r="C5128">
        <v>2024</v>
      </c>
      <c r="D5128" s="130">
        <v>0.2146147065834085</v>
      </c>
      <c r="E5128" s="91"/>
    </row>
    <row r="5129" spans="1:5">
      <c r="A5129" t="s">
        <v>101</v>
      </c>
      <c r="B5129" t="s">
        <v>149</v>
      </c>
      <c r="C5129">
        <v>2025</v>
      </c>
      <c r="D5129" s="130">
        <v>7.9208293006839792E-2</v>
      </c>
    </row>
    <row r="5130" spans="1:5">
      <c r="A5130" t="s">
        <v>10</v>
      </c>
      <c r="B5130" t="s">
        <v>149</v>
      </c>
      <c r="C5130">
        <v>2014</v>
      </c>
      <c r="D5130" s="130">
        <v>0.24275300678558789</v>
      </c>
      <c r="E5130" s="91"/>
    </row>
    <row r="5131" spans="1:5">
      <c r="A5131" t="s">
        <v>10</v>
      </c>
      <c r="B5131" t="s">
        <v>149</v>
      </c>
      <c r="C5131">
        <v>2015</v>
      </c>
      <c r="D5131" s="130">
        <v>0.19824891850172391</v>
      </c>
      <c r="E5131" s="91"/>
    </row>
    <row r="5132" spans="1:5">
      <c r="A5132" t="s">
        <v>10</v>
      </c>
      <c r="B5132" t="s">
        <v>149</v>
      </c>
      <c r="C5132">
        <v>2016</v>
      </c>
      <c r="D5132" s="130">
        <v>0.14767880369733999</v>
      </c>
      <c r="E5132" s="91"/>
    </row>
    <row r="5133" spans="1:5">
      <c r="A5133" t="s">
        <v>10</v>
      </c>
      <c r="B5133" t="s">
        <v>149</v>
      </c>
      <c r="C5133">
        <v>2017</v>
      </c>
      <c r="D5133" s="130">
        <v>7.9848967144022107E-2</v>
      </c>
      <c r="E5133" s="91"/>
    </row>
    <row r="5134" spans="1:5">
      <c r="A5134" t="s">
        <v>10</v>
      </c>
      <c r="B5134" t="s">
        <v>149</v>
      </c>
      <c r="C5134">
        <v>2018</v>
      </c>
      <c r="D5134" s="130">
        <v>0.10953349186733349</v>
      </c>
      <c r="E5134" s="91"/>
    </row>
    <row r="5135" spans="1:5">
      <c r="A5135" t="s">
        <v>10</v>
      </c>
      <c r="B5135" t="s">
        <v>149</v>
      </c>
      <c r="C5135">
        <v>2019</v>
      </c>
      <c r="D5135" s="130">
        <v>9.8361593320678509E-2</v>
      </c>
      <c r="E5135" s="91"/>
    </row>
    <row r="5136" spans="1:5">
      <c r="A5136" t="s">
        <v>10</v>
      </c>
      <c r="B5136" t="s">
        <v>149</v>
      </c>
      <c r="C5136">
        <v>2020</v>
      </c>
      <c r="D5136" s="130">
        <v>0.12551637613271949</v>
      </c>
      <c r="E5136" s="91"/>
    </row>
    <row r="5137" spans="1:5">
      <c r="A5137" t="s">
        <v>10</v>
      </c>
      <c r="B5137" t="s">
        <v>149</v>
      </c>
      <c r="C5137">
        <v>2021</v>
      </c>
      <c r="D5137" s="130">
        <v>9.3035906410103703E-2</v>
      </c>
      <c r="E5137" s="91"/>
    </row>
    <row r="5138" spans="1:5">
      <c r="A5138" t="s">
        <v>10</v>
      </c>
      <c r="B5138" t="s">
        <v>149</v>
      </c>
      <c r="C5138">
        <v>2022</v>
      </c>
      <c r="D5138" s="130">
        <v>0.15629369999574522</v>
      </c>
      <c r="E5138" s="91"/>
    </row>
    <row r="5139" spans="1:5">
      <c r="A5139" t="s">
        <v>10</v>
      </c>
      <c r="B5139" t="s">
        <v>149</v>
      </c>
      <c r="C5139">
        <v>2023</v>
      </c>
      <c r="D5139" s="130">
        <v>0.23604859038675399</v>
      </c>
      <c r="E5139" s="91"/>
    </row>
    <row r="5140" spans="1:5">
      <c r="A5140" t="s">
        <v>10</v>
      </c>
      <c r="B5140" t="s">
        <v>149</v>
      </c>
      <c r="C5140">
        <v>2024</v>
      </c>
      <c r="D5140" s="130">
        <v>4.3814027491951089E-2</v>
      </c>
      <c r="E5140" s="91"/>
    </row>
    <row r="5141" spans="1:5">
      <c r="A5141" t="s">
        <v>10</v>
      </c>
      <c r="B5141" t="s">
        <v>149</v>
      </c>
      <c r="C5141">
        <v>2025</v>
      </c>
      <c r="D5141" s="130">
        <v>5.2502767936116315E-2</v>
      </c>
    </row>
    <row r="5142" spans="1:5">
      <c r="A5142" t="s">
        <v>105</v>
      </c>
      <c r="B5142" t="s">
        <v>149</v>
      </c>
      <c r="C5142">
        <v>2014</v>
      </c>
      <c r="D5142" s="130">
        <v>0.112215554780003</v>
      </c>
      <c r="E5142" s="91"/>
    </row>
    <row r="5143" spans="1:5">
      <c r="A5143" t="s">
        <v>105</v>
      </c>
      <c r="B5143" t="s">
        <v>149</v>
      </c>
      <c r="C5143">
        <v>2015</v>
      </c>
      <c r="D5143" s="130">
        <v>0.10913415873048241</v>
      </c>
      <c r="E5143" s="91"/>
    </row>
    <row r="5144" spans="1:5">
      <c r="A5144" t="s">
        <v>105</v>
      </c>
      <c r="B5144" t="s">
        <v>149</v>
      </c>
      <c r="C5144">
        <v>2016</v>
      </c>
      <c r="D5144" s="130">
        <v>0.12954868171955419</v>
      </c>
      <c r="E5144" s="91"/>
    </row>
    <row r="5145" spans="1:5">
      <c r="A5145" t="s">
        <v>105</v>
      </c>
      <c r="B5145" t="s">
        <v>149</v>
      </c>
      <c r="C5145">
        <v>2017</v>
      </c>
      <c r="D5145" s="130">
        <v>0.115200769631101</v>
      </c>
      <c r="E5145" s="91"/>
    </row>
    <row r="5146" spans="1:5">
      <c r="A5146" t="s">
        <v>105</v>
      </c>
      <c r="B5146" t="s">
        <v>149</v>
      </c>
      <c r="C5146">
        <v>2018</v>
      </c>
      <c r="D5146" s="130">
        <v>6.7383802917303573E-2</v>
      </c>
      <c r="E5146" s="91"/>
    </row>
    <row r="5147" spans="1:5">
      <c r="A5147" t="s">
        <v>105</v>
      </c>
      <c r="B5147" t="s">
        <v>149</v>
      </c>
      <c r="C5147">
        <v>2019</v>
      </c>
      <c r="D5147" s="130">
        <v>3.8522259335067262E-2</v>
      </c>
      <c r="E5147" s="91"/>
    </row>
    <row r="5148" spans="1:5">
      <c r="A5148" t="s">
        <v>105</v>
      </c>
      <c r="B5148" t="s">
        <v>149</v>
      </c>
      <c r="C5148">
        <v>2020</v>
      </c>
      <c r="D5148" s="130">
        <v>8.3181257229387268E-2</v>
      </c>
      <c r="E5148" s="91"/>
    </row>
    <row r="5149" spans="1:5">
      <c r="A5149" t="s">
        <v>105</v>
      </c>
      <c r="B5149" t="s">
        <v>149</v>
      </c>
      <c r="C5149">
        <v>2021</v>
      </c>
      <c r="D5149" s="130">
        <v>4.0006870022710077E-2</v>
      </c>
      <c r="E5149" s="91"/>
    </row>
    <row r="5150" spans="1:5">
      <c r="A5150" t="s">
        <v>105</v>
      </c>
      <c r="B5150" t="s">
        <v>149</v>
      </c>
      <c r="C5150">
        <v>2022</v>
      </c>
      <c r="D5150" s="130">
        <v>0.10675608356773103</v>
      </c>
      <c r="E5150" s="91"/>
    </row>
    <row r="5151" spans="1:5">
      <c r="A5151" t="s">
        <v>105</v>
      </c>
      <c r="B5151" t="s">
        <v>149</v>
      </c>
      <c r="C5151">
        <v>2023</v>
      </c>
      <c r="D5151" s="130">
        <v>0.17794046337171518</v>
      </c>
      <c r="E5151" s="91"/>
    </row>
    <row r="5152" spans="1:5">
      <c r="A5152" t="s">
        <v>105</v>
      </c>
      <c r="B5152" t="s">
        <v>149</v>
      </c>
      <c r="C5152">
        <v>2024</v>
      </c>
      <c r="D5152" s="130">
        <v>8.8173612978267604E-2</v>
      </c>
      <c r="E5152" s="91"/>
    </row>
    <row r="5153" spans="1:5">
      <c r="A5153" t="s">
        <v>105</v>
      </c>
      <c r="B5153" t="s">
        <v>149</v>
      </c>
      <c r="C5153">
        <v>2025</v>
      </c>
      <c r="D5153" s="130">
        <v>3.8743725367417152E-2</v>
      </c>
    </row>
    <row r="5154" spans="1:5">
      <c r="A5154" t="s">
        <v>12</v>
      </c>
      <c r="B5154" t="s">
        <v>149</v>
      </c>
      <c r="C5154">
        <v>2014</v>
      </c>
      <c r="D5154" s="130">
        <v>0.2471534155501322</v>
      </c>
    </row>
    <row r="5155" spans="1:5">
      <c r="A5155" t="s">
        <v>12</v>
      </c>
      <c r="B5155" t="s">
        <v>149</v>
      </c>
      <c r="C5155">
        <v>2015</v>
      </c>
      <c r="D5155" s="130">
        <v>0.31386922564457492</v>
      </c>
      <c r="E5155" s="100"/>
    </row>
    <row r="5156" spans="1:5">
      <c r="A5156" t="s">
        <v>12</v>
      </c>
      <c r="B5156" t="s">
        <v>149</v>
      </c>
      <c r="C5156">
        <v>2016</v>
      </c>
      <c r="D5156" s="130">
        <v>7.8339725532760751E-2</v>
      </c>
      <c r="E5156" s="100"/>
    </row>
    <row r="5157" spans="1:5">
      <c r="A5157" t="s">
        <v>12</v>
      </c>
      <c r="B5157" t="s">
        <v>149</v>
      </c>
      <c r="C5157">
        <v>2017</v>
      </c>
      <c r="D5157" s="130">
        <v>0.1212580161677399</v>
      </c>
      <c r="E5157" s="100"/>
    </row>
    <row r="5158" spans="1:5">
      <c r="A5158" t="s">
        <v>12</v>
      </c>
      <c r="B5158" t="s">
        <v>149</v>
      </c>
      <c r="C5158">
        <v>2018</v>
      </c>
      <c r="D5158" s="130">
        <v>0.19902789050733449</v>
      </c>
      <c r="E5158" s="100"/>
    </row>
    <row r="5159" spans="1:5">
      <c r="A5159" t="s">
        <v>12</v>
      </c>
      <c r="B5159" t="s">
        <v>149</v>
      </c>
      <c r="C5159">
        <v>2019</v>
      </c>
      <c r="D5159" s="130">
        <v>0.18513429472569659</v>
      </c>
      <c r="E5159" s="100"/>
    </row>
    <row r="5160" spans="1:5">
      <c r="A5160" t="s">
        <v>12</v>
      </c>
      <c r="B5160" t="s">
        <v>149</v>
      </c>
      <c r="C5160">
        <v>2020</v>
      </c>
      <c r="D5160" s="130">
        <v>0.21087072740726831</v>
      </c>
      <c r="E5160" s="100"/>
    </row>
    <row r="5161" spans="1:5">
      <c r="A5161" t="s">
        <v>12</v>
      </c>
      <c r="B5161" t="s">
        <v>149</v>
      </c>
      <c r="C5161">
        <v>2021</v>
      </c>
      <c r="D5161" s="130">
        <v>0.17969536893756011</v>
      </c>
      <c r="E5161" s="91"/>
    </row>
    <row r="5162" spans="1:5">
      <c r="A5162" t="s">
        <v>12</v>
      </c>
      <c r="B5162" t="s">
        <v>149</v>
      </c>
      <c r="C5162">
        <v>2022</v>
      </c>
      <c r="D5162" s="130">
        <v>0.10837341391442368</v>
      </c>
      <c r="E5162" s="91"/>
    </row>
    <row r="5163" spans="1:5">
      <c r="A5163" t="s">
        <v>12</v>
      </c>
      <c r="B5163" t="s">
        <v>149</v>
      </c>
      <c r="C5163">
        <v>2023</v>
      </c>
      <c r="D5163" s="130">
        <v>0.19715918825499676</v>
      </c>
      <c r="E5163" s="100"/>
    </row>
    <row r="5164" spans="1:5">
      <c r="A5164" t="s">
        <v>12</v>
      </c>
      <c r="B5164" t="s">
        <v>149</v>
      </c>
      <c r="C5164">
        <v>2024</v>
      </c>
      <c r="D5164" s="130">
        <v>0.25662324316808277</v>
      </c>
      <c r="E5164" s="100"/>
    </row>
    <row r="5165" spans="1:5">
      <c r="A5165" t="s">
        <v>12</v>
      </c>
      <c r="B5165" t="s">
        <v>149</v>
      </c>
      <c r="C5165">
        <v>2025</v>
      </c>
      <c r="D5165" s="130">
        <v>0.14161885892622073</v>
      </c>
    </row>
    <row r="5166" spans="1:5">
      <c r="A5166" t="s">
        <v>5</v>
      </c>
      <c r="B5166" t="s">
        <v>151</v>
      </c>
      <c r="C5166">
        <v>2014</v>
      </c>
      <c r="D5166" s="130">
        <v>0.19764105792815539</v>
      </c>
      <c r="E5166" s="91"/>
    </row>
    <row r="5167" spans="1:5">
      <c r="A5167" t="s">
        <v>5</v>
      </c>
      <c r="B5167" t="s">
        <v>151</v>
      </c>
      <c r="C5167">
        <v>2015</v>
      </c>
      <c r="D5167" s="130">
        <v>7.9753555871025048E-2</v>
      </c>
      <c r="E5167" s="91"/>
    </row>
    <row r="5168" spans="1:5">
      <c r="A5168" t="s">
        <v>5</v>
      </c>
      <c r="B5168" t="s">
        <v>151</v>
      </c>
      <c r="C5168">
        <v>2016</v>
      </c>
      <c r="D5168" s="130">
        <v>1.0619863158443821E-2</v>
      </c>
      <c r="E5168" s="91"/>
    </row>
    <row r="5169" spans="1:5">
      <c r="A5169" t="s">
        <v>5</v>
      </c>
      <c r="B5169" t="s">
        <v>151</v>
      </c>
      <c r="C5169">
        <v>2017</v>
      </c>
      <c r="D5169" s="130">
        <v>4.3137166798134341E-2</v>
      </c>
      <c r="E5169" s="91"/>
    </row>
    <row r="5170" spans="1:5">
      <c r="A5170" t="s">
        <v>5</v>
      </c>
      <c r="B5170" t="s">
        <v>151</v>
      </c>
      <c r="C5170">
        <v>2018</v>
      </c>
      <c r="D5170" s="130">
        <v>7.2658407033685021E-2</v>
      </c>
      <c r="E5170" s="91"/>
    </row>
    <row r="5171" spans="1:5">
      <c r="A5171" t="s">
        <v>5</v>
      </c>
      <c r="B5171" t="s">
        <v>151</v>
      </c>
      <c r="C5171">
        <v>2019</v>
      </c>
      <c r="D5171" s="130">
        <v>8.0584947416508013E-2</v>
      </c>
      <c r="E5171" s="91"/>
    </row>
    <row r="5172" spans="1:5">
      <c r="A5172" t="s">
        <v>5</v>
      </c>
      <c r="B5172" t="s">
        <v>151</v>
      </c>
      <c r="C5172">
        <v>2020</v>
      </c>
      <c r="D5172" s="130">
        <v>9.0778089094545975E-2</v>
      </c>
      <c r="E5172" s="91"/>
    </row>
    <row r="5173" spans="1:5">
      <c r="A5173" t="s">
        <v>5</v>
      </c>
      <c r="B5173" t="s">
        <v>151</v>
      </c>
      <c r="C5173">
        <v>2021</v>
      </c>
      <c r="D5173" s="130">
        <v>0.1095866156718517</v>
      </c>
      <c r="E5173" s="91"/>
    </row>
    <row r="5174" spans="1:5">
      <c r="A5174" t="s">
        <v>5</v>
      </c>
      <c r="B5174" t="s">
        <v>151</v>
      </c>
      <c r="C5174">
        <v>2022</v>
      </c>
      <c r="D5174" s="130">
        <v>0.1083164992058331</v>
      </c>
      <c r="E5174" s="91"/>
    </row>
    <row r="5175" spans="1:5">
      <c r="A5175" t="s">
        <v>5</v>
      </c>
      <c r="B5175" t="s">
        <v>151</v>
      </c>
      <c r="C5175">
        <v>2023</v>
      </c>
      <c r="D5175" s="130">
        <v>7.3231342407687403E-2</v>
      </c>
      <c r="E5175" s="91"/>
    </row>
    <row r="5176" spans="1:5">
      <c r="A5176" t="s">
        <v>5</v>
      </c>
      <c r="B5176" t="s">
        <v>151</v>
      </c>
      <c r="C5176">
        <v>2024</v>
      </c>
      <c r="D5176" s="130">
        <v>6.7845559987579809E-2</v>
      </c>
      <c r="E5176" s="91"/>
    </row>
    <row r="5177" spans="1:5">
      <c r="A5177" t="s">
        <v>5</v>
      </c>
      <c r="B5177" t="s">
        <v>151</v>
      </c>
      <c r="C5177">
        <v>2025</v>
      </c>
      <c r="D5177" s="130">
        <v>6.0722447856147097E-2</v>
      </c>
    </row>
    <row r="5178" spans="1:5">
      <c r="A5178" t="s">
        <v>102</v>
      </c>
      <c r="B5178" t="s">
        <v>151</v>
      </c>
      <c r="C5178">
        <v>2014</v>
      </c>
      <c r="D5178" s="130">
        <v>0.20378216987260139</v>
      </c>
      <c r="E5178" s="91"/>
    </row>
    <row r="5179" spans="1:5">
      <c r="A5179" t="s">
        <v>102</v>
      </c>
      <c r="B5179" t="s">
        <v>151</v>
      </c>
      <c r="C5179">
        <v>2015</v>
      </c>
      <c r="D5179" s="130">
        <v>0.2171430794831137</v>
      </c>
      <c r="E5179" s="91"/>
    </row>
    <row r="5180" spans="1:5">
      <c r="A5180" t="s">
        <v>102</v>
      </c>
      <c r="B5180" t="s">
        <v>151</v>
      </c>
      <c r="C5180">
        <v>2016</v>
      </c>
      <c r="D5180" s="130">
        <v>6.5034182096320364E-2</v>
      </c>
      <c r="E5180" s="91"/>
    </row>
    <row r="5181" spans="1:5">
      <c r="A5181" t="s">
        <v>102</v>
      </c>
      <c r="B5181" t="s">
        <v>151</v>
      </c>
      <c r="C5181">
        <v>2017</v>
      </c>
      <c r="D5181" s="130">
        <v>0.1284855360135447</v>
      </c>
      <c r="E5181" s="91"/>
    </row>
    <row r="5182" spans="1:5">
      <c r="A5182" t="s">
        <v>102</v>
      </c>
      <c r="B5182" t="s">
        <v>151</v>
      </c>
      <c r="C5182">
        <v>2018</v>
      </c>
      <c r="D5182" s="130">
        <v>0.1174870773868298</v>
      </c>
      <c r="E5182" s="91"/>
    </row>
    <row r="5183" spans="1:5">
      <c r="A5183" t="s">
        <v>102</v>
      </c>
      <c r="B5183" t="s">
        <v>151</v>
      </c>
      <c r="C5183">
        <v>2019</v>
      </c>
      <c r="D5183" s="130">
        <v>0.1166541948567532</v>
      </c>
      <c r="E5183" s="91"/>
    </row>
    <row r="5184" spans="1:5">
      <c r="A5184" t="s">
        <v>102</v>
      </c>
      <c r="B5184" t="s">
        <v>151</v>
      </c>
      <c r="C5184">
        <v>2020</v>
      </c>
      <c r="D5184" s="130">
        <v>0.1179255422704935</v>
      </c>
      <c r="E5184" s="91"/>
    </row>
    <row r="5185" spans="1:5">
      <c r="A5185" t="s">
        <v>102</v>
      </c>
      <c r="B5185" t="s">
        <v>151</v>
      </c>
      <c r="C5185">
        <v>2021</v>
      </c>
      <c r="D5185" s="130">
        <v>7.3003607547439203E-2</v>
      </c>
      <c r="E5185" s="91"/>
    </row>
    <row r="5186" spans="1:5">
      <c r="A5186" t="s">
        <v>102</v>
      </c>
      <c r="B5186" t="s">
        <v>151</v>
      </c>
      <c r="C5186">
        <v>2022</v>
      </c>
      <c r="D5186" s="130">
        <v>3.579940583991098E-2</v>
      </c>
      <c r="E5186" s="91"/>
    </row>
    <row r="5187" spans="1:5">
      <c r="A5187" t="s">
        <v>102</v>
      </c>
      <c r="B5187" t="s">
        <v>151</v>
      </c>
      <c r="C5187">
        <v>2023</v>
      </c>
      <c r="D5187" s="130">
        <v>0.10809237400751795</v>
      </c>
      <c r="E5187" s="91"/>
    </row>
    <row r="5188" spans="1:5">
      <c r="A5188" t="s">
        <v>102</v>
      </c>
      <c r="B5188" t="s">
        <v>151</v>
      </c>
      <c r="C5188">
        <v>2024</v>
      </c>
      <c r="D5188" s="130">
        <v>5.8357509457301102E-2</v>
      </c>
      <c r="E5188" s="91"/>
    </row>
    <row r="5189" spans="1:5">
      <c r="A5189" t="s">
        <v>102</v>
      </c>
      <c r="B5189" t="s">
        <v>151</v>
      </c>
      <c r="C5189">
        <v>2025</v>
      </c>
      <c r="D5189" s="130">
        <v>5.6909377762670674E-2</v>
      </c>
    </row>
    <row r="5190" spans="1:5">
      <c r="A5190" t="s">
        <v>11</v>
      </c>
      <c r="B5190" t="s">
        <v>151</v>
      </c>
      <c r="C5190">
        <v>2014</v>
      </c>
      <c r="D5190" s="130">
        <v>0.11935747400870871</v>
      </c>
      <c r="E5190" s="91"/>
    </row>
    <row r="5191" spans="1:5">
      <c r="A5191" t="s">
        <v>11</v>
      </c>
      <c r="B5191" t="s">
        <v>151</v>
      </c>
      <c r="C5191">
        <v>2015</v>
      </c>
      <c r="D5191" s="130">
        <v>0.14293199889438341</v>
      </c>
      <c r="E5191" s="91"/>
    </row>
    <row r="5192" spans="1:5">
      <c r="A5192" t="s">
        <v>11</v>
      </c>
      <c r="B5192" t="s">
        <v>151</v>
      </c>
      <c r="C5192">
        <v>2016</v>
      </c>
      <c r="D5192" s="130">
        <v>0.10072028592950991</v>
      </c>
      <c r="E5192" s="91"/>
    </row>
    <row r="5193" spans="1:5">
      <c r="A5193" t="s">
        <v>11</v>
      </c>
      <c r="B5193" t="s">
        <v>151</v>
      </c>
      <c r="C5193">
        <v>2017</v>
      </c>
      <c r="D5193" s="130">
        <v>9.8821952378910949E-2</v>
      </c>
      <c r="E5193" s="91"/>
    </row>
    <row r="5194" spans="1:5">
      <c r="A5194" t="s">
        <v>11</v>
      </c>
      <c r="B5194" t="s">
        <v>151</v>
      </c>
      <c r="C5194">
        <v>2018</v>
      </c>
      <c r="D5194" s="130">
        <v>9.7388780909943129E-2</v>
      </c>
      <c r="E5194" s="91"/>
    </row>
    <row r="5195" spans="1:5">
      <c r="A5195" t="s">
        <v>11</v>
      </c>
      <c r="B5195" t="s">
        <v>151</v>
      </c>
      <c r="C5195">
        <v>2019</v>
      </c>
      <c r="D5195" s="130">
        <v>9.2014665500955939E-2</v>
      </c>
      <c r="E5195" s="91"/>
    </row>
    <row r="5196" spans="1:5">
      <c r="A5196" t="s">
        <v>11</v>
      </c>
      <c r="B5196" t="s">
        <v>151</v>
      </c>
      <c r="C5196">
        <v>2020</v>
      </c>
      <c r="D5196" s="130">
        <v>7.0721383611243582E-2</v>
      </c>
      <c r="E5196" s="91"/>
    </row>
    <row r="5197" spans="1:5">
      <c r="A5197" t="s">
        <v>11</v>
      </c>
      <c r="B5197" t="s">
        <v>151</v>
      </c>
      <c r="C5197">
        <v>2021</v>
      </c>
      <c r="D5197" s="130">
        <v>5.8038291915652372E-2</v>
      </c>
      <c r="E5197" s="91"/>
    </row>
    <row r="5198" spans="1:5">
      <c r="A5198" t="s">
        <v>11</v>
      </c>
      <c r="B5198" t="s">
        <v>151</v>
      </c>
      <c r="C5198">
        <v>2022</v>
      </c>
      <c r="D5198" s="130">
        <v>0.11865588071302607</v>
      </c>
      <c r="E5198" s="91"/>
    </row>
    <row r="5199" spans="1:5">
      <c r="A5199" t="s">
        <v>11</v>
      </c>
      <c r="B5199" t="s">
        <v>151</v>
      </c>
      <c r="C5199">
        <v>2023</v>
      </c>
      <c r="D5199" s="130">
        <v>0.11790578024013966</v>
      </c>
      <c r="E5199" s="91"/>
    </row>
    <row r="5200" spans="1:5">
      <c r="A5200" t="s">
        <v>11</v>
      </c>
      <c r="B5200" t="s">
        <v>151</v>
      </c>
      <c r="C5200">
        <v>2024</v>
      </c>
      <c r="D5200" s="130">
        <v>6.269849487593436E-2</v>
      </c>
      <c r="E5200" s="91"/>
    </row>
    <row r="5201" spans="1:5">
      <c r="A5201" t="s">
        <v>11</v>
      </c>
      <c r="B5201" t="s">
        <v>151</v>
      </c>
      <c r="C5201">
        <v>2025</v>
      </c>
      <c r="D5201" s="130">
        <v>6.6131643507056928E-2</v>
      </c>
    </row>
    <row r="5202" spans="1:5">
      <c r="A5202" t="s">
        <v>6</v>
      </c>
      <c r="B5202" t="s">
        <v>151</v>
      </c>
      <c r="C5202">
        <v>2014</v>
      </c>
      <c r="D5202" s="130">
        <v>0.14743128094815469</v>
      </c>
      <c r="E5202" s="91"/>
    </row>
    <row r="5203" spans="1:5">
      <c r="A5203" t="s">
        <v>6</v>
      </c>
      <c r="B5203" t="s">
        <v>151</v>
      </c>
      <c r="C5203">
        <v>2015</v>
      </c>
      <c r="D5203" s="130">
        <v>0.1328342642581595</v>
      </c>
      <c r="E5203" s="91"/>
    </row>
    <row r="5204" spans="1:5">
      <c r="A5204" t="s">
        <v>6</v>
      </c>
      <c r="B5204" t="s">
        <v>151</v>
      </c>
      <c r="C5204">
        <v>2016</v>
      </c>
      <c r="D5204" s="130">
        <v>7.4030927785816242E-2</v>
      </c>
      <c r="E5204" s="91"/>
    </row>
    <row r="5205" spans="1:5">
      <c r="A5205" t="s">
        <v>6</v>
      </c>
      <c r="B5205" t="s">
        <v>151</v>
      </c>
      <c r="C5205">
        <v>2017</v>
      </c>
      <c r="D5205" s="130">
        <v>9.2767348553739359E-2</v>
      </c>
      <c r="E5205" s="91"/>
    </row>
    <row r="5206" spans="1:5">
      <c r="A5206" t="s">
        <v>6</v>
      </c>
      <c r="B5206" t="s">
        <v>151</v>
      </c>
      <c r="C5206">
        <v>2018</v>
      </c>
      <c r="D5206" s="130">
        <v>0.24359084682854801</v>
      </c>
      <c r="E5206" s="91"/>
    </row>
    <row r="5207" spans="1:5">
      <c r="A5207" t="s">
        <v>6</v>
      </c>
      <c r="B5207" t="s">
        <v>151</v>
      </c>
      <c r="C5207">
        <v>2019</v>
      </c>
      <c r="D5207" s="130">
        <v>0.19368370176555999</v>
      </c>
      <c r="E5207" s="91"/>
    </row>
    <row r="5208" spans="1:5">
      <c r="A5208" t="s">
        <v>6</v>
      </c>
      <c r="B5208" t="s">
        <v>151</v>
      </c>
      <c r="C5208">
        <v>2020</v>
      </c>
      <c r="D5208" s="130">
        <v>0.14807619128448521</v>
      </c>
      <c r="E5208" s="91"/>
    </row>
    <row r="5209" spans="1:5">
      <c r="A5209" t="s">
        <v>6</v>
      </c>
      <c r="B5209" t="s">
        <v>151</v>
      </c>
      <c r="C5209">
        <v>2021</v>
      </c>
      <c r="D5209" s="130">
        <v>0.19594373153139921</v>
      </c>
      <c r="E5209" s="91"/>
    </row>
    <row r="5210" spans="1:5">
      <c r="A5210" t="s">
        <v>6</v>
      </c>
      <c r="B5210" t="s">
        <v>151</v>
      </c>
      <c r="C5210">
        <v>2022</v>
      </c>
      <c r="D5210" s="130">
        <v>0.11872157324367498</v>
      </c>
      <c r="E5210" s="91"/>
    </row>
    <row r="5211" spans="1:5">
      <c r="A5211" t="s">
        <v>6</v>
      </c>
      <c r="B5211" t="s">
        <v>151</v>
      </c>
      <c r="C5211">
        <v>2023</v>
      </c>
      <c r="D5211" s="130">
        <v>0.11186263067889655</v>
      </c>
      <c r="E5211" s="91"/>
    </row>
    <row r="5212" spans="1:5">
      <c r="A5212" t="s">
        <v>6</v>
      </c>
      <c r="B5212" t="s">
        <v>151</v>
      </c>
      <c r="C5212">
        <v>2024</v>
      </c>
      <c r="D5212" s="130">
        <v>0.15127899328708322</v>
      </c>
      <c r="E5212" s="91"/>
    </row>
    <row r="5213" spans="1:5">
      <c r="A5213" t="s">
        <v>6</v>
      </c>
      <c r="B5213" t="s">
        <v>151</v>
      </c>
      <c r="C5213">
        <v>2025</v>
      </c>
      <c r="D5213" s="130">
        <v>3.7711290532815959E-2</v>
      </c>
    </row>
    <row r="5214" spans="1:5">
      <c r="A5214" t="s">
        <v>8</v>
      </c>
      <c r="B5214" t="s">
        <v>151</v>
      </c>
      <c r="C5214">
        <v>2014</v>
      </c>
      <c r="D5214" s="130">
        <v>0.1262217229481819</v>
      </c>
      <c r="E5214" s="91"/>
    </row>
    <row r="5215" spans="1:5">
      <c r="A5215" t="s">
        <v>8</v>
      </c>
      <c r="B5215" t="s">
        <v>151</v>
      </c>
      <c r="C5215">
        <v>2015</v>
      </c>
      <c r="D5215" s="130">
        <v>0.1398162150494901</v>
      </c>
      <c r="E5215" s="91"/>
    </row>
    <row r="5216" spans="1:5">
      <c r="A5216" t="s">
        <v>8</v>
      </c>
      <c r="B5216" t="s">
        <v>151</v>
      </c>
      <c r="C5216">
        <v>2016</v>
      </c>
      <c r="D5216" s="130">
        <v>0.103274279157184</v>
      </c>
      <c r="E5216" s="91"/>
    </row>
    <row r="5217" spans="1:5">
      <c r="A5217" t="s">
        <v>8</v>
      </c>
      <c r="B5217" t="s">
        <v>151</v>
      </c>
      <c r="C5217">
        <v>2017</v>
      </c>
      <c r="D5217" s="130">
        <v>0.1119249749165227</v>
      </c>
      <c r="E5217" s="91"/>
    </row>
    <row r="5218" spans="1:5">
      <c r="A5218" t="s">
        <v>8</v>
      </c>
      <c r="B5218" t="s">
        <v>151</v>
      </c>
      <c r="C5218">
        <v>2018</v>
      </c>
      <c r="D5218" s="130">
        <v>0.13905708294832339</v>
      </c>
      <c r="E5218" s="91"/>
    </row>
    <row r="5219" spans="1:5">
      <c r="A5219" t="s">
        <v>8</v>
      </c>
      <c r="B5219" t="s">
        <v>151</v>
      </c>
      <c r="C5219">
        <v>2019</v>
      </c>
      <c r="D5219" s="130">
        <v>0.1085454154292837</v>
      </c>
      <c r="E5219" s="91"/>
    </row>
    <row r="5220" spans="1:5">
      <c r="A5220" t="s">
        <v>8</v>
      </c>
      <c r="B5220" t="s">
        <v>151</v>
      </c>
      <c r="C5220">
        <v>2020</v>
      </c>
      <c r="D5220" s="130">
        <v>0.1055262475006177</v>
      </c>
      <c r="E5220" s="91"/>
    </row>
    <row r="5221" spans="1:5">
      <c r="A5221" t="s">
        <v>8</v>
      </c>
      <c r="B5221" t="s">
        <v>151</v>
      </c>
      <c r="C5221">
        <v>2021</v>
      </c>
      <c r="D5221" s="130">
        <v>6.8470104617981545E-2</v>
      </c>
      <c r="E5221" s="91"/>
    </row>
    <row r="5222" spans="1:5">
      <c r="A5222" t="s">
        <v>8</v>
      </c>
      <c r="B5222" t="s">
        <v>151</v>
      </c>
      <c r="C5222">
        <v>2022</v>
      </c>
      <c r="D5222" s="130">
        <v>6.7049374551246821E-2</v>
      </c>
      <c r="E5222" s="91"/>
    </row>
    <row r="5223" spans="1:5">
      <c r="A5223" t="s">
        <v>8</v>
      </c>
      <c r="B5223" t="s">
        <v>151</v>
      </c>
      <c r="C5223">
        <v>2023</v>
      </c>
      <c r="D5223" s="130">
        <v>3.2401934324555758E-2</v>
      </c>
      <c r="E5223" s="91"/>
    </row>
    <row r="5224" spans="1:5">
      <c r="A5224" t="s">
        <v>8</v>
      </c>
      <c r="B5224" t="s">
        <v>151</v>
      </c>
      <c r="C5224">
        <v>2024</v>
      </c>
      <c r="D5224" s="130">
        <v>3.0721048464652692E-2</v>
      </c>
      <c r="E5224" s="91"/>
    </row>
    <row r="5225" spans="1:5">
      <c r="A5225" t="s">
        <v>8</v>
      </c>
      <c r="B5225" t="s">
        <v>151</v>
      </c>
      <c r="C5225">
        <v>2025</v>
      </c>
      <c r="D5225" s="130">
        <v>1.6103803689567486E-2</v>
      </c>
    </row>
    <row r="5226" spans="1:5">
      <c r="A5226" t="s">
        <v>9</v>
      </c>
      <c r="B5226" t="s">
        <v>151</v>
      </c>
      <c r="C5226">
        <v>2014</v>
      </c>
      <c r="D5226" s="130">
        <v>0.12688137899024901</v>
      </c>
      <c r="E5226" s="91"/>
    </row>
    <row r="5227" spans="1:5">
      <c r="A5227" t="s">
        <v>9</v>
      </c>
      <c r="B5227" t="s">
        <v>151</v>
      </c>
      <c r="C5227">
        <v>2015</v>
      </c>
      <c r="D5227" s="130">
        <v>0.1363755289157931</v>
      </c>
      <c r="E5227" s="91"/>
    </row>
    <row r="5228" spans="1:5">
      <c r="A5228" t="s">
        <v>9</v>
      </c>
      <c r="B5228" t="s">
        <v>151</v>
      </c>
      <c r="C5228">
        <v>2016</v>
      </c>
      <c r="D5228" s="130">
        <v>6.8166699604374423E-2</v>
      </c>
      <c r="E5228" s="91"/>
    </row>
    <row r="5229" spans="1:5">
      <c r="A5229" t="s">
        <v>9</v>
      </c>
      <c r="B5229" t="s">
        <v>151</v>
      </c>
      <c r="C5229">
        <v>2017</v>
      </c>
      <c r="D5229" s="130">
        <v>0.1400773755483293</v>
      </c>
      <c r="E5229" s="91"/>
    </row>
    <row r="5230" spans="1:5">
      <c r="A5230" t="s">
        <v>9</v>
      </c>
      <c r="B5230" t="s">
        <v>151</v>
      </c>
      <c r="C5230">
        <v>2018</v>
      </c>
      <c r="D5230" s="130">
        <v>0.1053624969104731</v>
      </c>
      <c r="E5230" s="91"/>
    </row>
    <row r="5231" spans="1:5">
      <c r="A5231" t="s">
        <v>9</v>
      </c>
      <c r="B5231" t="s">
        <v>151</v>
      </c>
      <c r="C5231">
        <v>2019</v>
      </c>
      <c r="D5231" s="130">
        <v>9.9882036904000215E-2</v>
      </c>
      <c r="E5231" s="91"/>
    </row>
    <row r="5232" spans="1:5">
      <c r="A5232" t="s">
        <v>9</v>
      </c>
      <c r="B5232" t="s">
        <v>151</v>
      </c>
      <c r="C5232">
        <v>2020</v>
      </c>
      <c r="D5232" s="130">
        <v>9.4583816805658597E-2</v>
      </c>
      <c r="E5232" s="91"/>
    </row>
    <row r="5233" spans="1:5">
      <c r="A5233" t="s">
        <v>9</v>
      </c>
      <c r="B5233" t="s">
        <v>151</v>
      </c>
      <c r="C5233">
        <v>2021</v>
      </c>
      <c r="D5233" s="130">
        <v>4.8585807672506261E-2</v>
      </c>
      <c r="E5233" s="91"/>
    </row>
    <row r="5234" spans="1:5">
      <c r="A5234" t="s">
        <v>9</v>
      </c>
      <c r="B5234" t="s">
        <v>151</v>
      </c>
      <c r="C5234">
        <v>2022</v>
      </c>
      <c r="D5234" s="130">
        <v>5.9103547415378786E-2</v>
      </c>
      <c r="E5234" s="91"/>
    </row>
    <row r="5235" spans="1:5">
      <c r="A5235" t="s">
        <v>9</v>
      </c>
      <c r="B5235" t="s">
        <v>151</v>
      </c>
      <c r="C5235">
        <v>2023</v>
      </c>
      <c r="D5235" s="130">
        <v>4.9687259156765015E-2</v>
      </c>
      <c r="E5235" s="91"/>
    </row>
    <row r="5236" spans="1:5">
      <c r="A5236" t="s">
        <v>9</v>
      </c>
      <c r="B5236" t="s">
        <v>151</v>
      </c>
      <c r="C5236">
        <v>2024</v>
      </c>
      <c r="D5236" s="130">
        <v>2.3542964521707517E-2</v>
      </c>
      <c r="E5236" s="91"/>
    </row>
    <row r="5237" spans="1:5">
      <c r="A5237" t="s">
        <v>9</v>
      </c>
      <c r="B5237" t="s">
        <v>151</v>
      </c>
      <c r="C5237">
        <v>2025</v>
      </c>
      <c r="D5237" s="130">
        <v>1.9684702293566444E-2</v>
      </c>
    </row>
    <row r="5238" spans="1:5">
      <c r="A5238" t="s">
        <v>7</v>
      </c>
      <c r="B5238" t="s">
        <v>151</v>
      </c>
      <c r="C5238">
        <v>2014</v>
      </c>
      <c r="D5238" s="130">
        <v>0.16473524671736989</v>
      </c>
      <c r="E5238" s="91"/>
    </row>
    <row r="5239" spans="1:5">
      <c r="A5239" t="s">
        <v>7</v>
      </c>
      <c r="B5239" t="s">
        <v>151</v>
      </c>
      <c r="C5239">
        <v>2015</v>
      </c>
      <c r="D5239" s="130">
        <v>0.1827176526776158</v>
      </c>
      <c r="E5239" s="91"/>
    </row>
    <row r="5240" spans="1:5">
      <c r="A5240" t="s">
        <v>7</v>
      </c>
      <c r="B5240" t="s">
        <v>151</v>
      </c>
      <c r="C5240">
        <v>2016</v>
      </c>
      <c r="D5240" s="130">
        <v>3.454524027225573E-2</v>
      </c>
      <c r="E5240" s="91"/>
    </row>
    <row r="5241" spans="1:5">
      <c r="A5241" t="s">
        <v>7</v>
      </c>
      <c r="B5241" t="s">
        <v>151</v>
      </c>
      <c r="C5241">
        <v>2017</v>
      </c>
      <c r="D5241" s="130">
        <v>5.4650838896812708E-2</v>
      </c>
      <c r="E5241" s="91"/>
    </row>
    <row r="5242" spans="1:5">
      <c r="A5242" t="s">
        <v>7</v>
      </c>
      <c r="B5242" t="s">
        <v>151</v>
      </c>
      <c r="C5242">
        <v>2018</v>
      </c>
      <c r="D5242" s="130">
        <v>5.7448645078354843E-2</v>
      </c>
      <c r="E5242" s="91"/>
    </row>
    <row r="5243" spans="1:5">
      <c r="A5243" t="s">
        <v>7</v>
      </c>
      <c r="B5243" t="s">
        <v>151</v>
      </c>
      <c r="C5243">
        <v>2019</v>
      </c>
      <c r="D5243" s="130">
        <v>4.373889827736744E-2</v>
      </c>
      <c r="E5243" s="91"/>
    </row>
    <row r="5244" spans="1:5">
      <c r="A5244" t="s">
        <v>7</v>
      </c>
      <c r="B5244" t="s">
        <v>151</v>
      </c>
      <c r="C5244">
        <v>2020</v>
      </c>
      <c r="D5244" s="130">
        <v>5.6479106590242197E-2</v>
      </c>
      <c r="E5244" s="91"/>
    </row>
    <row r="5245" spans="1:5">
      <c r="A5245" t="s">
        <v>7</v>
      </c>
      <c r="B5245" t="s">
        <v>151</v>
      </c>
      <c r="C5245">
        <v>2021</v>
      </c>
      <c r="D5245" s="130">
        <v>6.7980985779103692E-2</v>
      </c>
      <c r="E5245" s="91"/>
    </row>
    <row r="5246" spans="1:5">
      <c r="A5246" t="s">
        <v>7</v>
      </c>
      <c r="B5246" t="s">
        <v>151</v>
      </c>
      <c r="C5246">
        <v>2022</v>
      </c>
      <c r="D5246" s="130">
        <v>6.8665478726262774E-2</v>
      </c>
      <c r="E5246" s="91"/>
    </row>
    <row r="5247" spans="1:5">
      <c r="A5247" t="s">
        <v>7</v>
      </c>
      <c r="B5247" t="s">
        <v>151</v>
      </c>
      <c r="C5247">
        <v>2023</v>
      </c>
      <c r="D5247" s="130">
        <v>4.0769443993817107E-2</v>
      </c>
      <c r="E5247" s="91"/>
    </row>
    <row r="5248" spans="1:5">
      <c r="A5248" t="s">
        <v>7</v>
      </c>
      <c r="B5248" t="s">
        <v>151</v>
      </c>
      <c r="C5248">
        <v>2024</v>
      </c>
      <c r="D5248" s="130">
        <v>4.092419726649691E-2</v>
      </c>
      <c r="E5248" s="91"/>
    </row>
    <row r="5249" spans="1:5">
      <c r="A5249" t="s">
        <v>7</v>
      </c>
      <c r="B5249" t="s">
        <v>151</v>
      </c>
      <c r="C5249">
        <v>2025</v>
      </c>
      <c r="D5249" s="130">
        <v>5.8455301724319383E-2</v>
      </c>
    </row>
    <row r="5250" spans="1:5">
      <c r="A5250" t="s">
        <v>107</v>
      </c>
      <c r="B5250" t="s">
        <v>151</v>
      </c>
      <c r="C5250">
        <v>2014</v>
      </c>
      <c r="D5250" s="130">
        <v>9.6575603884777483E-2</v>
      </c>
      <c r="E5250" s="91"/>
    </row>
    <row r="5251" spans="1:5">
      <c r="A5251" t="s">
        <v>107</v>
      </c>
      <c r="B5251" t="s">
        <v>151</v>
      </c>
      <c r="C5251">
        <v>2015</v>
      </c>
      <c r="D5251" s="130">
        <v>7.8623995440343444E-2</v>
      </c>
      <c r="E5251" s="91"/>
    </row>
    <row r="5252" spans="1:5">
      <c r="A5252" t="s">
        <v>107</v>
      </c>
      <c r="B5252" t="s">
        <v>151</v>
      </c>
      <c r="C5252">
        <v>2016</v>
      </c>
      <c r="D5252" s="130">
        <v>7.5444656512336117E-2</v>
      </c>
      <c r="E5252" s="91"/>
    </row>
    <row r="5253" spans="1:5">
      <c r="A5253" t="s">
        <v>107</v>
      </c>
      <c r="B5253" t="s">
        <v>151</v>
      </c>
      <c r="C5253">
        <v>2017</v>
      </c>
      <c r="D5253" s="130">
        <v>7.4719254717141262E-2</v>
      </c>
      <c r="E5253" s="91"/>
    </row>
    <row r="5254" spans="1:5">
      <c r="A5254" t="s">
        <v>107</v>
      </c>
      <c r="B5254" t="s">
        <v>151</v>
      </c>
      <c r="C5254">
        <v>2018</v>
      </c>
      <c r="D5254" s="130">
        <v>7.7772776011812164E-2</v>
      </c>
      <c r="E5254" s="91"/>
    </row>
    <row r="5255" spans="1:5">
      <c r="A5255" t="s">
        <v>107</v>
      </c>
      <c r="B5255" t="s">
        <v>151</v>
      </c>
      <c r="C5255">
        <v>2019</v>
      </c>
      <c r="D5255" s="130">
        <v>9.4563123363097093E-2</v>
      </c>
      <c r="E5255" s="91"/>
    </row>
    <row r="5256" spans="1:5">
      <c r="A5256" t="s">
        <v>107</v>
      </c>
      <c r="B5256" t="s">
        <v>151</v>
      </c>
      <c r="C5256">
        <v>2020</v>
      </c>
      <c r="D5256" s="130">
        <v>7.9036543895035533E-2</v>
      </c>
      <c r="E5256" s="91"/>
    </row>
    <row r="5257" spans="1:5">
      <c r="A5257" t="s">
        <v>107</v>
      </c>
      <c r="B5257" t="s">
        <v>151</v>
      </c>
      <c r="C5257">
        <v>2021</v>
      </c>
      <c r="D5257" s="130">
        <v>6.1225207880083933E-2</v>
      </c>
      <c r="E5257" s="91"/>
    </row>
    <row r="5258" spans="1:5">
      <c r="A5258" t="s">
        <v>107</v>
      </c>
      <c r="B5258" t="s">
        <v>151</v>
      </c>
      <c r="C5258">
        <v>2022</v>
      </c>
      <c r="D5258" s="130">
        <v>6.0912658726166927E-2</v>
      </c>
      <c r="E5258" s="91"/>
    </row>
    <row r="5259" spans="1:5">
      <c r="A5259" t="s">
        <v>107</v>
      </c>
      <c r="B5259" t="s">
        <v>151</v>
      </c>
      <c r="C5259">
        <v>2023</v>
      </c>
      <c r="D5259" s="130">
        <v>4.3351583323244555E-2</v>
      </c>
      <c r="E5259" s="91"/>
    </row>
    <row r="5260" spans="1:5">
      <c r="A5260" t="s">
        <v>107</v>
      </c>
      <c r="B5260" t="s">
        <v>151</v>
      </c>
      <c r="C5260">
        <v>2024</v>
      </c>
      <c r="D5260" s="130">
        <v>1.1637870751706782E-2</v>
      </c>
      <c r="E5260" s="91"/>
    </row>
    <row r="5261" spans="1:5">
      <c r="A5261" t="s">
        <v>107</v>
      </c>
      <c r="B5261" t="s">
        <v>151</v>
      </c>
      <c r="C5261">
        <v>2025</v>
      </c>
      <c r="D5261" s="130">
        <v>3.1408217524088934E-2</v>
      </c>
    </row>
    <row r="5262" spans="1:5">
      <c r="A5262" t="s">
        <v>104</v>
      </c>
      <c r="B5262" t="s">
        <v>151</v>
      </c>
      <c r="C5262">
        <v>2014</v>
      </c>
      <c r="D5262" s="130">
        <v>0.11972679038276</v>
      </c>
      <c r="E5262" s="91"/>
    </row>
    <row r="5263" spans="1:5">
      <c r="A5263" t="s">
        <v>104</v>
      </c>
      <c r="B5263" t="s">
        <v>151</v>
      </c>
      <c r="C5263">
        <v>2015</v>
      </c>
      <c r="D5263" s="130">
        <v>0.15871983765205419</v>
      </c>
      <c r="E5263" s="91"/>
    </row>
    <row r="5264" spans="1:5">
      <c r="A5264" t="s">
        <v>104</v>
      </c>
      <c r="B5264" t="s">
        <v>151</v>
      </c>
      <c r="C5264">
        <v>2016</v>
      </c>
      <c r="D5264" s="130">
        <v>0.1027631991055918</v>
      </c>
      <c r="E5264" s="91"/>
    </row>
    <row r="5265" spans="1:5">
      <c r="A5265" t="s">
        <v>104</v>
      </c>
      <c r="B5265" t="s">
        <v>151</v>
      </c>
      <c r="C5265">
        <v>2017</v>
      </c>
      <c r="D5265" s="130">
        <v>0.1323469929072324</v>
      </c>
      <c r="E5265" s="91"/>
    </row>
    <row r="5266" spans="1:5">
      <c r="A5266" t="s">
        <v>104</v>
      </c>
      <c r="B5266" t="s">
        <v>151</v>
      </c>
      <c r="C5266">
        <v>2018</v>
      </c>
      <c r="D5266" s="130">
        <v>0.1186374367823729</v>
      </c>
      <c r="E5266" s="91"/>
    </row>
    <row r="5267" spans="1:5">
      <c r="A5267" t="s">
        <v>104</v>
      </c>
      <c r="B5267" t="s">
        <v>151</v>
      </c>
      <c r="C5267">
        <v>2019</v>
      </c>
      <c r="D5267" s="130">
        <v>8.8023689654912224E-2</v>
      </c>
      <c r="E5267" s="91"/>
    </row>
    <row r="5268" spans="1:5">
      <c r="A5268" t="s">
        <v>104</v>
      </c>
      <c r="B5268" t="s">
        <v>151</v>
      </c>
      <c r="C5268">
        <v>2020</v>
      </c>
      <c r="D5268" s="130">
        <v>0.12487487126134519</v>
      </c>
      <c r="E5268" s="91"/>
    </row>
    <row r="5269" spans="1:5">
      <c r="A5269" t="s">
        <v>104</v>
      </c>
      <c r="B5269" t="s">
        <v>151</v>
      </c>
      <c r="C5269">
        <v>2021</v>
      </c>
      <c r="D5269" s="130">
        <v>0.1206452241320604</v>
      </c>
      <c r="E5269" s="91"/>
    </row>
    <row r="5270" spans="1:5">
      <c r="A5270" t="s">
        <v>104</v>
      </c>
      <c r="B5270" t="s">
        <v>151</v>
      </c>
      <c r="C5270">
        <v>2022</v>
      </c>
      <c r="D5270" s="130">
        <v>0.11331547907363826</v>
      </c>
      <c r="E5270" s="91"/>
    </row>
    <row r="5271" spans="1:5">
      <c r="A5271" t="s">
        <v>104</v>
      </c>
      <c r="B5271" t="s">
        <v>151</v>
      </c>
      <c r="C5271">
        <v>2023</v>
      </c>
      <c r="D5271" s="130">
        <v>7.2834911205939795E-2</v>
      </c>
      <c r="E5271" s="91"/>
    </row>
    <row r="5272" spans="1:5">
      <c r="A5272" t="s">
        <v>104</v>
      </c>
      <c r="B5272" t="s">
        <v>151</v>
      </c>
      <c r="C5272">
        <v>2024</v>
      </c>
      <c r="D5272" s="130">
        <v>8.452415550612899E-2</v>
      </c>
      <c r="E5272" s="91"/>
    </row>
    <row r="5273" spans="1:5">
      <c r="A5273" t="s">
        <v>104</v>
      </c>
      <c r="B5273" t="s">
        <v>151</v>
      </c>
      <c r="C5273">
        <v>2025</v>
      </c>
      <c r="D5273" s="130">
        <v>9.7777952746363764E-2</v>
      </c>
    </row>
    <row r="5274" spans="1:5">
      <c r="A5274" s="134" t="s">
        <v>145</v>
      </c>
      <c r="B5274" t="s">
        <v>151</v>
      </c>
      <c r="C5274">
        <v>2014</v>
      </c>
      <c r="D5274" s="130"/>
    </row>
    <row r="5275" spans="1:5">
      <c r="A5275" s="134" t="s">
        <v>145</v>
      </c>
      <c r="B5275" t="s">
        <v>151</v>
      </c>
      <c r="C5275">
        <v>2015</v>
      </c>
      <c r="D5275" s="130"/>
    </row>
    <row r="5276" spans="1:5">
      <c r="A5276" s="134" t="s">
        <v>145</v>
      </c>
      <c r="B5276" t="s">
        <v>151</v>
      </c>
      <c r="C5276">
        <v>2016</v>
      </c>
      <c r="D5276" s="130"/>
    </row>
    <row r="5277" spans="1:5">
      <c r="A5277" s="134" t="s">
        <v>145</v>
      </c>
      <c r="B5277" t="s">
        <v>151</v>
      </c>
      <c r="C5277">
        <v>2017</v>
      </c>
      <c r="D5277" s="130"/>
    </row>
    <row r="5278" spans="1:5">
      <c r="A5278" s="134" t="s">
        <v>145</v>
      </c>
      <c r="B5278" t="s">
        <v>151</v>
      </c>
      <c r="C5278">
        <v>2018</v>
      </c>
      <c r="D5278" s="130"/>
    </row>
    <row r="5279" spans="1:5">
      <c r="A5279" s="134" t="s">
        <v>145</v>
      </c>
      <c r="B5279" t="s">
        <v>151</v>
      </c>
      <c r="C5279">
        <v>2019</v>
      </c>
      <c r="D5279" s="130"/>
    </row>
    <row r="5280" spans="1:5">
      <c r="A5280" s="134" t="s">
        <v>145</v>
      </c>
      <c r="B5280" t="s">
        <v>151</v>
      </c>
      <c r="C5280">
        <v>2020</v>
      </c>
      <c r="D5280" s="130">
        <v>5.3094208673917169E-2</v>
      </c>
      <c r="E5280" s="91"/>
    </row>
    <row r="5281" spans="1:5">
      <c r="A5281" s="134" t="s">
        <v>145</v>
      </c>
      <c r="B5281" t="s">
        <v>151</v>
      </c>
      <c r="C5281">
        <v>2021</v>
      </c>
      <c r="D5281" s="130">
        <v>5.1106435867395897E-2</v>
      </c>
      <c r="E5281" s="91"/>
    </row>
    <row r="5282" spans="1:5">
      <c r="A5282" s="134" t="s">
        <v>145</v>
      </c>
      <c r="B5282" t="s">
        <v>151</v>
      </c>
      <c r="C5282">
        <v>2022</v>
      </c>
      <c r="D5282" s="130">
        <v>5.3187887768403622E-2</v>
      </c>
      <c r="E5282" s="91"/>
    </row>
    <row r="5283" spans="1:5">
      <c r="A5283" s="134" t="s">
        <v>145</v>
      </c>
      <c r="B5283" t="s">
        <v>151</v>
      </c>
      <c r="C5283">
        <v>2023</v>
      </c>
      <c r="D5283" s="130">
        <v>3.8702547065609653E-2</v>
      </c>
      <c r="E5283" s="91"/>
    </row>
    <row r="5284" spans="1:5">
      <c r="A5284" s="134" t="s">
        <v>145</v>
      </c>
      <c r="B5284" t="s">
        <v>151</v>
      </c>
      <c r="C5284">
        <v>2024</v>
      </c>
      <c r="D5284" s="130">
        <v>5.7278107310039912E-2</v>
      </c>
      <c r="E5284" s="91"/>
    </row>
    <row r="5285" spans="1:5">
      <c r="A5285" s="134" t="s">
        <v>145</v>
      </c>
      <c r="B5285" t="s">
        <v>151</v>
      </c>
      <c r="C5285">
        <v>2025</v>
      </c>
      <c r="D5285" s="130">
        <v>5.3721865320306053E-2</v>
      </c>
    </row>
    <row r="5286" spans="1:5">
      <c r="A5286" t="s">
        <v>101</v>
      </c>
      <c r="B5286" t="s">
        <v>151</v>
      </c>
      <c r="C5286">
        <v>2014</v>
      </c>
      <c r="D5286" s="130">
        <v>0.20970080828779969</v>
      </c>
      <c r="E5286" s="91"/>
    </row>
    <row r="5287" spans="1:5">
      <c r="A5287" t="s">
        <v>101</v>
      </c>
      <c r="B5287" t="s">
        <v>151</v>
      </c>
      <c r="C5287">
        <v>2015</v>
      </c>
      <c r="D5287" s="130">
        <v>0.2239387378903771</v>
      </c>
      <c r="E5287" s="91"/>
    </row>
    <row r="5288" spans="1:5">
      <c r="A5288" t="s">
        <v>101</v>
      </c>
      <c r="B5288" t="s">
        <v>151</v>
      </c>
      <c r="C5288">
        <v>2016</v>
      </c>
      <c r="D5288" s="130">
        <v>0.1587323383907002</v>
      </c>
      <c r="E5288" s="91"/>
    </row>
    <row r="5289" spans="1:5">
      <c r="A5289" t="s">
        <v>101</v>
      </c>
      <c r="B5289" t="s">
        <v>151</v>
      </c>
      <c r="C5289">
        <v>2017</v>
      </c>
      <c r="D5289" s="130">
        <v>0.12830240803418169</v>
      </c>
      <c r="E5289" s="91"/>
    </row>
    <row r="5290" spans="1:5">
      <c r="A5290" t="s">
        <v>101</v>
      </c>
      <c r="B5290" t="s">
        <v>151</v>
      </c>
      <c r="C5290">
        <v>2018</v>
      </c>
      <c r="D5290" s="130">
        <v>9.3937007089332461E-2</v>
      </c>
      <c r="E5290" s="91"/>
    </row>
    <row r="5291" spans="1:5">
      <c r="A5291" t="s">
        <v>101</v>
      </c>
      <c r="B5291" t="s">
        <v>151</v>
      </c>
      <c r="C5291">
        <v>2019</v>
      </c>
      <c r="D5291" s="130">
        <v>8.1465819783147375E-2</v>
      </c>
      <c r="E5291" s="91"/>
    </row>
    <row r="5292" spans="1:5">
      <c r="A5292" t="s">
        <v>101</v>
      </c>
      <c r="B5292" t="s">
        <v>151</v>
      </c>
      <c r="C5292">
        <v>2020</v>
      </c>
      <c r="D5292" s="130">
        <v>9.6772400625802751E-2</v>
      </c>
      <c r="E5292" s="91"/>
    </row>
    <row r="5293" spans="1:5">
      <c r="A5293" t="s">
        <v>101</v>
      </c>
      <c r="B5293" t="s">
        <v>151</v>
      </c>
      <c r="C5293">
        <v>2021</v>
      </c>
      <c r="D5293" s="130">
        <v>6.7078712984710104E-2</v>
      </c>
      <c r="E5293" s="91"/>
    </row>
    <row r="5294" spans="1:5">
      <c r="A5294" t="s">
        <v>101</v>
      </c>
      <c r="B5294" t="s">
        <v>151</v>
      </c>
      <c r="C5294">
        <v>2022</v>
      </c>
      <c r="D5294" s="130">
        <v>0.11163335685608049</v>
      </c>
      <c r="E5294" s="91"/>
    </row>
    <row r="5295" spans="1:5">
      <c r="A5295" t="s">
        <v>101</v>
      </c>
      <c r="B5295" t="s">
        <v>151</v>
      </c>
      <c r="C5295">
        <v>2023</v>
      </c>
      <c r="D5295" s="130">
        <v>7.4884044272627751E-2</v>
      </c>
      <c r="E5295" s="91"/>
    </row>
    <row r="5296" spans="1:5">
      <c r="A5296" t="s">
        <v>101</v>
      </c>
      <c r="B5296" t="s">
        <v>151</v>
      </c>
      <c r="C5296">
        <v>2024</v>
      </c>
      <c r="D5296" s="130">
        <v>6.6685419717913821E-2</v>
      </c>
      <c r="E5296" s="91"/>
    </row>
    <row r="5297" spans="1:5">
      <c r="A5297" t="s">
        <v>101</v>
      </c>
      <c r="B5297" t="s">
        <v>151</v>
      </c>
      <c r="C5297">
        <v>2025</v>
      </c>
      <c r="D5297" s="130">
        <v>4.7019718444906114E-2</v>
      </c>
    </row>
    <row r="5298" spans="1:5">
      <c r="A5298" t="s">
        <v>10</v>
      </c>
      <c r="B5298" t="s">
        <v>151</v>
      </c>
      <c r="C5298">
        <v>2014</v>
      </c>
      <c r="D5298" s="130">
        <v>0.22500117814562259</v>
      </c>
      <c r="E5298" s="91"/>
    </row>
    <row r="5299" spans="1:5">
      <c r="A5299" t="s">
        <v>10</v>
      </c>
      <c r="B5299" t="s">
        <v>151</v>
      </c>
      <c r="C5299">
        <v>2015</v>
      </c>
      <c r="D5299" s="130">
        <v>0.24546769430613219</v>
      </c>
      <c r="E5299" s="91"/>
    </row>
    <row r="5300" spans="1:5">
      <c r="A5300" t="s">
        <v>10</v>
      </c>
      <c r="B5300" t="s">
        <v>151</v>
      </c>
      <c r="C5300">
        <v>2016</v>
      </c>
      <c r="D5300" s="130">
        <v>0.1780375801100908</v>
      </c>
      <c r="E5300" s="91"/>
    </row>
    <row r="5301" spans="1:5">
      <c r="A5301" t="s">
        <v>10</v>
      </c>
      <c r="B5301" t="s">
        <v>151</v>
      </c>
      <c r="C5301">
        <v>2017</v>
      </c>
      <c r="D5301" s="130">
        <v>0.1131720540130613</v>
      </c>
      <c r="E5301" s="91"/>
    </row>
    <row r="5302" spans="1:5">
      <c r="A5302" t="s">
        <v>10</v>
      </c>
      <c r="B5302" t="s">
        <v>151</v>
      </c>
      <c r="C5302">
        <v>2018</v>
      </c>
      <c r="D5302" s="130">
        <v>0.12983932149473559</v>
      </c>
      <c r="E5302" s="91"/>
    </row>
    <row r="5303" spans="1:5">
      <c r="A5303" t="s">
        <v>10</v>
      </c>
      <c r="B5303" t="s">
        <v>151</v>
      </c>
      <c r="C5303">
        <v>2019</v>
      </c>
      <c r="D5303" s="130">
        <v>0.1247021699107437</v>
      </c>
      <c r="E5303" s="91"/>
    </row>
    <row r="5304" spans="1:5">
      <c r="A5304" t="s">
        <v>10</v>
      </c>
      <c r="B5304" t="s">
        <v>151</v>
      </c>
      <c r="C5304">
        <v>2020</v>
      </c>
      <c r="D5304" s="130">
        <v>0.15127033073301011</v>
      </c>
      <c r="E5304" s="91"/>
    </row>
    <row r="5305" spans="1:5">
      <c r="A5305" t="s">
        <v>10</v>
      </c>
      <c r="B5305" t="s">
        <v>151</v>
      </c>
      <c r="C5305">
        <v>2021</v>
      </c>
      <c r="D5305" s="130">
        <v>0.14738470350038971</v>
      </c>
      <c r="E5305" s="91"/>
    </row>
    <row r="5306" spans="1:5">
      <c r="A5306" t="s">
        <v>10</v>
      </c>
      <c r="B5306" t="s">
        <v>151</v>
      </c>
      <c r="C5306">
        <v>2022</v>
      </c>
      <c r="D5306" s="130">
        <v>0.1101400807458157</v>
      </c>
      <c r="E5306" s="91"/>
    </row>
    <row r="5307" spans="1:5">
      <c r="A5307" t="s">
        <v>10</v>
      </c>
      <c r="B5307" t="s">
        <v>151</v>
      </c>
      <c r="C5307">
        <v>2023</v>
      </c>
      <c r="D5307" s="130">
        <v>4.3606975221712939E-2</v>
      </c>
      <c r="E5307" s="91"/>
    </row>
    <row r="5308" spans="1:5">
      <c r="A5308" t="s">
        <v>10</v>
      </c>
      <c r="B5308" t="s">
        <v>151</v>
      </c>
      <c r="C5308">
        <v>2024</v>
      </c>
      <c r="D5308" s="130">
        <v>-9.1544720599946658E-3</v>
      </c>
      <c r="E5308" s="91"/>
    </row>
    <row r="5309" spans="1:5">
      <c r="A5309" t="s">
        <v>10</v>
      </c>
      <c r="B5309" t="s">
        <v>151</v>
      </c>
      <c r="C5309">
        <v>2025</v>
      </c>
      <c r="D5309" s="130">
        <v>4.708092331117552E-2</v>
      </c>
    </row>
    <row r="5310" spans="1:5">
      <c r="A5310" t="s">
        <v>105</v>
      </c>
      <c r="B5310" t="s">
        <v>151</v>
      </c>
      <c r="C5310">
        <v>2014</v>
      </c>
      <c r="D5310" s="130">
        <v>0.1059311455793613</v>
      </c>
      <c r="E5310" s="91"/>
    </row>
    <row r="5311" spans="1:5">
      <c r="A5311" t="s">
        <v>105</v>
      </c>
      <c r="B5311" t="s">
        <v>151</v>
      </c>
      <c r="C5311">
        <v>2015</v>
      </c>
      <c r="D5311" s="130">
        <v>0.13299531064834341</v>
      </c>
      <c r="E5311" s="91"/>
    </row>
    <row r="5312" spans="1:5">
      <c r="A5312" t="s">
        <v>105</v>
      </c>
      <c r="B5312" t="s">
        <v>151</v>
      </c>
      <c r="C5312">
        <v>2016</v>
      </c>
      <c r="D5312" s="130">
        <v>0.1569631809276798</v>
      </c>
      <c r="E5312" s="91"/>
    </row>
    <row r="5313" spans="1:5">
      <c r="A5313" t="s">
        <v>105</v>
      </c>
      <c r="B5313" t="s">
        <v>151</v>
      </c>
      <c r="C5313">
        <v>2017</v>
      </c>
      <c r="D5313" s="130">
        <v>0.12538373650767351</v>
      </c>
      <c r="E5313" s="91"/>
    </row>
    <row r="5314" spans="1:5">
      <c r="A5314" t="s">
        <v>105</v>
      </c>
      <c r="B5314" t="s">
        <v>151</v>
      </c>
      <c r="C5314">
        <v>2018</v>
      </c>
      <c r="D5314" s="130">
        <v>7.9187617743485414E-2</v>
      </c>
      <c r="E5314" s="91"/>
    </row>
    <row r="5315" spans="1:5">
      <c r="A5315" t="s">
        <v>105</v>
      </c>
      <c r="B5315" t="s">
        <v>151</v>
      </c>
      <c r="C5315">
        <v>2019</v>
      </c>
      <c r="D5315" s="130">
        <v>5.3326872787626198E-2</v>
      </c>
      <c r="E5315" s="91"/>
    </row>
    <row r="5316" spans="1:5">
      <c r="A5316" t="s">
        <v>105</v>
      </c>
      <c r="B5316" t="s">
        <v>151</v>
      </c>
      <c r="C5316">
        <v>2020</v>
      </c>
      <c r="D5316" s="130">
        <v>9.6094404690765717E-2</v>
      </c>
      <c r="E5316" s="91"/>
    </row>
    <row r="5317" spans="1:5">
      <c r="A5317" t="s">
        <v>105</v>
      </c>
      <c r="B5317" t="s">
        <v>151</v>
      </c>
      <c r="C5317">
        <v>2021</v>
      </c>
      <c r="D5317" s="130">
        <v>7.4114321868184868E-2</v>
      </c>
      <c r="E5317" s="91"/>
    </row>
    <row r="5318" spans="1:5">
      <c r="A5318" t="s">
        <v>105</v>
      </c>
      <c r="B5318" t="s">
        <v>151</v>
      </c>
      <c r="C5318">
        <v>2022</v>
      </c>
      <c r="D5318" s="130">
        <v>8.2499609970484084E-2</v>
      </c>
      <c r="E5318" s="91"/>
    </row>
    <row r="5319" spans="1:5">
      <c r="A5319" t="s">
        <v>105</v>
      </c>
      <c r="B5319" t="s">
        <v>151</v>
      </c>
      <c r="C5319">
        <v>2023</v>
      </c>
      <c r="D5319" s="130">
        <v>5.8252505061813738E-2</v>
      </c>
      <c r="E5319" s="91"/>
    </row>
    <row r="5320" spans="1:5">
      <c r="A5320" t="s">
        <v>105</v>
      </c>
      <c r="B5320" t="s">
        <v>151</v>
      </c>
      <c r="C5320">
        <v>2024</v>
      </c>
      <c r="D5320" s="130">
        <v>5.311048437792458E-2</v>
      </c>
      <c r="E5320" s="91"/>
    </row>
    <row r="5321" spans="1:5">
      <c r="A5321" t="s">
        <v>105</v>
      </c>
      <c r="B5321" t="s">
        <v>151</v>
      </c>
      <c r="C5321">
        <v>2025</v>
      </c>
      <c r="D5321" s="130">
        <v>4.3788465841146568E-2</v>
      </c>
    </row>
    <row r="5322" spans="1:5">
      <c r="A5322" t="s">
        <v>12</v>
      </c>
      <c r="B5322" t="s">
        <v>151</v>
      </c>
      <c r="C5322">
        <v>2014</v>
      </c>
      <c r="D5322" s="130">
        <v>0.27342381979514219</v>
      </c>
    </row>
    <row r="5323" spans="1:5">
      <c r="A5323" t="s">
        <v>12</v>
      </c>
      <c r="B5323" t="s">
        <v>151</v>
      </c>
      <c r="C5323">
        <v>2015</v>
      </c>
      <c r="D5323" s="130">
        <v>0.32892343020998471</v>
      </c>
      <c r="E5323" s="91"/>
    </row>
    <row r="5324" spans="1:5">
      <c r="A5324" t="s">
        <v>12</v>
      </c>
      <c r="B5324" t="s">
        <v>151</v>
      </c>
      <c r="C5324">
        <v>2016</v>
      </c>
      <c r="D5324" s="130">
        <v>0.1113732312281127</v>
      </c>
      <c r="E5324" s="91"/>
    </row>
    <row r="5325" spans="1:5">
      <c r="A5325" t="s">
        <v>12</v>
      </c>
      <c r="B5325" t="s">
        <v>151</v>
      </c>
      <c r="C5325">
        <v>2017</v>
      </c>
      <c r="D5325" s="130">
        <v>0.1753324006448557</v>
      </c>
      <c r="E5325" s="91"/>
    </row>
    <row r="5326" spans="1:5">
      <c r="A5326" t="s">
        <v>12</v>
      </c>
      <c r="B5326" t="s">
        <v>151</v>
      </c>
      <c r="C5326">
        <v>2018</v>
      </c>
      <c r="D5326" s="130">
        <v>0.21839698896110649</v>
      </c>
      <c r="E5326" s="91"/>
    </row>
    <row r="5327" spans="1:5">
      <c r="A5327" t="s">
        <v>12</v>
      </c>
      <c r="B5327" t="s">
        <v>151</v>
      </c>
      <c r="C5327">
        <v>2019</v>
      </c>
      <c r="D5327" s="130">
        <v>0.19716662902282259</v>
      </c>
      <c r="E5327" s="91"/>
    </row>
    <row r="5328" spans="1:5">
      <c r="A5328" t="s">
        <v>12</v>
      </c>
      <c r="B5328" t="s">
        <v>151</v>
      </c>
      <c r="C5328">
        <v>2020</v>
      </c>
      <c r="D5328" s="130">
        <v>0.2476994397429671</v>
      </c>
      <c r="E5328" s="91"/>
    </row>
    <row r="5329" spans="1:5">
      <c r="A5329" t="s">
        <v>12</v>
      </c>
      <c r="B5329" t="s">
        <v>151</v>
      </c>
      <c r="C5329">
        <v>2021</v>
      </c>
      <c r="D5329" s="130">
        <v>0.1747089612886763</v>
      </c>
      <c r="E5329" s="91"/>
    </row>
    <row r="5330" spans="1:5">
      <c r="A5330" t="s">
        <v>12</v>
      </c>
      <c r="B5330" t="s">
        <v>151</v>
      </c>
      <c r="C5330">
        <v>2022</v>
      </c>
      <c r="D5330" s="130">
        <v>0.1589210150834231</v>
      </c>
      <c r="E5330" s="91"/>
    </row>
    <row r="5331" spans="1:5">
      <c r="A5331" t="s">
        <v>12</v>
      </c>
      <c r="B5331" t="s">
        <v>151</v>
      </c>
      <c r="C5331">
        <v>2023</v>
      </c>
      <c r="D5331" s="130">
        <v>0.13825780115722408</v>
      </c>
      <c r="E5331" s="91"/>
    </row>
    <row r="5332" spans="1:5">
      <c r="A5332" t="s">
        <v>12</v>
      </c>
      <c r="B5332" t="s">
        <v>151</v>
      </c>
      <c r="C5332">
        <v>2024</v>
      </c>
      <c r="D5332" s="130">
        <v>6.7297173012279235E-2</v>
      </c>
      <c r="E5332" s="91"/>
    </row>
    <row r="5333" spans="1:5">
      <c r="A5333" t="s">
        <v>12</v>
      </c>
      <c r="B5333" t="s">
        <v>151</v>
      </c>
      <c r="C5333">
        <v>2025</v>
      </c>
      <c r="D5333" s="130">
        <v>8.4106394542641225E-2</v>
      </c>
    </row>
    <row r="5334" spans="1:5">
      <c r="A5334" t="s">
        <v>5</v>
      </c>
      <c r="B5334" t="s">
        <v>155</v>
      </c>
      <c r="C5334">
        <v>2014</v>
      </c>
      <c r="D5334" s="130">
        <v>0.19947203080861281</v>
      </c>
      <c r="E5334" s="91"/>
    </row>
    <row r="5335" spans="1:5">
      <c r="A5335" t="s">
        <v>5</v>
      </c>
      <c r="B5335" t="s">
        <v>155</v>
      </c>
      <c r="C5335">
        <v>2015</v>
      </c>
      <c r="D5335" s="130">
        <v>9.1435254255510842E-2</v>
      </c>
      <c r="E5335" s="91"/>
    </row>
    <row r="5336" spans="1:5">
      <c r="A5336" t="s">
        <v>5</v>
      </c>
      <c r="B5336" t="s">
        <v>155</v>
      </c>
      <c r="C5336">
        <v>2016</v>
      </c>
      <c r="D5336" s="130">
        <v>2.2647583309008111E-3</v>
      </c>
      <c r="E5336" s="91"/>
    </row>
    <row r="5337" spans="1:5">
      <c r="A5337" t="s">
        <v>5</v>
      </c>
      <c r="B5337" t="s">
        <v>155</v>
      </c>
      <c r="C5337">
        <v>2017</v>
      </c>
      <c r="D5337" s="130">
        <v>2.1741462643307011E-2</v>
      </c>
      <c r="E5337" s="91"/>
    </row>
    <row r="5338" spans="1:5">
      <c r="A5338" t="s">
        <v>5</v>
      </c>
      <c r="B5338" t="s">
        <v>155</v>
      </c>
      <c r="C5338">
        <v>2018</v>
      </c>
      <c r="D5338" s="130">
        <v>6.8721992477678739E-2</v>
      </c>
      <c r="E5338" s="91"/>
    </row>
    <row r="5339" spans="1:5">
      <c r="A5339" t="s">
        <v>5</v>
      </c>
      <c r="B5339" t="s">
        <v>155</v>
      </c>
      <c r="C5339">
        <v>2019</v>
      </c>
      <c r="D5339" s="130">
        <v>6.7458645340507314E-2</v>
      </c>
      <c r="E5339" s="91"/>
    </row>
    <row r="5340" spans="1:5">
      <c r="A5340" t="s">
        <v>5</v>
      </c>
      <c r="B5340" t="s">
        <v>155</v>
      </c>
      <c r="C5340">
        <v>2020</v>
      </c>
      <c r="D5340" s="130">
        <v>7.9571230269553775E-2</v>
      </c>
      <c r="E5340" s="91"/>
    </row>
    <row r="5341" spans="1:5">
      <c r="A5341" t="s">
        <v>5</v>
      </c>
      <c r="B5341" t="s">
        <v>155</v>
      </c>
      <c r="C5341">
        <v>2021</v>
      </c>
      <c r="D5341" s="130">
        <v>6.897782566821134E-2</v>
      </c>
      <c r="E5341" s="91"/>
    </row>
    <row r="5342" spans="1:5">
      <c r="A5342" t="s">
        <v>5</v>
      </c>
      <c r="B5342" t="s">
        <v>155</v>
      </c>
      <c r="C5342">
        <v>2022</v>
      </c>
      <c r="D5342" s="130">
        <v>0.1370523585283322</v>
      </c>
      <c r="E5342" s="91"/>
    </row>
    <row r="5343" spans="1:5">
      <c r="A5343" t="s">
        <v>5</v>
      </c>
      <c r="B5343" t="s">
        <v>155</v>
      </c>
      <c r="C5343">
        <v>2023</v>
      </c>
      <c r="D5343" s="130">
        <v>0.20385440383392481</v>
      </c>
      <c r="E5343" s="91"/>
    </row>
    <row r="5344" spans="1:5">
      <c r="A5344" t="s">
        <v>5</v>
      </c>
      <c r="B5344" t="s">
        <v>155</v>
      </c>
      <c r="C5344">
        <v>2024</v>
      </c>
      <c r="D5344" s="130">
        <v>0.10847198487937702</v>
      </c>
      <c r="E5344" s="91"/>
    </row>
    <row r="5345" spans="1:5">
      <c r="A5345" t="s">
        <v>5</v>
      </c>
      <c r="B5345" t="s">
        <v>155</v>
      </c>
      <c r="C5345">
        <v>2025</v>
      </c>
      <c r="D5345" s="130">
        <v>7.7054949693299526E-2</v>
      </c>
    </row>
    <row r="5346" spans="1:5">
      <c r="A5346" t="s">
        <v>102</v>
      </c>
      <c r="B5346" t="s">
        <v>155</v>
      </c>
      <c r="C5346">
        <v>2014</v>
      </c>
      <c r="D5346" s="130">
        <v>0.21626791276908619</v>
      </c>
      <c r="E5346" s="91"/>
    </row>
    <row r="5347" spans="1:5">
      <c r="A5347" t="s">
        <v>102</v>
      </c>
      <c r="B5347" t="s">
        <v>155</v>
      </c>
      <c r="C5347">
        <v>2015</v>
      </c>
      <c r="D5347" s="130">
        <v>0.22226943116082701</v>
      </c>
      <c r="E5347" s="91"/>
    </row>
    <row r="5348" spans="1:5">
      <c r="A5348" t="s">
        <v>102</v>
      </c>
      <c r="B5348" t="s">
        <v>155</v>
      </c>
      <c r="C5348">
        <v>2016</v>
      </c>
      <c r="D5348" s="130">
        <v>5.813120653329814E-2</v>
      </c>
      <c r="E5348" s="91"/>
    </row>
    <row r="5349" spans="1:5">
      <c r="A5349" t="s">
        <v>102</v>
      </c>
      <c r="B5349" t="s">
        <v>155</v>
      </c>
      <c r="C5349">
        <v>2017</v>
      </c>
      <c r="D5349" s="130">
        <v>0.1193529278713639</v>
      </c>
      <c r="E5349" s="91"/>
    </row>
    <row r="5350" spans="1:5">
      <c r="A5350" t="s">
        <v>102</v>
      </c>
      <c r="B5350" t="s">
        <v>155</v>
      </c>
      <c r="C5350">
        <v>2018</v>
      </c>
      <c r="D5350" s="130">
        <v>0.1070548738052621</v>
      </c>
      <c r="E5350" s="91"/>
    </row>
    <row r="5351" spans="1:5">
      <c r="A5351" t="s">
        <v>102</v>
      </c>
      <c r="B5351" t="s">
        <v>155</v>
      </c>
      <c r="C5351">
        <v>2019</v>
      </c>
      <c r="D5351" s="130">
        <v>0.1164206881898205</v>
      </c>
      <c r="E5351" s="91"/>
    </row>
    <row r="5352" spans="1:5">
      <c r="A5352" t="s">
        <v>102</v>
      </c>
      <c r="B5352" t="s">
        <v>155</v>
      </c>
      <c r="C5352">
        <v>2020</v>
      </c>
      <c r="D5352" s="130">
        <v>0.10011907189419771</v>
      </c>
      <c r="E5352" s="91"/>
    </row>
    <row r="5353" spans="1:5">
      <c r="A5353" t="s">
        <v>102</v>
      </c>
      <c r="B5353" t="s">
        <v>155</v>
      </c>
      <c r="C5353">
        <v>2021</v>
      </c>
      <c r="D5353" s="130">
        <v>7.7825723612723899E-2</v>
      </c>
      <c r="E5353" s="91"/>
    </row>
    <row r="5354" spans="1:5">
      <c r="A5354" t="s">
        <v>102</v>
      </c>
      <c r="B5354" t="s">
        <v>155</v>
      </c>
      <c r="C5354">
        <v>2022</v>
      </c>
      <c r="D5354" s="130">
        <v>3.1166870104579785E-2</v>
      </c>
      <c r="E5354" s="91"/>
    </row>
    <row r="5355" spans="1:5">
      <c r="A5355" t="s">
        <v>102</v>
      </c>
      <c r="B5355" t="s">
        <v>155</v>
      </c>
      <c r="C5355">
        <v>2023</v>
      </c>
      <c r="D5355" s="130">
        <v>0.17462659749740878</v>
      </c>
      <c r="E5355" s="91"/>
    </row>
    <row r="5356" spans="1:5">
      <c r="A5356" t="s">
        <v>102</v>
      </c>
      <c r="B5356" t="s">
        <v>155</v>
      </c>
      <c r="C5356">
        <v>2024</v>
      </c>
      <c r="D5356" s="130">
        <v>0.26869364507322419</v>
      </c>
      <c r="E5356" s="91"/>
    </row>
    <row r="5357" spans="1:5">
      <c r="A5357" t="s">
        <v>102</v>
      </c>
      <c r="B5357" t="s">
        <v>155</v>
      </c>
      <c r="C5357">
        <v>2025</v>
      </c>
      <c r="D5357" s="130">
        <v>0.13424654266221331</v>
      </c>
    </row>
    <row r="5358" spans="1:5">
      <c r="A5358" t="s">
        <v>11</v>
      </c>
      <c r="B5358" t="s">
        <v>155</v>
      </c>
      <c r="C5358">
        <v>2014</v>
      </c>
      <c r="D5358" s="130">
        <v>0.1016818198364168</v>
      </c>
      <c r="E5358" s="91"/>
    </row>
    <row r="5359" spans="1:5">
      <c r="A5359" t="s">
        <v>11</v>
      </c>
      <c r="B5359" t="s">
        <v>155</v>
      </c>
      <c r="C5359">
        <v>2015</v>
      </c>
      <c r="D5359" s="130">
        <v>0.12978440136230371</v>
      </c>
      <c r="E5359" s="91"/>
    </row>
    <row r="5360" spans="1:5">
      <c r="A5360" t="s">
        <v>11</v>
      </c>
      <c r="B5360" t="s">
        <v>155</v>
      </c>
      <c r="C5360">
        <v>2016</v>
      </c>
      <c r="D5360" s="130">
        <v>7.7826311550485874E-2</v>
      </c>
      <c r="E5360" s="91"/>
    </row>
    <row r="5361" spans="1:5">
      <c r="A5361" t="s">
        <v>11</v>
      </c>
      <c r="B5361" t="s">
        <v>155</v>
      </c>
      <c r="C5361">
        <v>2017</v>
      </c>
      <c r="D5361" s="130">
        <v>6.7793363513807339E-2</v>
      </c>
      <c r="E5361" s="91"/>
    </row>
    <row r="5362" spans="1:5">
      <c r="A5362" t="s">
        <v>11</v>
      </c>
      <c r="B5362" t="s">
        <v>155</v>
      </c>
      <c r="C5362">
        <v>2018</v>
      </c>
      <c r="D5362" s="130">
        <v>9.0882719118285701E-2</v>
      </c>
      <c r="E5362" s="91"/>
    </row>
    <row r="5363" spans="1:5">
      <c r="A5363" t="s">
        <v>11</v>
      </c>
      <c r="B5363" t="s">
        <v>155</v>
      </c>
      <c r="C5363">
        <v>2019</v>
      </c>
      <c r="D5363" s="130">
        <v>8.6195257877363887E-2</v>
      </c>
      <c r="E5363" s="91"/>
    </row>
    <row r="5364" spans="1:5">
      <c r="A5364" t="s">
        <v>11</v>
      </c>
      <c r="B5364" t="s">
        <v>155</v>
      </c>
      <c r="C5364">
        <v>2020</v>
      </c>
      <c r="D5364" s="130">
        <v>5.9007331726254227E-2</v>
      </c>
      <c r="E5364" s="91"/>
    </row>
    <row r="5365" spans="1:5">
      <c r="A5365" t="s">
        <v>11</v>
      </c>
      <c r="B5365" t="s">
        <v>155</v>
      </c>
      <c r="C5365">
        <v>2021</v>
      </c>
      <c r="D5365" s="130">
        <v>6.168565422692205E-2</v>
      </c>
      <c r="E5365" s="91"/>
    </row>
    <row r="5366" spans="1:5">
      <c r="A5366" t="s">
        <v>11</v>
      </c>
      <c r="B5366" t="s">
        <v>155</v>
      </c>
      <c r="C5366">
        <v>2022</v>
      </c>
      <c r="D5366" s="130">
        <v>0.10808027946250594</v>
      </c>
      <c r="E5366" s="91"/>
    </row>
    <row r="5367" spans="1:5">
      <c r="A5367" t="s">
        <v>11</v>
      </c>
      <c r="B5367" t="s">
        <v>155</v>
      </c>
      <c r="C5367">
        <v>2023</v>
      </c>
      <c r="D5367" s="130">
        <v>0.18667452483693234</v>
      </c>
      <c r="E5367" s="91"/>
    </row>
    <row r="5368" spans="1:5">
      <c r="A5368" t="s">
        <v>11</v>
      </c>
      <c r="B5368" t="s">
        <v>155</v>
      </c>
      <c r="C5368">
        <v>2024</v>
      </c>
      <c r="D5368" s="130">
        <v>0.18706466004850111</v>
      </c>
      <c r="E5368" s="91"/>
    </row>
    <row r="5369" spans="1:5">
      <c r="A5369" t="s">
        <v>11</v>
      </c>
      <c r="B5369" t="s">
        <v>155</v>
      </c>
      <c r="C5369">
        <v>2025</v>
      </c>
      <c r="D5369" s="130">
        <v>0.11193212343834073</v>
      </c>
    </row>
    <row r="5370" spans="1:5">
      <c r="A5370" t="s">
        <v>6</v>
      </c>
      <c r="B5370" t="s">
        <v>155</v>
      </c>
      <c r="C5370">
        <v>2014</v>
      </c>
      <c r="D5370" s="130">
        <v>0.14985255764300121</v>
      </c>
      <c r="E5370" s="91"/>
    </row>
    <row r="5371" spans="1:5">
      <c r="A5371" t="s">
        <v>6</v>
      </c>
      <c r="B5371" t="s">
        <v>155</v>
      </c>
      <c r="C5371">
        <v>2015</v>
      </c>
      <c r="D5371" s="130">
        <v>0.17462038750637099</v>
      </c>
      <c r="E5371" s="91"/>
    </row>
    <row r="5372" spans="1:5">
      <c r="A5372" t="s">
        <v>6</v>
      </c>
      <c r="B5372" t="s">
        <v>155</v>
      </c>
      <c r="C5372">
        <v>2016</v>
      </c>
      <c r="D5372" s="130">
        <v>5.4558440635191399E-2</v>
      </c>
      <c r="E5372" s="91"/>
    </row>
    <row r="5373" spans="1:5">
      <c r="A5373" t="s">
        <v>6</v>
      </c>
      <c r="B5373" t="s">
        <v>155</v>
      </c>
      <c r="C5373">
        <v>2017</v>
      </c>
      <c r="D5373" s="130">
        <v>6.7596577381093009E-2</v>
      </c>
      <c r="E5373" s="91"/>
    </row>
    <row r="5374" spans="1:5">
      <c r="A5374" t="s">
        <v>6</v>
      </c>
      <c r="B5374" t="s">
        <v>155</v>
      </c>
      <c r="C5374">
        <v>2018</v>
      </c>
      <c r="D5374" s="130">
        <v>0.20152992301909081</v>
      </c>
      <c r="E5374" s="91"/>
    </row>
    <row r="5375" spans="1:5">
      <c r="A5375" t="s">
        <v>6</v>
      </c>
      <c r="B5375" t="s">
        <v>155</v>
      </c>
      <c r="C5375">
        <v>2019</v>
      </c>
      <c r="D5375" s="130">
        <v>0.17231760939252219</v>
      </c>
      <c r="E5375" s="91"/>
    </row>
    <row r="5376" spans="1:5">
      <c r="A5376" t="s">
        <v>6</v>
      </c>
      <c r="B5376" t="s">
        <v>155</v>
      </c>
      <c r="C5376">
        <v>2020</v>
      </c>
      <c r="D5376" s="130">
        <v>0.1467201736856707</v>
      </c>
      <c r="E5376" s="91"/>
    </row>
    <row r="5377" spans="1:5">
      <c r="A5377" t="s">
        <v>6</v>
      </c>
      <c r="B5377" t="s">
        <v>155</v>
      </c>
      <c r="C5377">
        <v>2021</v>
      </c>
      <c r="D5377" s="130">
        <v>0.19725314508353911</v>
      </c>
      <c r="E5377" s="91"/>
    </row>
    <row r="5378" spans="1:5">
      <c r="A5378" t="s">
        <v>6</v>
      </c>
      <c r="B5378" t="s">
        <v>155</v>
      </c>
      <c r="C5378">
        <v>2022</v>
      </c>
      <c r="D5378" s="130">
        <v>0.26637721368863532</v>
      </c>
      <c r="E5378" s="91"/>
    </row>
    <row r="5379" spans="1:5">
      <c r="A5379" t="s">
        <v>6</v>
      </c>
      <c r="B5379" t="s">
        <v>155</v>
      </c>
      <c r="C5379">
        <v>2023</v>
      </c>
      <c r="D5379" s="130">
        <v>0.43918949271255903</v>
      </c>
      <c r="E5379" s="91"/>
    </row>
    <row r="5380" spans="1:5">
      <c r="A5380" t="s">
        <v>6</v>
      </c>
      <c r="B5380" t="s">
        <v>155</v>
      </c>
      <c r="C5380">
        <v>2024</v>
      </c>
      <c r="D5380" s="130">
        <v>0.24348007632739743</v>
      </c>
      <c r="E5380" s="91"/>
    </row>
    <row r="5381" spans="1:5">
      <c r="A5381" t="s">
        <v>6</v>
      </c>
      <c r="B5381" t="s">
        <v>155</v>
      </c>
      <c r="C5381">
        <v>2025</v>
      </c>
      <c r="D5381" s="130">
        <v>7.3837828834234204E-2</v>
      </c>
    </row>
    <row r="5382" spans="1:5">
      <c r="A5382" t="s">
        <v>8</v>
      </c>
      <c r="B5382" t="s">
        <v>155</v>
      </c>
      <c r="C5382">
        <v>2014</v>
      </c>
      <c r="D5382" s="130">
        <v>0.1356474037640461</v>
      </c>
      <c r="E5382" s="91"/>
    </row>
    <row r="5383" spans="1:5">
      <c r="A5383" t="s">
        <v>8</v>
      </c>
      <c r="B5383" t="s">
        <v>155</v>
      </c>
      <c r="C5383">
        <v>2015</v>
      </c>
      <c r="D5383" s="130">
        <v>0.1178882879949571</v>
      </c>
      <c r="E5383" s="91"/>
    </row>
    <row r="5384" spans="1:5">
      <c r="A5384" t="s">
        <v>8</v>
      </c>
      <c r="B5384" t="s">
        <v>155</v>
      </c>
      <c r="C5384">
        <v>2016</v>
      </c>
      <c r="D5384" s="130">
        <v>8.6579609042681555E-2</v>
      </c>
      <c r="E5384" s="91"/>
    </row>
    <row r="5385" spans="1:5">
      <c r="A5385" t="s">
        <v>8</v>
      </c>
      <c r="B5385" t="s">
        <v>155</v>
      </c>
      <c r="C5385">
        <v>2017</v>
      </c>
      <c r="D5385" s="130">
        <v>9.3701381853929927E-2</v>
      </c>
      <c r="E5385" s="91"/>
    </row>
    <row r="5386" spans="1:5">
      <c r="A5386" t="s">
        <v>8</v>
      </c>
      <c r="B5386" t="s">
        <v>155</v>
      </c>
      <c r="C5386">
        <v>2018</v>
      </c>
      <c r="D5386" s="130">
        <v>0.12676835001631351</v>
      </c>
      <c r="E5386" s="91"/>
    </row>
    <row r="5387" spans="1:5">
      <c r="A5387" t="s">
        <v>8</v>
      </c>
      <c r="B5387" t="s">
        <v>155</v>
      </c>
      <c r="C5387">
        <v>2019</v>
      </c>
      <c r="D5387" s="130">
        <v>9.3253155370562307E-2</v>
      </c>
      <c r="E5387" s="91"/>
    </row>
    <row r="5388" spans="1:5">
      <c r="A5388" t="s">
        <v>8</v>
      </c>
      <c r="B5388" t="s">
        <v>155</v>
      </c>
      <c r="C5388">
        <v>2020</v>
      </c>
      <c r="D5388" s="130">
        <v>9.1739719575596165E-2</v>
      </c>
      <c r="E5388" s="91"/>
    </row>
    <row r="5389" spans="1:5">
      <c r="A5389" t="s">
        <v>8</v>
      </c>
      <c r="B5389" t="s">
        <v>155</v>
      </c>
      <c r="C5389">
        <v>2021</v>
      </c>
      <c r="D5389" s="130">
        <v>2.982607301386922E-2</v>
      </c>
      <c r="E5389" s="91"/>
    </row>
    <row r="5390" spans="1:5">
      <c r="A5390" t="s">
        <v>8</v>
      </c>
      <c r="B5390" t="s">
        <v>155</v>
      </c>
      <c r="C5390">
        <v>2022</v>
      </c>
      <c r="D5390" s="130">
        <v>0.12252295451514436</v>
      </c>
      <c r="E5390" s="91"/>
    </row>
    <row r="5391" spans="1:5">
      <c r="A5391" t="s">
        <v>8</v>
      </c>
      <c r="B5391" t="s">
        <v>155</v>
      </c>
      <c r="C5391">
        <v>2023</v>
      </c>
      <c r="D5391" s="130">
        <v>0.21219516196656271</v>
      </c>
      <c r="E5391" s="91"/>
    </row>
    <row r="5392" spans="1:5">
      <c r="A5392" t="s">
        <v>8</v>
      </c>
      <c r="B5392" t="s">
        <v>155</v>
      </c>
      <c r="C5392">
        <v>2024</v>
      </c>
      <c r="D5392" s="130">
        <v>8.9835454462351083E-2</v>
      </c>
      <c r="E5392" s="91"/>
    </row>
    <row r="5393" spans="1:5">
      <c r="A5393" t="s">
        <v>8</v>
      </c>
      <c r="B5393" t="s">
        <v>155</v>
      </c>
      <c r="C5393">
        <v>2025</v>
      </c>
      <c r="D5393" s="130">
        <v>2.8982291370423699E-2</v>
      </c>
    </row>
    <row r="5394" spans="1:5">
      <c r="A5394" t="s">
        <v>9</v>
      </c>
      <c r="B5394" t="s">
        <v>155</v>
      </c>
      <c r="C5394">
        <v>2014</v>
      </c>
      <c r="D5394" s="130">
        <v>0.1352788787953772</v>
      </c>
      <c r="E5394" s="91"/>
    </row>
    <row r="5395" spans="1:5">
      <c r="A5395" t="s">
        <v>9</v>
      </c>
      <c r="B5395" t="s">
        <v>155</v>
      </c>
      <c r="C5395">
        <v>2015</v>
      </c>
      <c r="D5395" s="130">
        <v>0.117485608700621</v>
      </c>
      <c r="E5395" s="91"/>
    </row>
    <row r="5396" spans="1:5">
      <c r="A5396" t="s">
        <v>9</v>
      </c>
      <c r="B5396" t="s">
        <v>155</v>
      </c>
      <c r="C5396">
        <v>2016</v>
      </c>
      <c r="D5396" s="130">
        <v>6.1476880546393192E-2</v>
      </c>
      <c r="E5396" s="91"/>
    </row>
    <row r="5397" spans="1:5">
      <c r="A5397" t="s">
        <v>9</v>
      </c>
      <c r="B5397" t="s">
        <v>155</v>
      </c>
      <c r="C5397">
        <v>2017</v>
      </c>
      <c r="D5397" s="130">
        <v>0.12426402942074689</v>
      </c>
      <c r="E5397" s="91"/>
    </row>
    <row r="5398" spans="1:5">
      <c r="A5398" t="s">
        <v>9</v>
      </c>
      <c r="B5398" t="s">
        <v>155</v>
      </c>
      <c r="C5398">
        <v>2018</v>
      </c>
      <c r="D5398" s="130">
        <v>0.1099946179030146</v>
      </c>
      <c r="E5398" s="91"/>
    </row>
    <row r="5399" spans="1:5">
      <c r="A5399" t="s">
        <v>9</v>
      </c>
      <c r="B5399" t="s">
        <v>155</v>
      </c>
      <c r="C5399">
        <v>2019</v>
      </c>
      <c r="D5399" s="130">
        <v>8.1627769036817524E-2</v>
      </c>
      <c r="E5399" s="91"/>
    </row>
    <row r="5400" spans="1:5">
      <c r="A5400" t="s">
        <v>9</v>
      </c>
      <c r="B5400" t="s">
        <v>155</v>
      </c>
      <c r="C5400">
        <v>2020</v>
      </c>
      <c r="D5400" s="130">
        <v>8.1023336696838838E-2</v>
      </c>
      <c r="E5400" s="91"/>
    </row>
    <row r="5401" spans="1:5">
      <c r="A5401" t="s">
        <v>9</v>
      </c>
      <c r="B5401" t="s">
        <v>155</v>
      </c>
      <c r="C5401">
        <v>2021</v>
      </c>
      <c r="D5401" s="130">
        <v>2.388855620583747E-2</v>
      </c>
      <c r="E5401" s="91"/>
    </row>
    <row r="5402" spans="1:5">
      <c r="A5402" t="s">
        <v>9</v>
      </c>
      <c r="B5402" t="s">
        <v>155</v>
      </c>
      <c r="C5402">
        <v>2022</v>
      </c>
      <c r="D5402" s="130">
        <v>0.1036375388692147</v>
      </c>
      <c r="E5402" s="91"/>
    </row>
    <row r="5403" spans="1:5">
      <c r="A5403" t="s">
        <v>9</v>
      </c>
      <c r="B5403" t="s">
        <v>155</v>
      </c>
      <c r="C5403">
        <v>2023</v>
      </c>
      <c r="D5403" s="130">
        <v>0.23603658704263142</v>
      </c>
      <c r="E5403" s="91"/>
    </row>
    <row r="5404" spans="1:5">
      <c r="A5404" t="s">
        <v>9</v>
      </c>
      <c r="B5404" t="s">
        <v>155</v>
      </c>
      <c r="C5404">
        <v>2024</v>
      </c>
      <c r="D5404" s="130">
        <v>7.2388327271352082E-2</v>
      </c>
      <c r="E5404" s="91"/>
    </row>
    <row r="5405" spans="1:5">
      <c r="A5405" t="s">
        <v>9</v>
      </c>
      <c r="B5405" t="s">
        <v>155</v>
      </c>
      <c r="C5405">
        <v>2025</v>
      </c>
      <c r="D5405" s="130">
        <v>2.8232571929987089E-2</v>
      </c>
    </row>
    <row r="5406" spans="1:5">
      <c r="A5406" t="s">
        <v>7</v>
      </c>
      <c r="B5406" t="s">
        <v>155</v>
      </c>
      <c r="C5406">
        <v>2014</v>
      </c>
      <c r="D5406" s="130">
        <v>0.1642689937369968</v>
      </c>
      <c r="E5406" s="91"/>
    </row>
    <row r="5407" spans="1:5">
      <c r="A5407" t="s">
        <v>7</v>
      </c>
      <c r="B5407" t="s">
        <v>155</v>
      </c>
      <c r="C5407">
        <v>2015</v>
      </c>
      <c r="D5407" s="130">
        <v>0.185615223743474</v>
      </c>
      <c r="E5407" s="91"/>
    </row>
    <row r="5408" spans="1:5">
      <c r="A5408" t="s">
        <v>7</v>
      </c>
      <c r="B5408" t="s">
        <v>155</v>
      </c>
      <c r="C5408">
        <v>2016</v>
      </c>
      <c r="D5408" s="130">
        <v>1.300950528928173E-2</v>
      </c>
      <c r="E5408" s="91"/>
    </row>
    <row r="5409" spans="1:5">
      <c r="A5409" t="s">
        <v>7</v>
      </c>
      <c r="B5409" t="s">
        <v>155</v>
      </c>
      <c r="C5409">
        <v>2017</v>
      </c>
      <c r="D5409" s="130">
        <v>2.544899303018135E-2</v>
      </c>
      <c r="E5409" s="91"/>
    </row>
    <row r="5410" spans="1:5">
      <c r="A5410" t="s">
        <v>7</v>
      </c>
      <c r="B5410" t="s">
        <v>155</v>
      </c>
      <c r="C5410">
        <v>2018</v>
      </c>
      <c r="D5410" s="130">
        <v>4.7621890491476367E-2</v>
      </c>
      <c r="E5410" s="91"/>
    </row>
    <row r="5411" spans="1:5">
      <c r="A5411" t="s">
        <v>7</v>
      </c>
      <c r="B5411" t="s">
        <v>155</v>
      </c>
      <c r="C5411">
        <v>2019</v>
      </c>
      <c r="D5411" s="130">
        <v>2.9198720585709308E-2</v>
      </c>
      <c r="E5411" s="91"/>
    </row>
    <row r="5412" spans="1:5">
      <c r="A5412" t="s">
        <v>7</v>
      </c>
      <c r="B5412" t="s">
        <v>155</v>
      </c>
      <c r="C5412">
        <v>2020</v>
      </c>
      <c r="D5412" s="130">
        <v>4.6264773913246328E-2</v>
      </c>
      <c r="E5412" s="91"/>
    </row>
    <row r="5413" spans="1:5">
      <c r="A5413" t="s">
        <v>7</v>
      </c>
      <c r="B5413" t="s">
        <v>155</v>
      </c>
      <c r="C5413">
        <v>2021</v>
      </c>
      <c r="D5413" s="130">
        <v>2.962440328016152E-2</v>
      </c>
      <c r="E5413" s="91"/>
    </row>
    <row r="5414" spans="1:5">
      <c r="A5414" t="s">
        <v>7</v>
      </c>
      <c r="B5414" t="s">
        <v>155</v>
      </c>
      <c r="C5414">
        <v>2022</v>
      </c>
      <c r="D5414" s="130">
        <v>9.407711335581101E-2</v>
      </c>
      <c r="E5414" s="91"/>
    </row>
    <row r="5415" spans="1:5">
      <c r="A5415" t="s">
        <v>7</v>
      </c>
      <c r="B5415" t="s">
        <v>155</v>
      </c>
      <c r="C5415">
        <v>2023</v>
      </c>
      <c r="D5415" s="130">
        <v>0.17626558870893425</v>
      </c>
      <c r="E5415" s="91"/>
    </row>
    <row r="5416" spans="1:5">
      <c r="A5416" t="s">
        <v>7</v>
      </c>
      <c r="B5416" t="s">
        <v>155</v>
      </c>
      <c r="C5416">
        <v>2024</v>
      </c>
      <c r="D5416" s="130">
        <v>8.00555078590202E-2</v>
      </c>
      <c r="E5416" s="91"/>
    </row>
    <row r="5417" spans="1:5">
      <c r="A5417" t="s">
        <v>7</v>
      </c>
      <c r="B5417" t="s">
        <v>155</v>
      </c>
      <c r="C5417">
        <v>2025</v>
      </c>
      <c r="D5417" s="130">
        <v>4.3505367887318569E-2</v>
      </c>
    </row>
    <row r="5418" spans="1:5">
      <c r="A5418" t="s">
        <v>107</v>
      </c>
      <c r="B5418" t="s">
        <v>155</v>
      </c>
      <c r="C5418">
        <v>2014</v>
      </c>
      <c r="D5418" s="130">
        <v>9.6324087850919934E-2</v>
      </c>
      <c r="E5418" s="91"/>
    </row>
    <row r="5419" spans="1:5">
      <c r="A5419" t="s">
        <v>107</v>
      </c>
      <c r="B5419" t="s">
        <v>155</v>
      </c>
      <c r="C5419">
        <v>2015</v>
      </c>
      <c r="D5419" s="130">
        <v>7.7894450729024248E-2</v>
      </c>
      <c r="E5419" s="91"/>
    </row>
    <row r="5420" spans="1:5">
      <c r="A5420" t="s">
        <v>107</v>
      </c>
      <c r="B5420" t="s">
        <v>155</v>
      </c>
      <c r="C5420">
        <v>2016</v>
      </c>
      <c r="D5420" s="130">
        <v>6.6558307924720103E-2</v>
      </c>
      <c r="E5420" s="91"/>
    </row>
    <row r="5421" spans="1:5">
      <c r="A5421" t="s">
        <v>107</v>
      </c>
      <c r="B5421" t="s">
        <v>155</v>
      </c>
      <c r="C5421">
        <v>2017</v>
      </c>
      <c r="D5421" s="130">
        <v>6.3543030882614759E-2</v>
      </c>
      <c r="E5421" s="91"/>
    </row>
    <row r="5422" spans="1:5">
      <c r="A5422" t="s">
        <v>107</v>
      </c>
      <c r="B5422" t="s">
        <v>155</v>
      </c>
      <c r="C5422">
        <v>2018</v>
      </c>
      <c r="D5422" s="130">
        <v>7.2677351664350257E-2</v>
      </c>
      <c r="E5422" s="91"/>
    </row>
    <row r="5423" spans="1:5">
      <c r="A5423" t="s">
        <v>107</v>
      </c>
      <c r="B5423" t="s">
        <v>155</v>
      </c>
      <c r="C5423">
        <v>2019</v>
      </c>
      <c r="D5423" s="130">
        <v>8.8397492441419284E-2</v>
      </c>
      <c r="E5423" s="91"/>
    </row>
    <row r="5424" spans="1:5">
      <c r="A5424" t="s">
        <v>107</v>
      </c>
      <c r="B5424" t="s">
        <v>155</v>
      </c>
      <c r="C5424">
        <v>2020</v>
      </c>
      <c r="D5424" s="130">
        <v>7.4111682774474066E-2</v>
      </c>
      <c r="E5424" s="91"/>
    </row>
    <row r="5425" spans="1:5">
      <c r="A5425" t="s">
        <v>107</v>
      </c>
      <c r="B5425" t="s">
        <v>155</v>
      </c>
      <c r="C5425">
        <v>2021</v>
      </c>
      <c r="D5425" s="130">
        <v>4.3568841812425319E-2</v>
      </c>
      <c r="E5425" s="91"/>
    </row>
    <row r="5426" spans="1:5">
      <c r="A5426" t="s">
        <v>107</v>
      </c>
      <c r="B5426" t="s">
        <v>155</v>
      </c>
      <c r="C5426">
        <v>2022</v>
      </c>
      <c r="D5426" s="130">
        <v>7.1748441147380632E-2</v>
      </c>
      <c r="E5426" s="91"/>
    </row>
    <row r="5427" spans="1:5">
      <c r="A5427" t="s">
        <v>107</v>
      </c>
      <c r="B5427" t="s">
        <v>155</v>
      </c>
      <c r="C5427">
        <v>2023</v>
      </c>
      <c r="D5427" s="130">
        <v>9.6886797135441682E-2</v>
      </c>
      <c r="E5427" s="91"/>
    </row>
    <row r="5428" spans="1:5">
      <c r="A5428" t="s">
        <v>107</v>
      </c>
      <c r="B5428" t="s">
        <v>155</v>
      </c>
      <c r="C5428">
        <v>2024</v>
      </c>
      <c r="D5428" s="130">
        <v>2.4356613573940478E-2</v>
      </c>
      <c r="E5428" s="91"/>
    </row>
    <row r="5429" spans="1:5">
      <c r="A5429" t="s">
        <v>107</v>
      </c>
      <c r="B5429" t="s">
        <v>155</v>
      </c>
      <c r="C5429">
        <v>2025</v>
      </c>
      <c r="D5429" s="130">
        <v>2.7701281107519755E-2</v>
      </c>
    </row>
    <row r="5430" spans="1:5">
      <c r="A5430" t="s">
        <v>104</v>
      </c>
      <c r="B5430" t="s">
        <v>155</v>
      </c>
      <c r="C5430">
        <v>2014</v>
      </c>
      <c r="D5430" s="130">
        <v>0.14822373691734389</v>
      </c>
      <c r="E5430" s="91"/>
    </row>
    <row r="5431" spans="1:5">
      <c r="A5431" t="s">
        <v>104</v>
      </c>
      <c r="B5431" t="s">
        <v>155</v>
      </c>
      <c r="C5431">
        <v>2015</v>
      </c>
      <c r="D5431" s="130">
        <v>0.17875669900152849</v>
      </c>
      <c r="E5431" s="91"/>
    </row>
    <row r="5432" spans="1:5">
      <c r="A5432" t="s">
        <v>104</v>
      </c>
      <c r="B5432" t="s">
        <v>155</v>
      </c>
      <c r="C5432">
        <v>2016</v>
      </c>
      <c r="D5432" s="130">
        <v>0.10695677849428301</v>
      </c>
      <c r="E5432" s="91"/>
    </row>
    <row r="5433" spans="1:5">
      <c r="A5433" t="s">
        <v>104</v>
      </c>
      <c r="B5433" t="s">
        <v>155</v>
      </c>
      <c r="C5433">
        <v>2017</v>
      </c>
      <c r="D5433" s="130">
        <v>0.11783624278512631</v>
      </c>
      <c r="E5433" s="91"/>
    </row>
    <row r="5434" spans="1:5">
      <c r="A5434" t="s">
        <v>104</v>
      </c>
      <c r="B5434" t="s">
        <v>155</v>
      </c>
      <c r="C5434">
        <v>2018</v>
      </c>
      <c r="D5434" s="130">
        <v>0.1037001411023753</v>
      </c>
      <c r="E5434" s="91"/>
    </row>
    <row r="5435" spans="1:5">
      <c r="A5435" t="s">
        <v>104</v>
      </c>
      <c r="B5435" t="s">
        <v>155</v>
      </c>
      <c r="C5435">
        <v>2019</v>
      </c>
      <c r="D5435" s="130">
        <v>9.2910902366215298E-2</v>
      </c>
      <c r="E5435" s="91"/>
    </row>
    <row r="5436" spans="1:5">
      <c r="A5436" t="s">
        <v>104</v>
      </c>
      <c r="B5436" t="s">
        <v>155</v>
      </c>
      <c r="C5436">
        <v>2020</v>
      </c>
      <c r="D5436" s="130">
        <v>0.1160782850161389</v>
      </c>
      <c r="E5436" s="91"/>
    </row>
    <row r="5437" spans="1:5">
      <c r="A5437" t="s">
        <v>104</v>
      </c>
      <c r="B5437" t="s">
        <v>155</v>
      </c>
      <c r="C5437">
        <v>2021</v>
      </c>
      <c r="D5437" s="130">
        <v>0.12926952218718621</v>
      </c>
      <c r="E5437" s="91"/>
    </row>
    <row r="5438" spans="1:5">
      <c r="A5438" t="s">
        <v>104</v>
      </c>
      <c r="B5438" t="s">
        <v>155</v>
      </c>
      <c r="C5438">
        <v>2022</v>
      </c>
      <c r="D5438" s="130">
        <v>0.10593106087020927</v>
      </c>
      <c r="E5438" s="91"/>
    </row>
    <row r="5439" spans="1:5">
      <c r="A5439" t="s">
        <v>104</v>
      </c>
      <c r="B5439" t="s">
        <v>155</v>
      </c>
      <c r="C5439">
        <v>2023</v>
      </c>
      <c r="D5439" s="130">
        <v>0.14426281344643765</v>
      </c>
      <c r="E5439" s="91"/>
    </row>
    <row r="5440" spans="1:5">
      <c r="A5440" t="s">
        <v>104</v>
      </c>
      <c r="B5440" t="s">
        <v>155</v>
      </c>
      <c r="C5440">
        <v>2024</v>
      </c>
      <c r="D5440" s="130">
        <v>0.27020254976077102</v>
      </c>
      <c r="E5440" s="91"/>
    </row>
    <row r="5441" spans="1:5">
      <c r="A5441" t="s">
        <v>104</v>
      </c>
      <c r="B5441" t="s">
        <v>155</v>
      </c>
      <c r="C5441">
        <v>2025</v>
      </c>
      <c r="D5441" s="130">
        <v>0.16691591241141171</v>
      </c>
    </row>
    <row r="5442" spans="1:5">
      <c r="A5442" s="134" t="s">
        <v>145</v>
      </c>
      <c r="B5442" t="s">
        <v>155</v>
      </c>
      <c r="C5442">
        <v>2014</v>
      </c>
      <c r="D5442" s="130"/>
    </row>
    <row r="5443" spans="1:5">
      <c r="A5443" s="134" t="s">
        <v>145</v>
      </c>
      <c r="B5443" t="s">
        <v>155</v>
      </c>
      <c r="C5443">
        <v>2015</v>
      </c>
      <c r="D5443" s="130"/>
    </row>
    <row r="5444" spans="1:5">
      <c r="A5444" s="134" t="s">
        <v>145</v>
      </c>
      <c r="B5444" t="s">
        <v>155</v>
      </c>
      <c r="C5444">
        <v>2016</v>
      </c>
      <c r="D5444" s="130"/>
    </row>
    <row r="5445" spans="1:5">
      <c r="A5445" s="134" t="s">
        <v>145</v>
      </c>
      <c r="B5445" t="s">
        <v>155</v>
      </c>
      <c r="C5445">
        <v>2017</v>
      </c>
      <c r="D5445" s="130"/>
    </row>
    <row r="5446" spans="1:5">
      <c r="A5446" s="134" t="s">
        <v>145</v>
      </c>
      <c r="B5446" t="s">
        <v>155</v>
      </c>
      <c r="C5446">
        <v>2018</v>
      </c>
      <c r="D5446" s="130"/>
    </row>
    <row r="5447" spans="1:5">
      <c r="A5447" s="134" t="s">
        <v>145</v>
      </c>
      <c r="B5447" t="s">
        <v>155</v>
      </c>
      <c r="C5447">
        <v>2019</v>
      </c>
      <c r="D5447" s="130"/>
    </row>
    <row r="5448" spans="1:5">
      <c r="A5448" s="134" t="s">
        <v>145</v>
      </c>
      <c r="B5448" t="s">
        <v>155</v>
      </c>
      <c r="C5448">
        <v>2020</v>
      </c>
      <c r="D5448" s="130">
        <v>4.1274452703595331E-2</v>
      </c>
      <c r="E5448" s="91"/>
    </row>
    <row r="5449" spans="1:5">
      <c r="A5449" s="134" t="s">
        <v>145</v>
      </c>
      <c r="B5449" t="s">
        <v>155</v>
      </c>
      <c r="C5449">
        <v>2021</v>
      </c>
      <c r="D5449" s="130">
        <v>2.1281010096333361E-2</v>
      </c>
      <c r="E5449" s="91"/>
    </row>
    <row r="5450" spans="1:5">
      <c r="A5450" s="134" t="s">
        <v>145</v>
      </c>
      <c r="B5450" t="s">
        <v>155</v>
      </c>
      <c r="C5450">
        <v>2022</v>
      </c>
      <c r="D5450" s="130">
        <v>7.0529058653470561E-2</v>
      </c>
      <c r="E5450" s="91"/>
    </row>
    <row r="5451" spans="1:5">
      <c r="A5451" s="134" t="s">
        <v>145</v>
      </c>
      <c r="B5451" t="s">
        <v>155</v>
      </c>
      <c r="C5451">
        <v>2023</v>
      </c>
      <c r="D5451" s="130">
        <v>0.13362847821643151</v>
      </c>
      <c r="E5451" s="91"/>
    </row>
    <row r="5452" spans="1:5">
      <c r="A5452" s="134" t="s">
        <v>145</v>
      </c>
      <c r="B5452" t="s">
        <v>155</v>
      </c>
      <c r="C5452">
        <v>2024</v>
      </c>
      <c r="D5452" s="130">
        <v>8.4022995027001723E-2</v>
      </c>
      <c r="E5452" s="91"/>
    </row>
    <row r="5453" spans="1:5">
      <c r="A5453" s="134" t="s">
        <v>145</v>
      </c>
      <c r="B5453" t="s">
        <v>155</v>
      </c>
      <c r="C5453">
        <v>2025</v>
      </c>
      <c r="D5453" s="130">
        <v>4.847637461180751E-2</v>
      </c>
    </row>
    <row r="5454" spans="1:5">
      <c r="A5454" t="s">
        <v>101</v>
      </c>
      <c r="B5454" t="s">
        <v>155</v>
      </c>
      <c r="C5454">
        <v>2014</v>
      </c>
      <c r="D5454" s="130">
        <v>0.21008580483282019</v>
      </c>
      <c r="E5454" s="91"/>
    </row>
    <row r="5455" spans="1:5">
      <c r="A5455" t="s">
        <v>101</v>
      </c>
      <c r="B5455" t="s">
        <v>155</v>
      </c>
      <c r="C5455">
        <v>2015</v>
      </c>
      <c r="D5455" s="130">
        <v>0.21749563565253829</v>
      </c>
      <c r="E5455" s="91"/>
    </row>
    <row r="5456" spans="1:5">
      <c r="A5456" t="s">
        <v>101</v>
      </c>
      <c r="B5456" t="s">
        <v>155</v>
      </c>
      <c r="C5456">
        <v>2016</v>
      </c>
      <c r="D5456" s="130">
        <v>0.13028967621491111</v>
      </c>
      <c r="E5456" s="91"/>
    </row>
    <row r="5457" spans="1:5">
      <c r="A5457" t="s">
        <v>101</v>
      </c>
      <c r="B5457" t="s">
        <v>155</v>
      </c>
      <c r="C5457">
        <v>2017</v>
      </c>
      <c r="D5457" s="130">
        <v>0.10977080851378861</v>
      </c>
      <c r="E5457" s="91"/>
    </row>
    <row r="5458" spans="1:5">
      <c r="A5458" t="s">
        <v>101</v>
      </c>
      <c r="B5458" t="s">
        <v>155</v>
      </c>
      <c r="C5458">
        <v>2018</v>
      </c>
      <c r="D5458" s="130">
        <v>9.4329407446700042E-2</v>
      </c>
      <c r="E5458" s="91"/>
    </row>
    <row r="5459" spans="1:5">
      <c r="A5459" t="s">
        <v>101</v>
      </c>
      <c r="B5459" t="s">
        <v>155</v>
      </c>
      <c r="C5459">
        <v>2019</v>
      </c>
      <c r="D5459" s="130">
        <v>8.5783242681707575E-2</v>
      </c>
      <c r="E5459" s="91"/>
    </row>
    <row r="5460" spans="1:5">
      <c r="A5460" t="s">
        <v>101</v>
      </c>
      <c r="B5460" t="s">
        <v>155</v>
      </c>
      <c r="C5460">
        <v>2020</v>
      </c>
      <c r="D5460" s="130">
        <v>8.9990932398654855E-2</v>
      </c>
      <c r="E5460" s="91"/>
    </row>
    <row r="5461" spans="1:5">
      <c r="A5461" t="s">
        <v>101</v>
      </c>
      <c r="B5461" t="s">
        <v>155</v>
      </c>
      <c r="C5461">
        <v>2021</v>
      </c>
      <c r="D5461" s="130">
        <v>7.3897055941587672E-2</v>
      </c>
      <c r="E5461" s="91"/>
    </row>
    <row r="5462" spans="1:5">
      <c r="A5462" t="s">
        <v>101</v>
      </c>
      <c r="B5462" t="s">
        <v>155</v>
      </c>
      <c r="C5462">
        <v>2022</v>
      </c>
      <c r="D5462" s="130">
        <v>9.8632385680291298E-2</v>
      </c>
      <c r="E5462" s="91"/>
    </row>
    <row r="5463" spans="1:5">
      <c r="A5463" t="s">
        <v>101</v>
      </c>
      <c r="B5463" t="s">
        <v>155</v>
      </c>
      <c r="C5463">
        <v>2023</v>
      </c>
      <c r="D5463" s="130">
        <v>0.12639293514761316</v>
      </c>
      <c r="E5463" s="91"/>
    </row>
    <row r="5464" spans="1:5">
      <c r="A5464" t="s">
        <v>101</v>
      </c>
      <c r="B5464" t="s">
        <v>155</v>
      </c>
      <c r="C5464">
        <v>2024</v>
      </c>
      <c r="D5464" s="130">
        <v>0.22757009940733328</v>
      </c>
      <c r="E5464" s="91"/>
    </row>
    <row r="5465" spans="1:5">
      <c r="A5465" t="s">
        <v>101</v>
      </c>
      <c r="B5465" t="s">
        <v>155</v>
      </c>
      <c r="C5465">
        <v>2025</v>
      </c>
      <c r="D5465" s="130">
        <v>9.0263767834150174E-2</v>
      </c>
    </row>
    <row r="5466" spans="1:5">
      <c r="A5466" t="s">
        <v>10</v>
      </c>
      <c r="B5466" t="s">
        <v>155</v>
      </c>
      <c r="C5466">
        <v>2014</v>
      </c>
      <c r="D5466" s="130">
        <v>0.26170556437055542</v>
      </c>
      <c r="E5466" s="91"/>
    </row>
    <row r="5467" spans="1:5">
      <c r="A5467" t="s">
        <v>10</v>
      </c>
      <c r="B5467" t="s">
        <v>155</v>
      </c>
      <c r="C5467">
        <v>2015</v>
      </c>
      <c r="D5467" s="130">
        <v>0.21013321114591971</v>
      </c>
      <c r="E5467" s="91"/>
    </row>
    <row r="5468" spans="1:5">
      <c r="A5468" t="s">
        <v>10</v>
      </c>
      <c r="B5468" t="s">
        <v>155</v>
      </c>
      <c r="C5468">
        <v>2016</v>
      </c>
      <c r="D5468" s="130">
        <v>0.1477613945881861</v>
      </c>
      <c r="E5468" s="91"/>
    </row>
    <row r="5469" spans="1:5">
      <c r="A5469" t="s">
        <v>10</v>
      </c>
      <c r="B5469" t="s">
        <v>155</v>
      </c>
      <c r="C5469">
        <v>2017</v>
      </c>
      <c r="D5469" s="130">
        <v>8.8139485230222692E-2</v>
      </c>
      <c r="E5469" s="91"/>
    </row>
    <row r="5470" spans="1:5">
      <c r="A5470" t="s">
        <v>10</v>
      </c>
      <c r="B5470" t="s">
        <v>155</v>
      </c>
      <c r="C5470">
        <v>2018</v>
      </c>
      <c r="D5470" s="130">
        <v>0.1278265048970782</v>
      </c>
      <c r="E5470" s="91"/>
    </row>
    <row r="5471" spans="1:5">
      <c r="A5471" t="s">
        <v>10</v>
      </c>
      <c r="B5471" t="s">
        <v>155</v>
      </c>
      <c r="C5471">
        <v>2019</v>
      </c>
      <c r="D5471" s="130">
        <v>0.1191804305668212</v>
      </c>
      <c r="E5471" s="91"/>
    </row>
    <row r="5472" spans="1:5">
      <c r="A5472" t="s">
        <v>10</v>
      </c>
      <c r="B5472" t="s">
        <v>155</v>
      </c>
      <c r="C5472">
        <v>2020</v>
      </c>
      <c r="D5472" s="130">
        <v>0.1522283153083106</v>
      </c>
      <c r="E5472" s="91"/>
    </row>
    <row r="5473" spans="1:5">
      <c r="A5473" t="s">
        <v>10</v>
      </c>
      <c r="B5473" t="s">
        <v>155</v>
      </c>
      <c r="C5473">
        <v>2021</v>
      </c>
      <c r="D5473" s="130">
        <v>0.11831640963265511</v>
      </c>
      <c r="E5473" s="91"/>
    </row>
    <row r="5474" spans="1:5">
      <c r="A5474" t="s">
        <v>10</v>
      </c>
      <c r="B5474" t="s">
        <v>155</v>
      </c>
      <c r="C5474">
        <v>2022</v>
      </c>
      <c r="D5474" s="130">
        <v>0.18894592050648451</v>
      </c>
      <c r="E5474" s="91"/>
    </row>
    <row r="5475" spans="1:5">
      <c r="A5475" t="s">
        <v>10</v>
      </c>
      <c r="B5475" t="s">
        <v>155</v>
      </c>
      <c r="C5475">
        <v>2023</v>
      </c>
      <c r="D5475" s="130">
        <v>0.26305168981060517</v>
      </c>
      <c r="E5475" s="91"/>
    </row>
    <row r="5476" spans="1:5">
      <c r="A5476" t="s">
        <v>10</v>
      </c>
      <c r="B5476" t="s">
        <v>155</v>
      </c>
      <c r="C5476">
        <v>2024</v>
      </c>
      <c r="D5476" s="130">
        <v>6.5830012515753891E-2</v>
      </c>
      <c r="E5476" s="91"/>
    </row>
    <row r="5477" spans="1:5">
      <c r="A5477" t="s">
        <v>10</v>
      </c>
      <c r="B5477" t="s">
        <v>155</v>
      </c>
      <c r="C5477">
        <v>2025</v>
      </c>
      <c r="D5477" s="130">
        <v>7.1560163795888726E-2</v>
      </c>
    </row>
    <row r="5478" spans="1:5">
      <c r="A5478" t="s">
        <v>105</v>
      </c>
      <c r="B5478" t="s">
        <v>155</v>
      </c>
      <c r="C5478">
        <v>2014</v>
      </c>
      <c r="D5478" s="130">
        <v>0.112215554780003</v>
      </c>
      <c r="E5478" s="91"/>
    </row>
    <row r="5479" spans="1:5">
      <c r="A5479" t="s">
        <v>105</v>
      </c>
      <c r="B5479" t="s">
        <v>155</v>
      </c>
      <c r="C5479">
        <v>2015</v>
      </c>
      <c r="D5479" s="130">
        <v>0.10913415873048241</v>
      </c>
      <c r="E5479" s="91"/>
    </row>
    <row r="5480" spans="1:5">
      <c r="A5480" t="s">
        <v>105</v>
      </c>
      <c r="B5480" t="s">
        <v>155</v>
      </c>
      <c r="C5480">
        <v>2016</v>
      </c>
      <c r="D5480" s="130">
        <v>0.12683888868359031</v>
      </c>
      <c r="E5480" s="91"/>
    </row>
    <row r="5481" spans="1:5">
      <c r="A5481" t="s">
        <v>105</v>
      </c>
      <c r="B5481" t="s">
        <v>155</v>
      </c>
      <c r="C5481">
        <v>2017</v>
      </c>
      <c r="D5481" s="130">
        <v>0.12384632467277</v>
      </c>
      <c r="E5481" s="91"/>
    </row>
    <row r="5482" spans="1:5">
      <c r="A5482" t="s">
        <v>105</v>
      </c>
      <c r="B5482" t="s">
        <v>155</v>
      </c>
      <c r="C5482">
        <v>2018</v>
      </c>
      <c r="D5482" s="130">
        <v>8.3004271509113131E-2</v>
      </c>
      <c r="E5482" s="91"/>
    </row>
    <row r="5483" spans="1:5">
      <c r="A5483" t="s">
        <v>105</v>
      </c>
      <c r="B5483" t="s">
        <v>155</v>
      </c>
      <c r="C5483">
        <v>2019</v>
      </c>
      <c r="D5483" s="130">
        <v>5.3413310048673932E-2</v>
      </c>
      <c r="E5483" s="91"/>
    </row>
    <row r="5484" spans="1:5">
      <c r="A5484" t="s">
        <v>105</v>
      </c>
      <c r="B5484" t="s">
        <v>155</v>
      </c>
      <c r="C5484">
        <v>2020</v>
      </c>
      <c r="D5484" s="130">
        <v>6.169644926480617E-2</v>
      </c>
      <c r="E5484" s="91"/>
    </row>
    <row r="5485" spans="1:5">
      <c r="A5485" t="s">
        <v>105</v>
      </c>
      <c r="B5485" t="s">
        <v>155</v>
      </c>
      <c r="C5485">
        <v>2021</v>
      </c>
      <c r="D5485" s="130">
        <v>1.8075613816274191E-2</v>
      </c>
      <c r="E5485" s="91"/>
    </row>
    <row r="5486" spans="1:5">
      <c r="A5486" t="s">
        <v>105</v>
      </c>
      <c r="B5486" t="s">
        <v>155</v>
      </c>
      <c r="C5486">
        <v>2022</v>
      </c>
      <c r="D5486" s="130">
        <v>8.7798267294779367E-2</v>
      </c>
      <c r="E5486" s="91"/>
    </row>
    <row r="5487" spans="1:5">
      <c r="A5487" t="s">
        <v>105</v>
      </c>
      <c r="B5487" t="s">
        <v>155</v>
      </c>
      <c r="C5487">
        <v>2023</v>
      </c>
      <c r="D5487" s="130">
        <v>0.17854669754315897</v>
      </c>
      <c r="E5487" s="91"/>
    </row>
    <row r="5488" spans="1:5">
      <c r="A5488" t="s">
        <v>105</v>
      </c>
      <c r="B5488" t="s">
        <v>155</v>
      </c>
      <c r="C5488">
        <v>2024</v>
      </c>
      <c r="D5488" s="130">
        <v>7.7167972453023426E-2</v>
      </c>
      <c r="E5488" s="91"/>
    </row>
    <row r="5489" spans="1:5">
      <c r="A5489" t="s">
        <v>105</v>
      </c>
      <c r="B5489" t="s">
        <v>155</v>
      </c>
      <c r="C5489">
        <v>2025</v>
      </c>
      <c r="D5489" s="130">
        <v>3.6235313220986949E-2</v>
      </c>
    </row>
    <row r="5490" spans="1:5">
      <c r="A5490" t="s">
        <v>12</v>
      </c>
      <c r="B5490" t="s">
        <v>155</v>
      </c>
      <c r="C5490">
        <v>2014</v>
      </c>
      <c r="D5490" s="130">
        <v>0.19581193311126069</v>
      </c>
    </row>
    <row r="5491" spans="1:5">
      <c r="A5491" t="s">
        <v>12</v>
      </c>
      <c r="B5491" t="s">
        <v>155</v>
      </c>
      <c r="C5491">
        <v>2015</v>
      </c>
      <c r="D5491" s="130">
        <v>0.26093427881217141</v>
      </c>
      <c r="E5491" s="91"/>
    </row>
    <row r="5492" spans="1:5">
      <c r="A5492" t="s">
        <v>12</v>
      </c>
      <c r="B5492" t="s">
        <v>155</v>
      </c>
      <c r="C5492">
        <v>2016</v>
      </c>
      <c r="D5492" s="130">
        <v>5.7694931055470591E-2</v>
      </c>
      <c r="E5492" s="91"/>
    </row>
    <row r="5493" spans="1:5">
      <c r="A5493" t="s">
        <v>12</v>
      </c>
      <c r="B5493" t="s">
        <v>155</v>
      </c>
      <c r="C5493">
        <v>2017</v>
      </c>
      <c r="D5493" s="130">
        <v>0.13203784886461969</v>
      </c>
      <c r="E5493" s="91"/>
    </row>
    <row r="5494" spans="1:5">
      <c r="A5494" t="s">
        <v>12</v>
      </c>
      <c r="B5494" t="s">
        <v>155</v>
      </c>
      <c r="C5494">
        <v>2018</v>
      </c>
      <c r="D5494" s="130">
        <v>0.22909708106489299</v>
      </c>
      <c r="E5494" s="91"/>
    </row>
    <row r="5495" spans="1:5">
      <c r="A5495" t="s">
        <v>12</v>
      </c>
      <c r="B5495" t="s">
        <v>155</v>
      </c>
      <c r="C5495">
        <v>2019</v>
      </c>
      <c r="D5495" s="130">
        <v>0.2248549369321953</v>
      </c>
      <c r="E5495" s="91"/>
    </row>
    <row r="5496" spans="1:5">
      <c r="A5496" t="s">
        <v>12</v>
      </c>
      <c r="B5496" t="s">
        <v>155</v>
      </c>
      <c r="C5496">
        <v>2020</v>
      </c>
      <c r="D5496" s="130">
        <v>0.25850128126900301</v>
      </c>
      <c r="E5496" s="91"/>
    </row>
    <row r="5497" spans="1:5">
      <c r="A5497" t="s">
        <v>12</v>
      </c>
      <c r="B5497" t="s">
        <v>155</v>
      </c>
      <c r="C5497">
        <v>2021</v>
      </c>
      <c r="D5497" s="130">
        <v>0.20514823676781541</v>
      </c>
      <c r="E5497" s="91"/>
    </row>
    <row r="5498" spans="1:5">
      <c r="A5498" t="s">
        <v>12</v>
      </c>
      <c r="B5498" t="s">
        <v>155</v>
      </c>
      <c r="C5498">
        <v>2022</v>
      </c>
      <c r="D5498" s="130">
        <v>0.15010226815069619</v>
      </c>
      <c r="E5498" s="91"/>
    </row>
    <row r="5499" spans="1:5">
      <c r="A5499" t="s">
        <v>12</v>
      </c>
      <c r="B5499" t="s">
        <v>155</v>
      </c>
      <c r="C5499">
        <v>2023</v>
      </c>
      <c r="D5499" s="130">
        <v>0.26497154710788479</v>
      </c>
      <c r="E5499" s="91"/>
    </row>
    <row r="5500" spans="1:5">
      <c r="A5500" t="s">
        <v>12</v>
      </c>
      <c r="B5500" t="s">
        <v>155</v>
      </c>
      <c r="C5500">
        <v>2024</v>
      </c>
      <c r="D5500" s="130">
        <v>0.3219258074786312</v>
      </c>
      <c r="E5500" s="91"/>
    </row>
    <row r="5501" spans="1:5">
      <c r="A5501" t="s">
        <v>12</v>
      </c>
      <c r="B5501" t="s">
        <v>155</v>
      </c>
      <c r="C5501">
        <v>2025</v>
      </c>
      <c r="D5501" s="130">
        <v>0.1737124282864787</v>
      </c>
    </row>
    <row r="5502" spans="1:5">
      <c r="A5502" t="s">
        <v>5</v>
      </c>
      <c r="B5502" t="s">
        <v>153</v>
      </c>
      <c r="C5502">
        <v>2014</v>
      </c>
      <c r="D5502" s="130">
        <v>0.19823602167748519</v>
      </c>
      <c r="E5502" s="91"/>
    </row>
    <row r="5503" spans="1:5">
      <c r="A5503" t="s">
        <v>5</v>
      </c>
      <c r="B5503" t="s">
        <v>153</v>
      </c>
      <c r="C5503">
        <v>2015</v>
      </c>
      <c r="D5503" s="130">
        <v>9.2504470683891379E-2</v>
      </c>
      <c r="E5503" s="91"/>
    </row>
    <row r="5504" spans="1:5">
      <c r="A5504" t="s">
        <v>5</v>
      </c>
      <c r="B5504" t="s">
        <v>153</v>
      </c>
      <c r="C5504">
        <v>2016</v>
      </c>
      <c r="D5504" s="130">
        <v>2.50564959170608E-2</v>
      </c>
      <c r="E5504" s="91"/>
    </row>
    <row r="5505" spans="1:5">
      <c r="A5505" t="s">
        <v>5</v>
      </c>
      <c r="B5505" t="s">
        <v>153</v>
      </c>
      <c r="C5505">
        <v>2017</v>
      </c>
      <c r="D5505" s="130">
        <v>5.3498252344656182E-2</v>
      </c>
      <c r="E5505" s="91"/>
    </row>
    <row r="5506" spans="1:5">
      <c r="A5506" t="s">
        <v>5</v>
      </c>
      <c r="B5506" t="s">
        <v>153</v>
      </c>
      <c r="C5506">
        <v>2018</v>
      </c>
      <c r="D5506" s="130">
        <v>8.0964074547830431E-2</v>
      </c>
      <c r="E5506" s="91"/>
    </row>
    <row r="5507" spans="1:5">
      <c r="A5507" t="s">
        <v>5</v>
      </c>
      <c r="B5507" t="s">
        <v>153</v>
      </c>
      <c r="C5507">
        <v>2019</v>
      </c>
      <c r="D5507" s="130">
        <v>8.1310305716302045E-2</v>
      </c>
      <c r="E5507" s="91"/>
    </row>
    <row r="5508" spans="1:5">
      <c r="A5508" t="s">
        <v>5</v>
      </c>
      <c r="B5508" t="s">
        <v>153</v>
      </c>
      <c r="C5508">
        <v>2020</v>
      </c>
      <c r="D5508" s="130">
        <v>9.6112785319832889E-2</v>
      </c>
      <c r="E5508" s="91"/>
    </row>
    <row r="5509" spans="1:5">
      <c r="A5509" t="s">
        <v>5</v>
      </c>
      <c r="B5509" t="s">
        <v>153</v>
      </c>
      <c r="C5509">
        <v>2021</v>
      </c>
      <c r="D5509" s="130">
        <v>0.11457005383181031</v>
      </c>
      <c r="E5509" s="91"/>
    </row>
    <row r="5510" spans="1:5">
      <c r="A5510" t="s">
        <v>5</v>
      </c>
      <c r="B5510" t="s">
        <v>153</v>
      </c>
      <c r="C5510">
        <v>2022</v>
      </c>
      <c r="D5510" s="130">
        <v>0.10825094021946435</v>
      </c>
      <c r="E5510" s="91"/>
    </row>
    <row r="5511" spans="1:5">
      <c r="A5511" t="s">
        <v>5</v>
      </c>
      <c r="B5511" t="s">
        <v>153</v>
      </c>
      <c r="C5511">
        <v>2023</v>
      </c>
      <c r="D5511" s="130">
        <v>7.7236713591667505E-2</v>
      </c>
      <c r="E5511" s="91"/>
    </row>
    <row r="5512" spans="1:5">
      <c r="A5512" t="s">
        <v>5</v>
      </c>
      <c r="B5512" t="s">
        <v>153</v>
      </c>
      <c r="C5512">
        <v>2024</v>
      </c>
      <c r="D5512" s="130">
        <v>7.0973863854186039E-2</v>
      </c>
      <c r="E5512" s="91"/>
    </row>
    <row r="5513" spans="1:5">
      <c r="A5513" t="s">
        <v>5</v>
      </c>
      <c r="B5513" t="s">
        <v>153</v>
      </c>
      <c r="C5513">
        <v>2025</v>
      </c>
      <c r="D5513" s="130">
        <v>8.2917749566874213E-2</v>
      </c>
    </row>
    <row r="5514" spans="1:5">
      <c r="A5514" t="s">
        <v>102</v>
      </c>
      <c r="B5514" t="s">
        <v>153</v>
      </c>
      <c r="C5514">
        <v>2014</v>
      </c>
      <c r="D5514" s="130">
        <v>0.2318765442556302</v>
      </c>
      <c r="E5514" s="91"/>
    </row>
    <row r="5515" spans="1:5">
      <c r="A5515" t="s">
        <v>102</v>
      </c>
      <c r="B5515" t="s">
        <v>153</v>
      </c>
      <c r="C5515">
        <v>2015</v>
      </c>
      <c r="D5515" s="130">
        <v>0.2310158043757353</v>
      </c>
      <c r="E5515" s="91"/>
    </row>
    <row r="5516" spans="1:5">
      <c r="A5516" t="s">
        <v>102</v>
      </c>
      <c r="B5516" t="s">
        <v>153</v>
      </c>
      <c r="C5516">
        <v>2016</v>
      </c>
      <c r="D5516" s="130">
        <v>7.7928124780342528E-2</v>
      </c>
      <c r="E5516" s="91"/>
    </row>
    <row r="5517" spans="1:5">
      <c r="A5517" t="s">
        <v>102</v>
      </c>
      <c r="B5517" t="s">
        <v>153</v>
      </c>
      <c r="C5517">
        <v>2017</v>
      </c>
      <c r="D5517" s="130">
        <v>0.1612837122493409</v>
      </c>
      <c r="E5517" s="91"/>
    </row>
    <row r="5518" spans="1:5">
      <c r="A5518" t="s">
        <v>102</v>
      </c>
      <c r="B5518" t="s">
        <v>153</v>
      </c>
      <c r="C5518">
        <v>2018</v>
      </c>
      <c r="D5518" s="130">
        <v>0.11894514092606059</v>
      </c>
      <c r="E5518" s="91"/>
    </row>
    <row r="5519" spans="1:5">
      <c r="A5519" t="s">
        <v>102</v>
      </c>
      <c r="B5519" t="s">
        <v>153</v>
      </c>
      <c r="C5519">
        <v>2019</v>
      </c>
      <c r="D5519" s="130">
        <v>0.1241193079248161</v>
      </c>
      <c r="E5519" s="91"/>
    </row>
    <row r="5520" spans="1:5">
      <c r="A5520" t="s">
        <v>102</v>
      </c>
      <c r="B5520" t="s">
        <v>153</v>
      </c>
      <c r="C5520">
        <v>2020</v>
      </c>
      <c r="D5520" s="130">
        <v>0.1220464873323911</v>
      </c>
      <c r="E5520" s="91"/>
    </row>
    <row r="5521" spans="1:5">
      <c r="A5521" t="s">
        <v>102</v>
      </c>
      <c r="B5521" t="s">
        <v>153</v>
      </c>
      <c r="C5521">
        <v>2021</v>
      </c>
      <c r="D5521" s="130">
        <v>7.5030011626580961E-2</v>
      </c>
      <c r="E5521" s="91"/>
    </row>
    <row r="5522" spans="1:5">
      <c r="A5522" t="s">
        <v>102</v>
      </c>
      <c r="B5522" t="s">
        <v>153</v>
      </c>
      <c r="C5522">
        <v>2022</v>
      </c>
      <c r="D5522" s="130">
        <v>6.2604067573850286E-2</v>
      </c>
      <c r="E5522" s="91"/>
    </row>
    <row r="5523" spans="1:5">
      <c r="A5523" t="s">
        <v>102</v>
      </c>
      <c r="B5523" t="s">
        <v>153</v>
      </c>
      <c r="C5523">
        <v>2023</v>
      </c>
      <c r="D5523" s="130">
        <v>0.13070929124199407</v>
      </c>
      <c r="E5523" s="91"/>
    </row>
    <row r="5524" spans="1:5">
      <c r="A5524" t="s">
        <v>102</v>
      </c>
      <c r="B5524" t="s">
        <v>153</v>
      </c>
      <c r="C5524">
        <v>2024</v>
      </c>
      <c r="D5524" s="130">
        <v>9.5551294448772417E-2</v>
      </c>
      <c r="E5524" s="91"/>
    </row>
    <row r="5525" spans="1:5">
      <c r="A5525" t="s">
        <v>102</v>
      </c>
      <c r="B5525" t="s">
        <v>153</v>
      </c>
      <c r="C5525">
        <v>2025</v>
      </c>
      <c r="D5525" s="130">
        <v>7.8314085645687662E-2</v>
      </c>
    </row>
    <row r="5526" spans="1:5">
      <c r="A5526" t="s">
        <v>11</v>
      </c>
      <c r="B5526" t="s">
        <v>153</v>
      </c>
      <c r="C5526">
        <v>2014</v>
      </c>
      <c r="D5526" s="130">
        <v>0.111439708798512</v>
      </c>
      <c r="E5526" s="91"/>
    </row>
    <row r="5527" spans="1:5">
      <c r="A5527" t="s">
        <v>11</v>
      </c>
      <c r="B5527" t="s">
        <v>153</v>
      </c>
      <c r="C5527">
        <v>2015</v>
      </c>
      <c r="D5527" s="130">
        <v>0.1362619160878519</v>
      </c>
      <c r="E5527" s="91"/>
    </row>
    <row r="5528" spans="1:5">
      <c r="A5528" t="s">
        <v>11</v>
      </c>
      <c r="B5528" t="s">
        <v>153</v>
      </c>
      <c r="C5528">
        <v>2016</v>
      </c>
      <c r="D5528" s="130">
        <v>9.6383876965681833E-2</v>
      </c>
      <c r="E5528" s="91"/>
    </row>
    <row r="5529" spans="1:5">
      <c r="A5529" t="s">
        <v>11</v>
      </c>
      <c r="B5529" t="s">
        <v>153</v>
      </c>
      <c r="C5529">
        <v>2017</v>
      </c>
      <c r="D5529" s="130">
        <v>9.6221269042503915E-2</v>
      </c>
      <c r="E5529" s="91"/>
    </row>
    <row r="5530" spans="1:5">
      <c r="A5530" t="s">
        <v>11</v>
      </c>
      <c r="B5530" t="s">
        <v>153</v>
      </c>
      <c r="C5530">
        <v>2018</v>
      </c>
      <c r="D5530" s="130">
        <v>9.9585145974555866E-2</v>
      </c>
      <c r="E5530" s="91"/>
    </row>
    <row r="5531" spans="1:5">
      <c r="A5531" t="s">
        <v>11</v>
      </c>
      <c r="B5531" t="s">
        <v>153</v>
      </c>
      <c r="C5531">
        <v>2019</v>
      </c>
      <c r="D5531" s="130">
        <v>9.1752618583930509E-2</v>
      </c>
      <c r="E5531" s="91"/>
    </row>
    <row r="5532" spans="1:5">
      <c r="A5532" t="s">
        <v>11</v>
      </c>
      <c r="B5532" t="s">
        <v>153</v>
      </c>
      <c r="C5532">
        <v>2020</v>
      </c>
      <c r="D5532" s="130">
        <v>7.397383382229504E-2</v>
      </c>
      <c r="E5532" s="91"/>
    </row>
    <row r="5533" spans="1:5">
      <c r="A5533" t="s">
        <v>11</v>
      </c>
      <c r="B5533" t="s">
        <v>153</v>
      </c>
      <c r="C5533">
        <v>2021</v>
      </c>
      <c r="D5533" s="130">
        <v>5.9757828893550073E-2</v>
      </c>
      <c r="E5533" s="91"/>
    </row>
    <row r="5534" spans="1:5">
      <c r="A5534" t="s">
        <v>11</v>
      </c>
      <c r="B5534" t="s">
        <v>153</v>
      </c>
      <c r="C5534">
        <v>2022</v>
      </c>
      <c r="D5534" s="130">
        <v>0.13715978149060215</v>
      </c>
      <c r="E5534" s="91"/>
    </row>
    <row r="5535" spans="1:5">
      <c r="A5535" t="s">
        <v>11</v>
      </c>
      <c r="B5535" t="s">
        <v>153</v>
      </c>
      <c r="C5535">
        <v>2023</v>
      </c>
      <c r="D5535" s="130">
        <v>0.14456514674000379</v>
      </c>
      <c r="E5535" s="91"/>
    </row>
    <row r="5536" spans="1:5">
      <c r="A5536" t="s">
        <v>11</v>
      </c>
      <c r="B5536" t="s">
        <v>153</v>
      </c>
      <c r="C5536">
        <v>2024</v>
      </c>
      <c r="D5536" s="130">
        <v>8.1196023298586717E-2</v>
      </c>
      <c r="E5536" s="91"/>
    </row>
    <row r="5537" spans="1:5">
      <c r="A5537" t="s">
        <v>11</v>
      </c>
      <c r="B5537" t="s">
        <v>153</v>
      </c>
      <c r="C5537">
        <v>2025</v>
      </c>
      <c r="D5537" s="130">
        <v>7.8086431125735031E-2</v>
      </c>
    </row>
    <row r="5538" spans="1:5">
      <c r="A5538" t="s">
        <v>6</v>
      </c>
      <c r="B5538" t="s">
        <v>153</v>
      </c>
      <c r="C5538">
        <v>2014</v>
      </c>
      <c r="D5538" s="130">
        <v>0.15052510899446039</v>
      </c>
      <c r="E5538" s="91"/>
    </row>
    <row r="5539" spans="1:5">
      <c r="A5539" t="s">
        <v>6</v>
      </c>
      <c r="B5539" t="s">
        <v>153</v>
      </c>
      <c r="C5539">
        <v>2015</v>
      </c>
      <c r="D5539" s="130">
        <v>0.17252683771586511</v>
      </c>
      <c r="E5539" s="91"/>
    </row>
    <row r="5540" spans="1:5">
      <c r="A5540" t="s">
        <v>6</v>
      </c>
      <c r="B5540" t="s">
        <v>153</v>
      </c>
      <c r="C5540">
        <v>2016</v>
      </c>
      <c r="D5540" s="130">
        <v>8.246658281663645E-2</v>
      </c>
      <c r="E5540" s="91"/>
    </row>
    <row r="5541" spans="1:5">
      <c r="A5541" t="s">
        <v>6</v>
      </c>
      <c r="B5541" t="s">
        <v>153</v>
      </c>
      <c r="C5541">
        <v>2017</v>
      </c>
      <c r="D5541" s="130">
        <v>0.10454128275617031</v>
      </c>
      <c r="E5541" s="91"/>
    </row>
    <row r="5542" spans="1:5">
      <c r="A5542" t="s">
        <v>6</v>
      </c>
      <c r="B5542" t="s">
        <v>153</v>
      </c>
      <c r="C5542">
        <v>2018</v>
      </c>
      <c r="D5542" s="130">
        <v>0.2257196686098395</v>
      </c>
      <c r="E5542" s="91"/>
    </row>
    <row r="5543" spans="1:5">
      <c r="A5543" t="s">
        <v>6</v>
      </c>
      <c r="B5543" t="s">
        <v>153</v>
      </c>
      <c r="C5543">
        <v>2019</v>
      </c>
      <c r="D5543" s="130">
        <v>0.19368370176555999</v>
      </c>
      <c r="E5543" s="91"/>
    </row>
    <row r="5544" spans="1:5">
      <c r="A5544" t="s">
        <v>6</v>
      </c>
      <c r="B5544" t="s">
        <v>153</v>
      </c>
      <c r="C5544">
        <v>2020</v>
      </c>
      <c r="D5544" s="130">
        <v>0.1688140498741158</v>
      </c>
      <c r="E5544" s="91"/>
    </row>
    <row r="5545" spans="1:5">
      <c r="A5545" t="s">
        <v>6</v>
      </c>
      <c r="B5545" t="s">
        <v>153</v>
      </c>
      <c r="C5545">
        <v>2021</v>
      </c>
      <c r="D5545" s="130">
        <v>0.32603405177029637</v>
      </c>
      <c r="E5545" s="91"/>
    </row>
    <row r="5546" spans="1:5">
      <c r="A5546" t="s">
        <v>6</v>
      </c>
      <c r="B5546" t="s">
        <v>153</v>
      </c>
      <c r="C5546">
        <v>2022</v>
      </c>
      <c r="D5546" s="130">
        <v>0.20041143922224089</v>
      </c>
      <c r="E5546" s="91"/>
    </row>
    <row r="5547" spans="1:5">
      <c r="A5547" t="s">
        <v>6</v>
      </c>
      <c r="B5547" t="s">
        <v>153</v>
      </c>
      <c r="C5547">
        <v>2023</v>
      </c>
      <c r="D5547" s="130">
        <v>0.17704062955982505</v>
      </c>
      <c r="E5547" s="91"/>
    </row>
    <row r="5548" spans="1:5">
      <c r="A5548" t="s">
        <v>6</v>
      </c>
      <c r="B5548" t="s">
        <v>153</v>
      </c>
      <c r="C5548">
        <v>2024</v>
      </c>
      <c r="D5548" s="130">
        <v>0.16776235308168669</v>
      </c>
      <c r="E5548" s="91"/>
    </row>
    <row r="5549" spans="1:5">
      <c r="A5549" t="s">
        <v>6</v>
      </c>
      <c r="B5549" t="s">
        <v>153</v>
      </c>
      <c r="C5549">
        <v>2025</v>
      </c>
      <c r="D5549" s="130">
        <v>8.4668968994149676E-2</v>
      </c>
    </row>
    <row r="5550" spans="1:5">
      <c r="A5550" t="s">
        <v>8</v>
      </c>
      <c r="B5550" t="s">
        <v>153</v>
      </c>
      <c r="C5550">
        <v>2014</v>
      </c>
      <c r="D5550" s="130">
        <v>0.12627833550526421</v>
      </c>
      <c r="E5550" s="91"/>
    </row>
    <row r="5551" spans="1:5">
      <c r="A5551" t="s">
        <v>8</v>
      </c>
      <c r="B5551" t="s">
        <v>153</v>
      </c>
      <c r="C5551">
        <v>2015</v>
      </c>
      <c r="D5551" s="130">
        <v>0.1453439756630274</v>
      </c>
      <c r="E5551" s="91"/>
    </row>
    <row r="5552" spans="1:5">
      <c r="A5552" t="s">
        <v>8</v>
      </c>
      <c r="B5552" t="s">
        <v>153</v>
      </c>
      <c r="C5552">
        <v>2016</v>
      </c>
      <c r="D5552" s="130">
        <v>0.10559633886441851</v>
      </c>
      <c r="E5552" s="91"/>
    </row>
    <row r="5553" spans="1:5">
      <c r="A5553" t="s">
        <v>8</v>
      </c>
      <c r="B5553" t="s">
        <v>153</v>
      </c>
      <c r="C5553">
        <v>2017</v>
      </c>
      <c r="D5553" s="130">
        <v>0.1268861882241486</v>
      </c>
      <c r="E5553" s="91"/>
    </row>
    <row r="5554" spans="1:5">
      <c r="A5554" t="s">
        <v>8</v>
      </c>
      <c r="B5554" t="s">
        <v>153</v>
      </c>
      <c r="C5554">
        <v>2018</v>
      </c>
      <c r="D5554" s="130">
        <v>0.14499746562321389</v>
      </c>
      <c r="E5554" s="91"/>
    </row>
    <row r="5555" spans="1:5">
      <c r="A5555" t="s">
        <v>8</v>
      </c>
      <c r="B5555" t="s">
        <v>153</v>
      </c>
      <c r="C5555">
        <v>2019</v>
      </c>
      <c r="D5555" s="130">
        <v>0.1139288434025183</v>
      </c>
      <c r="E5555" s="91"/>
    </row>
    <row r="5556" spans="1:5">
      <c r="A5556" t="s">
        <v>8</v>
      </c>
      <c r="B5556" t="s">
        <v>153</v>
      </c>
      <c r="C5556">
        <v>2020</v>
      </c>
      <c r="D5556" s="130">
        <v>0.110599249024009</v>
      </c>
      <c r="E5556" s="91"/>
    </row>
    <row r="5557" spans="1:5">
      <c r="A5557" t="s">
        <v>8</v>
      </c>
      <c r="B5557" t="s">
        <v>153</v>
      </c>
      <c r="C5557">
        <v>2021</v>
      </c>
      <c r="D5557" s="130">
        <v>7.0758916349067502E-2</v>
      </c>
      <c r="E5557" s="91"/>
    </row>
    <row r="5558" spans="1:5">
      <c r="A5558" t="s">
        <v>8</v>
      </c>
      <c r="B5558" t="s">
        <v>153</v>
      </c>
      <c r="C5558">
        <v>2022</v>
      </c>
      <c r="D5558" s="130">
        <v>8.472042440065089E-2</v>
      </c>
      <c r="E5558" s="91"/>
    </row>
    <row r="5559" spans="1:5">
      <c r="A5559" t="s">
        <v>8</v>
      </c>
      <c r="B5559" t="s">
        <v>153</v>
      </c>
      <c r="C5559">
        <v>2023</v>
      </c>
      <c r="D5559" s="130">
        <v>4.8643032939665737E-2</v>
      </c>
      <c r="E5559" s="91"/>
    </row>
    <row r="5560" spans="1:5">
      <c r="A5560" t="s">
        <v>8</v>
      </c>
      <c r="B5560" t="s">
        <v>153</v>
      </c>
      <c r="C5560">
        <v>2024</v>
      </c>
      <c r="D5560" s="130">
        <v>4.228994614460288E-2</v>
      </c>
      <c r="E5560" s="91"/>
    </row>
    <row r="5561" spans="1:5">
      <c r="A5561" t="s">
        <v>8</v>
      </c>
      <c r="B5561" t="s">
        <v>153</v>
      </c>
      <c r="C5561">
        <v>2025</v>
      </c>
      <c r="D5561" s="130">
        <v>2.4930207065144334E-2</v>
      </c>
    </row>
    <row r="5562" spans="1:5">
      <c r="A5562" t="s">
        <v>9</v>
      </c>
      <c r="B5562" t="s">
        <v>153</v>
      </c>
      <c r="C5562">
        <v>2014</v>
      </c>
      <c r="D5562" s="130">
        <v>0.12719353659159591</v>
      </c>
      <c r="E5562" s="91"/>
    </row>
    <row r="5563" spans="1:5">
      <c r="A5563" t="s">
        <v>9</v>
      </c>
      <c r="B5563" t="s">
        <v>153</v>
      </c>
      <c r="C5563">
        <v>2015</v>
      </c>
      <c r="D5563" s="130">
        <v>0.1414770313300806</v>
      </c>
      <c r="E5563" s="91"/>
    </row>
    <row r="5564" spans="1:5">
      <c r="A5564" t="s">
        <v>9</v>
      </c>
      <c r="B5564" t="s">
        <v>153</v>
      </c>
      <c r="C5564">
        <v>2016</v>
      </c>
      <c r="D5564" s="130">
        <v>7.8006349923400414E-2</v>
      </c>
      <c r="E5564" s="91"/>
    </row>
    <row r="5565" spans="1:5">
      <c r="A5565" t="s">
        <v>9</v>
      </c>
      <c r="B5565" t="s">
        <v>153</v>
      </c>
      <c r="C5565">
        <v>2017</v>
      </c>
      <c r="D5565" s="130">
        <v>0.1591788183274819</v>
      </c>
      <c r="E5565" s="91"/>
    </row>
    <row r="5566" spans="1:5">
      <c r="A5566" t="s">
        <v>9</v>
      </c>
      <c r="B5566" t="s">
        <v>153</v>
      </c>
      <c r="C5566">
        <v>2018</v>
      </c>
      <c r="D5566" s="130">
        <v>0.12742173573888929</v>
      </c>
      <c r="E5566" s="91"/>
    </row>
    <row r="5567" spans="1:5">
      <c r="A5567" t="s">
        <v>9</v>
      </c>
      <c r="B5567" t="s">
        <v>153</v>
      </c>
      <c r="C5567">
        <v>2019</v>
      </c>
      <c r="D5567" s="130">
        <v>0.1022762930430384</v>
      </c>
      <c r="E5567" s="91"/>
    </row>
    <row r="5568" spans="1:5">
      <c r="A5568" t="s">
        <v>9</v>
      </c>
      <c r="B5568" t="s">
        <v>153</v>
      </c>
      <c r="C5568">
        <v>2020</v>
      </c>
      <c r="D5568" s="130">
        <v>0.10012323033934931</v>
      </c>
      <c r="E5568" s="91"/>
    </row>
    <row r="5569" spans="1:5">
      <c r="A5569" t="s">
        <v>9</v>
      </c>
      <c r="B5569" t="s">
        <v>153</v>
      </c>
      <c r="C5569">
        <v>2021</v>
      </c>
      <c r="D5569" s="130">
        <v>6.4797204252015336E-2</v>
      </c>
      <c r="E5569" s="91"/>
    </row>
    <row r="5570" spans="1:5">
      <c r="A5570" t="s">
        <v>9</v>
      </c>
      <c r="B5570" t="s">
        <v>153</v>
      </c>
      <c r="C5570">
        <v>2022</v>
      </c>
      <c r="D5570" s="130">
        <v>6.6116455867707632E-2</v>
      </c>
      <c r="E5570" s="91"/>
    </row>
    <row r="5571" spans="1:5">
      <c r="A5571" t="s">
        <v>9</v>
      </c>
      <c r="B5571" t="s">
        <v>153</v>
      </c>
      <c r="C5571">
        <v>2023</v>
      </c>
      <c r="D5571" s="130">
        <v>7.2935303482549646E-2</v>
      </c>
      <c r="E5571" s="91"/>
    </row>
    <row r="5572" spans="1:5">
      <c r="A5572" t="s">
        <v>9</v>
      </c>
      <c r="B5572" t="s">
        <v>153</v>
      </c>
      <c r="C5572">
        <v>2024</v>
      </c>
      <c r="D5572" s="130">
        <v>2.3442902073645251E-2</v>
      </c>
      <c r="E5572" s="91"/>
    </row>
    <row r="5573" spans="1:5">
      <c r="A5573" t="s">
        <v>9</v>
      </c>
      <c r="B5573" t="s">
        <v>153</v>
      </c>
      <c r="C5573">
        <v>2025</v>
      </c>
      <c r="D5573" s="130">
        <v>2.4553634229162312E-2</v>
      </c>
    </row>
    <row r="5574" spans="1:5">
      <c r="A5574" t="s">
        <v>7</v>
      </c>
      <c r="B5574" t="s">
        <v>153</v>
      </c>
      <c r="C5574">
        <v>2014</v>
      </c>
      <c r="D5574" s="130">
        <v>0.16494873544230221</v>
      </c>
      <c r="E5574" s="91"/>
    </row>
    <row r="5575" spans="1:5">
      <c r="A5575" t="s">
        <v>7</v>
      </c>
      <c r="B5575" t="s">
        <v>153</v>
      </c>
      <c r="C5575">
        <v>2015</v>
      </c>
      <c r="D5575" s="130">
        <v>0.18290035362899951</v>
      </c>
      <c r="E5575" s="91"/>
    </row>
    <row r="5576" spans="1:5">
      <c r="A5576" t="s">
        <v>7</v>
      </c>
      <c r="B5576" t="s">
        <v>153</v>
      </c>
      <c r="C5576">
        <v>2016</v>
      </c>
      <c r="D5576" s="130">
        <v>3.4725062326573269E-2</v>
      </c>
      <c r="E5576" s="91"/>
    </row>
    <row r="5577" spans="1:5">
      <c r="A5577" t="s">
        <v>7</v>
      </c>
      <c r="B5577" t="s">
        <v>153</v>
      </c>
      <c r="C5577">
        <v>2017</v>
      </c>
      <c r="D5577" s="130">
        <v>5.4839955822515593E-2</v>
      </c>
      <c r="E5577" s="91"/>
    </row>
    <row r="5578" spans="1:5">
      <c r="A5578" t="s">
        <v>7</v>
      </c>
      <c r="B5578" t="s">
        <v>153</v>
      </c>
      <c r="C5578">
        <v>2018</v>
      </c>
      <c r="D5578" s="130">
        <v>5.8465411006194297E-2</v>
      </c>
      <c r="E5578" s="91"/>
    </row>
    <row r="5579" spans="1:5">
      <c r="A5579" t="s">
        <v>7</v>
      </c>
      <c r="B5579" t="s">
        <v>153</v>
      </c>
      <c r="C5579">
        <v>2019</v>
      </c>
      <c r="D5579" s="130">
        <v>4.1129356406532293E-2</v>
      </c>
      <c r="E5579" s="91"/>
    </row>
    <row r="5580" spans="1:5">
      <c r="A5580" t="s">
        <v>7</v>
      </c>
      <c r="B5580" t="s">
        <v>153</v>
      </c>
      <c r="C5580">
        <v>2020</v>
      </c>
      <c r="D5580" s="130">
        <v>6.0354132544640809E-2</v>
      </c>
      <c r="E5580" s="91"/>
    </row>
    <row r="5581" spans="1:5">
      <c r="A5581" t="s">
        <v>7</v>
      </c>
      <c r="B5581" t="s">
        <v>153</v>
      </c>
      <c r="C5581">
        <v>2021</v>
      </c>
      <c r="D5581" s="130">
        <v>6.759636767435924E-2</v>
      </c>
      <c r="E5581" s="91"/>
    </row>
    <row r="5582" spans="1:5">
      <c r="A5582" t="s">
        <v>7</v>
      </c>
      <c r="B5582" t="s">
        <v>153</v>
      </c>
      <c r="C5582">
        <v>2022</v>
      </c>
      <c r="D5582" s="130">
        <v>6.7746137664722234E-2</v>
      </c>
      <c r="E5582" s="91"/>
    </row>
    <row r="5583" spans="1:5">
      <c r="A5583" t="s">
        <v>7</v>
      </c>
      <c r="B5583" t="s">
        <v>153</v>
      </c>
      <c r="C5583">
        <v>2023</v>
      </c>
      <c r="D5583" s="130">
        <v>4.8027792183770901E-2</v>
      </c>
      <c r="E5583" s="91"/>
    </row>
    <row r="5584" spans="1:5">
      <c r="A5584" t="s">
        <v>7</v>
      </c>
      <c r="B5584" t="s">
        <v>153</v>
      </c>
      <c r="C5584">
        <v>2024</v>
      </c>
      <c r="D5584" s="130">
        <v>4.6035664853561156E-2</v>
      </c>
      <c r="E5584" s="91"/>
    </row>
    <row r="5585" spans="1:5">
      <c r="A5585" t="s">
        <v>7</v>
      </c>
      <c r="B5585" t="s">
        <v>153</v>
      </c>
      <c r="C5585">
        <v>2025</v>
      </c>
      <c r="D5585" s="130">
        <v>4.829235135114112E-2</v>
      </c>
    </row>
    <row r="5586" spans="1:5">
      <c r="A5586" t="s">
        <v>107</v>
      </c>
      <c r="B5586" t="s">
        <v>153</v>
      </c>
      <c r="C5586">
        <v>2014</v>
      </c>
      <c r="D5586" s="130">
        <v>9.6575603884777483E-2</v>
      </c>
      <c r="E5586" s="91"/>
    </row>
    <row r="5587" spans="1:5">
      <c r="A5587" t="s">
        <v>107</v>
      </c>
      <c r="B5587" t="s">
        <v>153</v>
      </c>
      <c r="C5587">
        <v>2015</v>
      </c>
      <c r="D5587" s="130">
        <v>7.8623995440343444E-2</v>
      </c>
      <c r="E5587" s="91"/>
    </row>
    <row r="5588" spans="1:5">
      <c r="A5588" t="s">
        <v>107</v>
      </c>
      <c r="B5588" t="s">
        <v>153</v>
      </c>
      <c r="C5588">
        <v>2016</v>
      </c>
      <c r="D5588" s="130">
        <v>7.5444656512336117E-2</v>
      </c>
      <c r="E5588" s="91"/>
    </row>
    <row r="5589" spans="1:5">
      <c r="A5589" t="s">
        <v>107</v>
      </c>
      <c r="B5589" t="s">
        <v>153</v>
      </c>
      <c r="C5589">
        <v>2017</v>
      </c>
      <c r="D5589" s="130">
        <v>7.4719254717141262E-2</v>
      </c>
      <c r="E5589" s="91"/>
    </row>
    <row r="5590" spans="1:5">
      <c r="A5590" t="s">
        <v>107</v>
      </c>
      <c r="B5590" t="s">
        <v>153</v>
      </c>
      <c r="C5590">
        <v>2018</v>
      </c>
      <c r="D5590" s="130">
        <v>7.7508916247454193E-2</v>
      </c>
      <c r="E5590" s="91"/>
    </row>
    <row r="5591" spans="1:5">
      <c r="A5591" t="s">
        <v>107</v>
      </c>
      <c r="B5591" t="s">
        <v>153</v>
      </c>
      <c r="C5591">
        <v>2019</v>
      </c>
      <c r="D5591" s="130">
        <v>9.3761804650586894E-2</v>
      </c>
      <c r="E5591" s="91"/>
    </row>
    <row r="5592" spans="1:5">
      <c r="A5592" t="s">
        <v>107</v>
      </c>
      <c r="B5592" t="s">
        <v>153</v>
      </c>
      <c r="C5592">
        <v>2020</v>
      </c>
      <c r="D5592" s="130">
        <v>8.0012346062612649E-2</v>
      </c>
      <c r="E5592" s="91"/>
    </row>
    <row r="5593" spans="1:5">
      <c r="A5593" t="s">
        <v>107</v>
      </c>
      <c r="B5593" t="s">
        <v>153</v>
      </c>
      <c r="C5593">
        <v>2021</v>
      </c>
      <c r="D5593" s="130">
        <v>5.9347538021245989E-2</v>
      </c>
      <c r="E5593" s="91"/>
    </row>
    <row r="5594" spans="1:5">
      <c r="A5594" t="s">
        <v>107</v>
      </c>
      <c r="B5594" t="s">
        <v>153</v>
      </c>
      <c r="C5594">
        <v>2022</v>
      </c>
      <c r="D5594" s="130">
        <v>6.0912658726166927E-2</v>
      </c>
      <c r="E5594" s="91"/>
    </row>
    <row r="5595" spans="1:5">
      <c r="A5595" t="s">
        <v>107</v>
      </c>
      <c r="B5595" t="s">
        <v>153</v>
      </c>
      <c r="C5595">
        <v>2023</v>
      </c>
      <c r="D5595" s="130">
        <v>4.2361724322818782E-2</v>
      </c>
      <c r="E5595" s="91"/>
    </row>
    <row r="5596" spans="1:5">
      <c r="A5596" t="s">
        <v>107</v>
      </c>
      <c r="B5596" t="s">
        <v>153</v>
      </c>
      <c r="C5596">
        <v>2024</v>
      </c>
      <c r="D5596" s="130">
        <v>7.9521548848708948E-3</v>
      </c>
      <c r="E5596" s="91"/>
    </row>
    <row r="5597" spans="1:5">
      <c r="A5597" t="s">
        <v>107</v>
      </c>
      <c r="B5597" t="s">
        <v>153</v>
      </c>
      <c r="C5597">
        <v>2025</v>
      </c>
      <c r="D5597" s="130">
        <v>3.0070950532243939E-2</v>
      </c>
    </row>
    <row r="5598" spans="1:5">
      <c r="A5598" t="s">
        <v>104</v>
      </c>
      <c r="B5598" t="s">
        <v>153</v>
      </c>
      <c r="C5598">
        <v>2014</v>
      </c>
      <c r="D5598" s="130">
        <v>0.15807177359113139</v>
      </c>
      <c r="E5598" s="91"/>
    </row>
    <row r="5599" spans="1:5">
      <c r="A5599" t="s">
        <v>104</v>
      </c>
      <c r="B5599" t="s">
        <v>153</v>
      </c>
      <c r="C5599">
        <v>2015</v>
      </c>
      <c r="D5599" s="130">
        <v>0.18523104783557801</v>
      </c>
      <c r="E5599" s="91"/>
    </row>
    <row r="5600" spans="1:5">
      <c r="A5600" t="s">
        <v>104</v>
      </c>
      <c r="B5600" t="s">
        <v>153</v>
      </c>
      <c r="C5600">
        <v>2016</v>
      </c>
      <c r="D5600" s="130">
        <v>0.12482236228849811</v>
      </c>
      <c r="E5600" s="91"/>
    </row>
    <row r="5601" spans="1:5">
      <c r="A5601" t="s">
        <v>104</v>
      </c>
      <c r="B5601" t="s">
        <v>153</v>
      </c>
      <c r="C5601">
        <v>2017</v>
      </c>
      <c r="D5601" s="130">
        <v>0.1460144822636493</v>
      </c>
      <c r="E5601" s="91"/>
    </row>
    <row r="5602" spans="1:5">
      <c r="A5602" t="s">
        <v>104</v>
      </c>
      <c r="B5602" t="s">
        <v>153</v>
      </c>
      <c r="C5602">
        <v>2018</v>
      </c>
      <c r="D5602" s="130">
        <v>0.113458316171983</v>
      </c>
      <c r="E5602" s="91"/>
    </row>
    <row r="5603" spans="1:5">
      <c r="A5603" t="s">
        <v>104</v>
      </c>
      <c r="B5603" t="s">
        <v>153</v>
      </c>
      <c r="C5603">
        <v>2019</v>
      </c>
      <c r="D5603" s="130">
        <v>9.9474165007345045E-2</v>
      </c>
      <c r="E5603" s="91"/>
    </row>
    <row r="5604" spans="1:5">
      <c r="A5604" t="s">
        <v>104</v>
      </c>
      <c r="B5604" t="s">
        <v>153</v>
      </c>
      <c r="C5604">
        <v>2020</v>
      </c>
      <c r="D5604" s="130">
        <v>0.13615559979994449</v>
      </c>
      <c r="E5604" s="91"/>
    </row>
    <row r="5605" spans="1:5">
      <c r="A5605" t="s">
        <v>104</v>
      </c>
      <c r="B5605" t="s">
        <v>153</v>
      </c>
      <c r="C5605">
        <v>2021</v>
      </c>
      <c r="D5605" s="130">
        <v>0.1265769815302395</v>
      </c>
      <c r="E5605" s="91"/>
    </row>
    <row r="5606" spans="1:5">
      <c r="A5606" t="s">
        <v>104</v>
      </c>
      <c r="B5606" t="s">
        <v>153</v>
      </c>
      <c r="C5606">
        <v>2022</v>
      </c>
      <c r="D5606" s="130">
        <v>0.13677552515400143</v>
      </c>
      <c r="E5606" s="91"/>
    </row>
    <row r="5607" spans="1:5">
      <c r="A5607" t="s">
        <v>104</v>
      </c>
      <c r="B5607" t="s">
        <v>153</v>
      </c>
      <c r="C5607">
        <v>2023</v>
      </c>
      <c r="D5607" s="130">
        <v>0.10340902055475658</v>
      </c>
      <c r="E5607" s="91"/>
    </row>
    <row r="5608" spans="1:5">
      <c r="A5608" t="s">
        <v>104</v>
      </c>
      <c r="B5608" t="s">
        <v>153</v>
      </c>
      <c r="C5608">
        <v>2024</v>
      </c>
      <c r="D5608" s="130">
        <v>0.10821350249327107</v>
      </c>
      <c r="E5608" s="91"/>
    </row>
    <row r="5609" spans="1:5">
      <c r="A5609" t="s">
        <v>104</v>
      </c>
      <c r="B5609" t="s">
        <v>153</v>
      </c>
      <c r="C5609">
        <v>2025</v>
      </c>
      <c r="D5609" s="130">
        <v>0.12462709835819583</v>
      </c>
    </row>
    <row r="5610" spans="1:5">
      <c r="A5610" s="134" t="s">
        <v>145</v>
      </c>
      <c r="B5610" t="s">
        <v>153</v>
      </c>
      <c r="C5610">
        <v>2014</v>
      </c>
      <c r="D5610" s="130"/>
    </row>
    <row r="5611" spans="1:5">
      <c r="A5611" s="134" t="s">
        <v>145</v>
      </c>
      <c r="B5611" t="s">
        <v>153</v>
      </c>
      <c r="C5611">
        <v>2015</v>
      </c>
      <c r="D5611" s="130"/>
    </row>
    <row r="5612" spans="1:5">
      <c r="A5612" s="134" t="s">
        <v>145</v>
      </c>
      <c r="B5612" t="s">
        <v>153</v>
      </c>
      <c r="C5612">
        <v>2016</v>
      </c>
      <c r="D5612" s="130"/>
    </row>
    <row r="5613" spans="1:5">
      <c r="A5613" s="134" t="s">
        <v>145</v>
      </c>
      <c r="B5613" t="s">
        <v>153</v>
      </c>
      <c r="C5613">
        <v>2017</v>
      </c>
      <c r="D5613" s="130"/>
    </row>
    <row r="5614" spans="1:5">
      <c r="A5614" s="134" t="s">
        <v>145</v>
      </c>
      <c r="B5614" t="s">
        <v>153</v>
      </c>
      <c r="C5614">
        <v>2018</v>
      </c>
      <c r="D5614" s="130"/>
    </row>
    <row r="5615" spans="1:5">
      <c r="A5615" s="134" t="s">
        <v>145</v>
      </c>
      <c r="B5615" t="s">
        <v>153</v>
      </c>
      <c r="C5615">
        <v>2019</v>
      </c>
      <c r="D5615" s="130"/>
    </row>
    <row r="5616" spans="1:5">
      <c r="A5616" s="134" t="s">
        <v>145</v>
      </c>
      <c r="B5616" t="s">
        <v>153</v>
      </c>
      <c r="C5616">
        <v>2020</v>
      </c>
      <c r="D5616" s="130">
        <v>5.3094208673917169E-2</v>
      </c>
      <c r="E5616" s="91"/>
    </row>
    <row r="5617" spans="1:5">
      <c r="A5617" s="134" t="s">
        <v>145</v>
      </c>
      <c r="B5617" t="s">
        <v>153</v>
      </c>
      <c r="C5617">
        <v>2021</v>
      </c>
      <c r="D5617" s="130">
        <v>5.1106435867395897E-2</v>
      </c>
      <c r="E5617" s="91"/>
    </row>
    <row r="5618" spans="1:5">
      <c r="A5618" s="134" t="s">
        <v>145</v>
      </c>
      <c r="B5618" t="s">
        <v>153</v>
      </c>
      <c r="C5618">
        <v>2022</v>
      </c>
      <c r="D5618" s="130">
        <v>5.3187887768403622E-2</v>
      </c>
      <c r="E5618" s="91"/>
    </row>
    <row r="5619" spans="1:5">
      <c r="A5619" s="134" t="s">
        <v>145</v>
      </c>
      <c r="B5619" t="s">
        <v>153</v>
      </c>
      <c r="C5619">
        <v>2023</v>
      </c>
      <c r="D5619" s="130">
        <v>3.9278965005629725E-2</v>
      </c>
      <c r="E5619" s="91"/>
    </row>
    <row r="5620" spans="1:5">
      <c r="A5620" s="134" t="s">
        <v>145</v>
      </c>
      <c r="B5620" t="s">
        <v>153</v>
      </c>
      <c r="C5620">
        <v>2024</v>
      </c>
      <c r="D5620" s="130">
        <v>5.7723771725316633E-2</v>
      </c>
      <c r="E5620" s="91"/>
    </row>
    <row r="5621" spans="1:5">
      <c r="A5621" s="134" t="s">
        <v>145</v>
      </c>
      <c r="B5621" t="s">
        <v>153</v>
      </c>
      <c r="C5621">
        <v>2025</v>
      </c>
      <c r="D5621" s="130">
        <v>5.1983655622508763E-2</v>
      </c>
    </row>
    <row r="5622" spans="1:5">
      <c r="A5622" t="s">
        <v>101</v>
      </c>
      <c r="B5622" t="s">
        <v>153</v>
      </c>
      <c r="C5622">
        <v>2014</v>
      </c>
      <c r="D5622" s="130">
        <v>0.22627492557075149</v>
      </c>
      <c r="E5622" s="91"/>
    </row>
    <row r="5623" spans="1:5">
      <c r="A5623" t="s">
        <v>101</v>
      </c>
      <c r="B5623" t="s">
        <v>153</v>
      </c>
      <c r="C5623">
        <v>2015</v>
      </c>
      <c r="D5623" s="130">
        <v>0.22753393293716859</v>
      </c>
      <c r="E5623" s="91"/>
    </row>
    <row r="5624" spans="1:5">
      <c r="A5624" t="s">
        <v>101</v>
      </c>
      <c r="B5624" t="s">
        <v>153</v>
      </c>
      <c r="C5624">
        <v>2016</v>
      </c>
      <c r="D5624" s="130">
        <v>0.15423414169312841</v>
      </c>
      <c r="E5624" s="91"/>
    </row>
    <row r="5625" spans="1:5">
      <c r="A5625" t="s">
        <v>101</v>
      </c>
      <c r="B5625" t="s">
        <v>153</v>
      </c>
      <c r="C5625">
        <v>2017</v>
      </c>
      <c r="D5625" s="130">
        <v>0.14573598226962159</v>
      </c>
      <c r="E5625" s="91"/>
    </row>
    <row r="5626" spans="1:5">
      <c r="A5626" t="s">
        <v>101</v>
      </c>
      <c r="B5626" t="s">
        <v>153</v>
      </c>
      <c r="C5626">
        <v>2018</v>
      </c>
      <c r="D5626" s="130">
        <v>0.1038612938854748</v>
      </c>
      <c r="E5626" s="91"/>
    </row>
    <row r="5627" spans="1:5">
      <c r="A5627" t="s">
        <v>101</v>
      </c>
      <c r="B5627" t="s">
        <v>153</v>
      </c>
      <c r="C5627">
        <v>2019</v>
      </c>
      <c r="D5627" s="130">
        <v>9.1628258306179031E-2</v>
      </c>
      <c r="E5627" s="91"/>
    </row>
    <row r="5628" spans="1:5">
      <c r="A5628" t="s">
        <v>101</v>
      </c>
      <c r="B5628" t="s">
        <v>153</v>
      </c>
      <c r="C5628">
        <v>2020</v>
      </c>
      <c r="D5628" s="130">
        <v>0.1066957715075131</v>
      </c>
      <c r="E5628" s="91"/>
    </row>
    <row r="5629" spans="1:5">
      <c r="A5629" t="s">
        <v>101</v>
      </c>
      <c r="B5629" t="s">
        <v>153</v>
      </c>
      <c r="C5629">
        <v>2021</v>
      </c>
      <c r="D5629" s="130">
        <v>7.1830252650685864E-2</v>
      </c>
      <c r="E5629" s="91"/>
    </row>
    <row r="5630" spans="1:5">
      <c r="A5630" t="s">
        <v>101</v>
      </c>
      <c r="B5630" t="s">
        <v>153</v>
      </c>
      <c r="C5630">
        <v>2022</v>
      </c>
      <c r="D5630" s="130">
        <v>0.12812934856689173</v>
      </c>
      <c r="E5630" s="91"/>
    </row>
    <row r="5631" spans="1:5">
      <c r="A5631" t="s">
        <v>101</v>
      </c>
      <c r="B5631" t="s">
        <v>153</v>
      </c>
      <c r="C5631">
        <v>2023</v>
      </c>
      <c r="D5631" s="130">
        <v>8.995136686539433E-2</v>
      </c>
      <c r="E5631" s="91"/>
    </row>
    <row r="5632" spans="1:5">
      <c r="A5632" t="s">
        <v>101</v>
      </c>
      <c r="B5632" t="s">
        <v>153</v>
      </c>
      <c r="C5632">
        <v>2024</v>
      </c>
      <c r="D5632" s="130">
        <v>7.9640812541838565E-2</v>
      </c>
      <c r="E5632" s="91"/>
    </row>
    <row r="5633" spans="1:5">
      <c r="A5633" t="s">
        <v>101</v>
      </c>
      <c r="B5633" t="s">
        <v>153</v>
      </c>
      <c r="C5633">
        <v>2025</v>
      </c>
      <c r="D5633" s="130">
        <v>5.807519327221651E-2</v>
      </c>
    </row>
    <row r="5634" spans="1:5">
      <c r="A5634" t="s">
        <v>10</v>
      </c>
      <c r="B5634" t="s">
        <v>153</v>
      </c>
      <c r="C5634">
        <v>2014</v>
      </c>
      <c r="D5634" s="130">
        <v>0.2439537357305902</v>
      </c>
      <c r="E5634" s="91"/>
    </row>
    <row r="5635" spans="1:5">
      <c r="A5635" t="s">
        <v>10</v>
      </c>
      <c r="B5635" t="s">
        <v>153</v>
      </c>
      <c r="C5635">
        <v>2015</v>
      </c>
      <c r="D5635" s="130">
        <v>0.25735198695032802</v>
      </c>
      <c r="E5635" s="91"/>
    </row>
    <row r="5636" spans="1:5">
      <c r="A5636" t="s">
        <v>10</v>
      </c>
      <c r="B5636" t="s">
        <v>153</v>
      </c>
      <c r="C5636">
        <v>2016</v>
      </c>
      <c r="D5636" s="130">
        <v>0.17812017100093691</v>
      </c>
      <c r="E5636" s="91"/>
    </row>
    <row r="5637" spans="1:5">
      <c r="A5637" t="s">
        <v>10</v>
      </c>
      <c r="B5637" t="s">
        <v>153</v>
      </c>
      <c r="C5637">
        <v>2017</v>
      </c>
      <c r="D5637" s="130">
        <v>0.1214625720992619</v>
      </c>
      <c r="E5637" s="91"/>
    </row>
    <row r="5638" spans="1:5">
      <c r="A5638" t="s">
        <v>10</v>
      </c>
      <c r="B5638" t="s">
        <v>153</v>
      </c>
      <c r="C5638">
        <v>2018</v>
      </c>
      <c r="D5638" s="130">
        <v>0.14813233452448021</v>
      </c>
      <c r="E5638" s="91"/>
    </row>
    <row r="5639" spans="1:5">
      <c r="A5639" t="s">
        <v>10</v>
      </c>
      <c r="B5639" t="s">
        <v>153</v>
      </c>
      <c r="C5639">
        <v>2019</v>
      </c>
      <c r="D5639" s="130">
        <v>0.14552100715688629</v>
      </c>
      <c r="E5639" s="91"/>
    </row>
    <row r="5640" spans="1:5">
      <c r="A5640" t="s">
        <v>10</v>
      </c>
      <c r="B5640" t="s">
        <v>153</v>
      </c>
      <c r="C5640">
        <v>2020</v>
      </c>
      <c r="D5640" s="130">
        <v>0.17798226990860119</v>
      </c>
      <c r="E5640" s="91"/>
    </row>
    <row r="5641" spans="1:5">
      <c r="A5641" t="s">
        <v>10</v>
      </c>
      <c r="B5641" t="s">
        <v>153</v>
      </c>
      <c r="C5641">
        <v>2021</v>
      </c>
      <c r="D5641" s="130">
        <v>0.17266520672294111</v>
      </c>
      <c r="E5641" s="91"/>
    </row>
    <row r="5642" spans="1:5">
      <c r="A5642" t="s">
        <v>10</v>
      </c>
      <c r="B5642" t="s">
        <v>153</v>
      </c>
      <c r="C5642">
        <v>2022</v>
      </c>
      <c r="D5642" s="130">
        <v>0.14279230125655498</v>
      </c>
      <c r="E5642" s="91"/>
    </row>
    <row r="5643" spans="1:5">
      <c r="A5643" t="s">
        <v>10</v>
      </c>
      <c r="B5643" t="s">
        <v>153</v>
      </c>
      <c r="C5643">
        <v>2023</v>
      </c>
      <c r="D5643" s="130">
        <v>7.0610074645564111E-2</v>
      </c>
      <c r="E5643" s="91"/>
    </row>
    <row r="5644" spans="1:5">
      <c r="A5644" t="s">
        <v>10</v>
      </c>
      <c r="B5644" t="s">
        <v>153</v>
      </c>
      <c r="C5644">
        <v>2024</v>
      </c>
      <c r="D5644" s="130">
        <v>1.2861512963808124E-2</v>
      </c>
      <c r="E5644" s="91"/>
    </row>
    <row r="5645" spans="1:5">
      <c r="A5645" t="s">
        <v>10</v>
      </c>
      <c r="B5645" t="s">
        <v>153</v>
      </c>
      <c r="C5645">
        <v>2025</v>
      </c>
      <c r="D5645" s="130">
        <v>6.6138319170947923E-2</v>
      </c>
    </row>
    <row r="5646" spans="1:5">
      <c r="A5646" t="s">
        <v>105</v>
      </c>
      <c r="B5646" t="s">
        <v>153</v>
      </c>
      <c r="C5646">
        <v>2014</v>
      </c>
      <c r="D5646" s="130">
        <v>0.1059311455793613</v>
      </c>
      <c r="E5646" s="91"/>
    </row>
    <row r="5647" spans="1:5">
      <c r="A5647" t="s">
        <v>105</v>
      </c>
      <c r="B5647" t="s">
        <v>153</v>
      </c>
      <c r="C5647">
        <v>2015</v>
      </c>
      <c r="D5647" s="130">
        <v>0.13299531064834341</v>
      </c>
      <c r="E5647" s="91"/>
    </row>
    <row r="5648" spans="1:5">
      <c r="A5648" t="s">
        <v>105</v>
      </c>
      <c r="B5648" t="s">
        <v>153</v>
      </c>
      <c r="C5648">
        <v>2016</v>
      </c>
      <c r="D5648" s="130">
        <v>0.1542533878917158</v>
      </c>
      <c r="E5648" s="91"/>
    </row>
    <row r="5649" spans="1:5">
      <c r="A5649" t="s">
        <v>105</v>
      </c>
      <c r="B5649" t="s">
        <v>153</v>
      </c>
      <c r="C5649">
        <v>2017</v>
      </c>
      <c r="D5649" s="130">
        <v>0.13402929154934251</v>
      </c>
      <c r="E5649" s="91"/>
    </row>
    <row r="5650" spans="1:5">
      <c r="A5650" t="s">
        <v>105</v>
      </c>
      <c r="B5650" t="s">
        <v>153</v>
      </c>
      <c r="C5650">
        <v>2018</v>
      </c>
      <c r="D5650" s="130">
        <v>9.4808086335294958E-2</v>
      </c>
      <c r="E5650" s="91"/>
    </row>
    <row r="5651" spans="1:5">
      <c r="A5651" t="s">
        <v>105</v>
      </c>
      <c r="B5651" t="s">
        <v>153</v>
      </c>
      <c r="C5651">
        <v>2019</v>
      </c>
      <c r="D5651" s="130">
        <v>6.8217923501232861E-2</v>
      </c>
      <c r="E5651" s="91"/>
    </row>
    <row r="5652" spans="1:5">
      <c r="A5652" t="s">
        <v>105</v>
      </c>
      <c r="B5652" t="s">
        <v>153</v>
      </c>
      <c r="C5652">
        <v>2020</v>
      </c>
      <c r="D5652" s="130">
        <v>7.4609596726184627E-2</v>
      </c>
      <c r="E5652" s="91"/>
    </row>
    <row r="5653" spans="1:5">
      <c r="A5653" t="s">
        <v>105</v>
      </c>
      <c r="B5653" t="s">
        <v>153</v>
      </c>
      <c r="C5653">
        <v>2021</v>
      </c>
      <c r="D5653" s="130">
        <v>5.2183065661748983E-2</v>
      </c>
      <c r="E5653" s="91"/>
    </row>
    <row r="5654" spans="1:5">
      <c r="A5654" t="s">
        <v>105</v>
      </c>
      <c r="B5654" t="s">
        <v>153</v>
      </c>
      <c r="C5654">
        <v>2022</v>
      </c>
      <c r="D5654" s="130">
        <v>6.3541793697532434E-2</v>
      </c>
      <c r="E5654" s="91"/>
    </row>
    <row r="5655" spans="1:5">
      <c r="A5655" t="s">
        <v>105</v>
      </c>
      <c r="B5655" t="s">
        <v>153</v>
      </c>
      <c r="C5655">
        <v>2023</v>
      </c>
      <c r="D5655" s="130">
        <v>5.8858739233257538E-2</v>
      </c>
      <c r="E5655" s="91"/>
    </row>
    <row r="5656" spans="1:5">
      <c r="A5656" t="s">
        <v>105</v>
      </c>
      <c r="B5656" t="s">
        <v>153</v>
      </c>
      <c r="C5656">
        <v>2024</v>
      </c>
      <c r="D5656" s="130">
        <v>4.2104843852680401E-2</v>
      </c>
      <c r="E5656" s="91"/>
    </row>
    <row r="5657" spans="1:5">
      <c r="A5657" t="s">
        <v>105</v>
      </c>
      <c r="B5657" t="s">
        <v>153</v>
      </c>
      <c r="C5657">
        <v>2025</v>
      </c>
      <c r="D5657" s="130">
        <v>4.1280053694716351E-2</v>
      </c>
    </row>
    <row r="5658" spans="1:5">
      <c r="A5658" t="s">
        <v>12</v>
      </c>
      <c r="B5658" t="s">
        <v>153</v>
      </c>
      <c r="C5658">
        <v>2014</v>
      </c>
      <c r="D5658" s="130">
        <v>0.22208233735627059</v>
      </c>
    </row>
    <row r="5659" spans="1:5">
      <c r="A5659" t="s">
        <v>12</v>
      </c>
      <c r="B5659" t="s">
        <v>153</v>
      </c>
      <c r="C5659">
        <v>2015</v>
      </c>
      <c r="D5659" s="130">
        <v>0.27598848337758131</v>
      </c>
      <c r="E5659" s="100"/>
    </row>
    <row r="5660" spans="1:5">
      <c r="A5660" t="s">
        <v>12</v>
      </c>
      <c r="B5660" t="s">
        <v>153</v>
      </c>
      <c r="C5660">
        <v>2016</v>
      </c>
      <c r="D5660" s="130">
        <v>9.0728436750822594E-2</v>
      </c>
      <c r="E5660" s="100"/>
    </row>
    <row r="5661" spans="1:5">
      <c r="A5661" t="s">
        <v>12</v>
      </c>
      <c r="B5661" t="s">
        <v>153</v>
      </c>
      <c r="C5661">
        <v>2017</v>
      </c>
      <c r="D5661" s="130">
        <v>0.18611223334173541</v>
      </c>
      <c r="E5661" s="100"/>
    </row>
    <row r="5662" spans="1:5">
      <c r="A5662" t="s">
        <v>12</v>
      </c>
      <c r="B5662" t="s">
        <v>153</v>
      </c>
      <c r="C5662">
        <v>2018</v>
      </c>
      <c r="D5662" s="130">
        <v>0.24846617951866501</v>
      </c>
      <c r="E5662" s="100"/>
    </row>
    <row r="5663" spans="1:5">
      <c r="A5663" t="s">
        <v>12</v>
      </c>
      <c r="B5663" t="s">
        <v>153</v>
      </c>
      <c r="C5663">
        <v>2019</v>
      </c>
      <c r="D5663" s="130">
        <v>0.23688727122932129</v>
      </c>
      <c r="E5663" s="100"/>
    </row>
    <row r="5664" spans="1:5">
      <c r="A5664" t="s">
        <v>12</v>
      </c>
      <c r="B5664" t="s">
        <v>153</v>
      </c>
      <c r="C5664">
        <v>2020</v>
      </c>
      <c r="D5664" s="130">
        <v>0.29532999360470191</v>
      </c>
      <c r="E5664" s="100"/>
    </row>
    <row r="5665" spans="1:6">
      <c r="A5665" t="s">
        <v>12</v>
      </c>
      <c r="B5665" t="s">
        <v>153</v>
      </c>
      <c r="C5665">
        <v>2021</v>
      </c>
      <c r="D5665" s="130">
        <v>0.2001618291189316</v>
      </c>
      <c r="E5665" s="91"/>
    </row>
    <row r="5666" spans="1:6">
      <c r="A5666" t="s">
        <v>12</v>
      </c>
      <c r="B5666" t="s">
        <v>153</v>
      </c>
      <c r="C5666">
        <v>2022</v>
      </c>
      <c r="D5666" s="130">
        <v>0.20064986931969561</v>
      </c>
      <c r="E5666" s="100"/>
    </row>
    <row r="5667" spans="1:6">
      <c r="A5667" t="s">
        <v>12</v>
      </c>
      <c r="B5667" t="s">
        <v>153</v>
      </c>
      <c r="C5667">
        <v>2023</v>
      </c>
      <c r="D5667" s="130">
        <v>0.20607016001011208</v>
      </c>
      <c r="E5667" s="100"/>
    </row>
    <row r="5668" spans="1:6">
      <c r="A5668" t="s">
        <v>12</v>
      </c>
      <c r="B5668" t="s">
        <v>153</v>
      </c>
      <c r="C5668">
        <v>2024</v>
      </c>
      <c r="D5668" s="130">
        <v>0.13259973732282776</v>
      </c>
      <c r="E5668" s="100"/>
    </row>
    <row r="5669" spans="1:6">
      <c r="A5669" t="s">
        <v>12</v>
      </c>
      <c r="B5669" t="s">
        <v>153</v>
      </c>
      <c r="C5669">
        <v>2025</v>
      </c>
      <c r="D5669" s="130">
        <v>0.11619996390289923</v>
      </c>
    </row>
    <row r="5670" spans="1:6">
      <c r="A5670" s="134" t="s">
        <v>5</v>
      </c>
      <c r="B5670" t="s">
        <v>24</v>
      </c>
      <c r="C5670">
        <v>2014</v>
      </c>
      <c r="D5670" s="129">
        <v>511883235.71841758</v>
      </c>
      <c r="F5670"/>
    </row>
    <row r="5671" spans="1:6">
      <c r="A5671" s="134" t="s">
        <v>5</v>
      </c>
      <c r="B5671" t="s">
        <v>24</v>
      </c>
      <c r="C5671">
        <v>2015</v>
      </c>
      <c r="D5671" s="129">
        <v>501943166.20971662</v>
      </c>
      <c r="F5671"/>
    </row>
    <row r="5672" spans="1:6">
      <c r="A5672" s="134" t="s">
        <v>5</v>
      </c>
      <c r="B5672" t="s">
        <v>24</v>
      </c>
      <c r="C5672">
        <v>2016</v>
      </c>
      <c r="D5672" s="129">
        <v>536857126.53363889</v>
      </c>
      <c r="F5672"/>
    </row>
    <row r="5673" spans="1:6">
      <c r="A5673" s="134" t="s">
        <v>5</v>
      </c>
      <c r="B5673" t="s">
        <v>24</v>
      </c>
      <c r="C5673">
        <v>2017</v>
      </c>
      <c r="D5673" s="129">
        <v>570273123.60436487</v>
      </c>
      <c r="F5673"/>
    </row>
    <row r="5674" spans="1:6">
      <c r="A5674" s="134" t="s">
        <v>5</v>
      </c>
      <c r="B5674" t="s">
        <v>24</v>
      </c>
      <c r="C5674">
        <v>2018</v>
      </c>
      <c r="D5674" s="129">
        <v>544817925.63485503</v>
      </c>
      <c r="F5674"/>
    </row>
    <row r="5675" spans="1:6">
      <c r="A5675" s="134" t="s">
        <v>5</v>
      </c>
      <c r="B5675" t="s">
        <v>24</v>
      </c>
      <c r="C5675">
        <v>2019</v>
      </c>
      <c r="D5675" s="129">
        <v>555378112.54903913</v>
      </c>
      <c r="F5675"/>
    </row>
    <row r="5676" spans="1:6">
      <c r="A5676" s="134" t="s">
        <v>5</v>
      </c>
      <c r="B5676" t="s">
        <v>24</v>
      </c>
      <c r="C5676">
        <v>2020</v>
      </c>
      <c r="D5676" s="129">
        <v>480896455.47000003</v>
      </c>
      <c r="F5676"/>
    </row>
    <row r="5677" spans="1:6">
      <c r="A5677" s="134" t="s">
        <v>5</v>
      </c>
      <c r="B5677" t="s">
        <v>24</v>
      </c>
      <c r="C5677">
        <v>2021</v>
      </c>
      <c r="D5677" s="129">
        <v>522327405.83999997</v>
      </c>
      <c r="F5677"/>
    </row>
    <row r="5678" spans="1:6">
      <c r="A5678" s="134" t="s">
        <v>5</v>
      </c>
      <c r="B5678" t="s">
        <v>24</v>
      </c>
      <c r="C5678">
        <v>2022</v>
      </c>
      <c r="D5678" s="129">
        <v>554070562.17768979</v>
      </c>
      <c r="F5678"/>
    </row>
    <row r="5679" spans="1:6">
      <c r="A5679" s="134" t="s">
        <v>5</v>
      </c>
      <c r="B5679" t="s">
        <v>24</v>
      </c>
      <c r="C5679">
        <v>2023</v>
      </c>
      <c r="D5679" s="129">
        <v>597551956.87859535</v>
      </c>
      <c r="F5679"/>
    </row>
    <row r="5680" spans="1:6">
      <c r="A5680" s="134" t="s">
        <v>5</v>
      </c>
      <c r="B5680" t="s">
        <v>24</v>
      </c>
      <c r="C5680">
        <v>2024</v>
      </c>
      <c r="D5680" s="129">
        <v>637657984.60982203</v>
      </c>
      <c r="F5680"/>
    </row>
    <row r="5681" spans="1:6">
      <c r="A5681" s="134" t="s">
        <v>5</v>
      </c>
      <c r="B5681" t="s">
        <v>24</v>
      </c>
      <c r="C5681">
        <v>2025</v>
      </c>
      <c r="D5681" s="129">
        <v>607677559.59880471</v>
      </c>
    </row>
    <row r="5682" spans="1:6">
      <c r="A5682" s="134" t="s">
        <v>102</v>
      </c>
      <c r="B5682" t="s">
        <v>24</v>
      </c>
      <c r="C5682">
        <v>2014</v>
      </c>
      <c r="D5682" s="129">
        <v>140674901.935902</v>
      </c>
      <c r="F5682"/>
    </row>
    <row r="5683" spans="1:6">
      <c r="A5683" s="134" t="s">
        <v>102</v>
      </c>
      <c r="B5683" t="s">
        <v>24</v>
      </c>
      <c r="C5683">
        <v>2015</v>
      </c>
      <c r="D5683" s="129">
        <v>146199185.91453299</v>
      </c>
      <c r="F5683"/>
    </row>
    <row r="5684" spans="1:6">
      <c r="A5684" s="134" t="s">
        <v>102</v>
      </c>
      <c r="B5684" t="s">
        <v>24</v>
      </c>
      <c r="C5684">
        <v>2016</v>
      </c>
      <c r="D5684" s="129">
        <v>182349277.52384591</v>
      </c>
      <c r="F5684"/>
    </row>
    <row r="5685" spans="1:6">
      <c r="A5685" s="134" t="s">
        <v>102</v>
      </c>
      <c r="B5685" t="s">
        <v>24</v>
      </c>
      <c r="C5685">
        <v>2017</v>
      </c>
      <c r="D5685" s="129">
        <v>170570659.20578721</v>
      </c>
      <c r="F5685"/>
    </row>
    <row r="5686" spans="1:6">
      <c r="A5686" s="134" t="s">
        <v>102</v>
      </c>
      <c r="B5686" t="s">
        <v>24</v>
      </c>
      <c r="C5686">
        <v>2018</v>
      </c>
      <c r="D5686" s="129">
        <v>182799260.7134051</v>
      </c>
      <c r="F5686"/>
    </row>
    <row r="5687" spans="1:6">
      <c r="A5687" s="134" t="s">
        <v>102</v>
      </c>
      <c r="B5687" t="s">
        <v>24</v>
      </c>
      <c r="C5687">
        <v>2019</v>
      </c>
      <c r="D5687" s="129">
        <v>193032958.3752307</v>
      </c>
      <c r="F5687"/>
    </row>
    <row r="5688" spans="1:6">
      <c r="A5688" s="134" t="s">
        <v>102</v>
      </c>
      <c r="B5688" t="s">
        <v>24</v>
      </c>
      <c r="C5688">
        <v>2020</v>
      </c>
      <c r="D5688" s="129">
        <v>208167502.53687349</v>
      </c>
      <c r="F5688"/>
    </row>
    <row r="5689" spans="1:6">
      <c r="A5689" s="134" t="s">
        <v>102</v>
      </c>
      <c r="B5689" t="s">
        <v>24</v>
      </c>
      <c r="C5689">
        <v>2021</v>
      </c>
      <c r="D5689" s="129">
        <v>200292512.83817601</v>
      </c>
      <c r="F5689"/>
    </row>
    <row r="5690" spans="1:6">
      <c r="A5690" s="134" t="s">
        <v>102</v>
      </c>
      <c r="B5690" t="s">
        <v>24</v>
      </c>
      <c r="C5690">
        <v>2022</v>
      </c>
      <c r="D5690" s="129">
        <v>275365015.67854249</v>
      </c>
      <c r="F5690"/>
    </row>
    <row r="5691" spans="1:6">
      <c r="A5691" s="134" t="s">
        <v>102</v>
      </c>
      <c r="B5691" t="s">
        <v>24</v>
      </c>
      <c r="C5691">
        <v>2023</v>
      </c>
      <c r="D5691" s="129">
        <v>261033448.6367183</v>
      </c>
      <c r="E5691" s="90"/>
      <c r="F5691"/>
    </row>
    <row r="5692" spans="1:6">
      <c r="A5692" s="134" t="s">
        <v>102</v>
      </c>
      <c r="B5692" t="s">
        <v>24</v>
      </c>
      <c r="C5692">
        <v>2024</v>
      </c>
      <c r="D5692" s="129">
        <v>279408756.13267517</v>
      </c>
      <c r="F5692"/>
    </row>
    <row r="5693" spans="1:6">
      <c r="A5693" s="134" t="s">
        <v>102</v>
      </c>
      <c r="B5693" t="s">
        <v>24</v>
      </c>
      <c r="C5693">
        <v>2025</v>
      </c>
      <c r="D5693" s="129">
        <v>298126765.51632029</v>
      </c>
    </row>
    <row r="5694" spans="1:6">
      <c r="A5694" s="134" t="s">
        <v>103</v>
      </c>
      <c r="B5694" t="s">
        <v>24</v>
      </c>
      <c r="C5694">
        <v>2014</v>
      </c>
      <c r="D5694" s="129">
        <v>127428176.1786864</v>
      </c>
      <c r="F5694"/>
    </row>
    <row r="5695" spans="1:6">
      <c r="A5695" s="134" t="s">
        <v>103</v>
      </c>
      <c r="B5695" t="s">
        <v>24</v>
      </c>
      <c r="C5695">
        <v>2015</v>
      </c>
      <c r="D5695" s="129">
        <v>145553155.64817801</v>
      </c>
      <c r="F5695"/>
    </row>
    <row r="5696" spans="1:6">
      <c r="A5696" s="134" t="s">
        <v>103</v>
      </c>
      <c r="B5696" t="s">
        <v>24</v>
      </c>
      <c r="C5696">
        <v>2016</v>
      </c>
      <c r="D5696" s="129">
        <v>152480082.43031609</v>
      </c>
      <c r="F5696"/>
    </row>
    <row r="5697" spans="1:6">
      <c r="A5697" s="134" t="s">
        <v>103</v>
      </c>
      <c r="B5697" t="s">
        <v>24</v>
      </c>
      <c r="C5697">
        <v>2017</v>
      </c>
      <c r="D5697" s="129">
        <v>161231040.23911139</v>
      </c>
      <c r="F5697"/>
    </row>
    <row r="5698" spans="1:6">
      <c r="A5698" s="134" t="s">
        <v>103</v>
      </c>
      <c r="B5698" t="s">
        <v>24</v>
      </c>
      <c r="C5698">
        <v>2018</v>
      </c>
      <c r="D5698" s="129">
        <v>170906180.60495821</v>
      </c>
      <c r="F5698"/>
    </row>
    <row r="5699" spans="1:6">
      <c r="A5699" s="134" t="s">
        <v>103</v>
      </c>
      <c r="B5699" t="s">
        <v>24</v>
      </c>
      <c r="C5699">
        <v>2019</v>
      </c>
      <c r="D5699" s="129">
        <v>174346823.9533622</v>
      </c>
      <c r="F5699"/>
    </row>
    <row r="5700" spans="1:6">
      <c r="A5700" s="134" t="s">
        <v>103</v>
      </c>
      <c r="B5700" t="s">
        <v>24</v>
      </c>
      <c r="C5700">
        <v>2020</v>
      </c>
      <c r="D5700" s="129">
        <v>182670003.12815559</v>
      </c>
      <c r="F5700"/>
    </row>
    <row r="5701" spans="1:6">
      <c r="A5701" s="134" t="s">
        <v>103</v>
      </c>
      <c r="B5701" t="s">
        <v>24</v>
      </c>
      <c r="C5701">
        <v>2021</v>
      </c>
      <c r="D5701" s="129">
        <v>186148627.74944499</v>
      </c>
      <c r="F5701"/>
    </row>
    <row r="5702" spans="1:6">
      <c r="A5702" s="134" t="s">
        <v>103</v>
      </c>
      <c r="B5702" t="s">
        <v>24</v>
      </c>
      <c r="C5702">
        <v>2022</v>
      </c>
      <c r="D5702" s="129">
        <v>167880963.68968469</v>
      </c>
      <c r="F5702"/>
    </row>
    <row r="5703" spans="1:6">
      <c r="A5703" s="134" t="s">
        <v>103</v>
      </c>
      <c r="B5703" t="s">
        <v>24</v>
      </c>
      <c r="C5703">
        <v>2023</v>
      </c>
      <c r="D5703" s="129">
        <v>184734272.0387367</v>
      </c>
      <c r="F5703"/>
    </row>
    <row r="5704" spans="1:6">
      <c r="A5704" s="134" t="s">
        <v>103</v>
      </c>
      <c r="B5704" t="s">
        <v>24</v>
      </c>
      <c r="C5704">
        <v>2024</v>
      </c>
      <c r="D5704" s="129">
        <v>179852622.71273139</v>
      </c>
      <c r="F5704"/>
    </row>
    <row r="5705" spans="1:6">
      <c r="A5705" s="134" t="s">
        <v>103</v>
      </c>
      <c r="B5705" t="s">
        <v>24</v>
      </c>
      <c r="C5705">
        <v>2025</v>
      </c>
      <c r="D5705" s="129">
        <v>197394547.29894528</v>
      </c>
    </row>
    <row r="5706" spans="1:6">
      <c r="A5706" s="134" t="s">
        <v>11</v>
      </c>
      <c r="B5706" t="s">
        <v>24</v>
      </c>
      <c r="C5706">
        <v>2014</v>
      </c>
      <c r="D5706" s="147"/>
      <c r="F5706"/>
    </row>
    <row r="5707" spans="1:6">
      <c r="A5707" s="134" t="s">
        <v>11</v>
      </c>
      <c r="B5707" t="s">
        <v>24</v>
      </c>
      <c r="C5707">
        <v>2015</v>
      </c>
      <c r="D5707" s="147">
        <v>92050496.192101046</v>
      </c>
      <c r="F5707"/>
    </row>
    <row r="5708" spans="1:6">
      <c r="A5708" s="134" t="s">
        <v>11</v>
      </c>
      <c r="B5708" t="s">
        <v>24</v>
      </c>
      <c r="C5708">
        <v>2016</v>
      </c>
      <c r="D5708" s="147">
        <v>102145190.93425889</v>
      </c>
      <c r="F5708"/>
    </row>
    <row r="5709" spans="1:6">
      <c r="A5709" s="134" t="s">
        <v>11</v>
      </c>
      <c r="B5709" t="s">
        <v>24</v>
      </c>
      <c r="C5709">
        <v>2017</v>
      </c>
      <c r="D5709" s="147">
        <v>102856409.645613</v>
      </c>
      <c r="F5709"/>
    </row>
    <row r="5710" spans="1:6">
      <c r="A5710" s="134" t="s">
        <v>11</v>
      </c>
      <c r="B5710" t="s">
        <v>24</v>
      </c>
      <c r="C5710">
        <v>2018</v>
      </c>
      <c r="D5710" s="147">
        <v>109876899.4849458</v>
      </c>
      <c r="F5710"/>
    </row>
    <row r="5711" spans="1:6">
      <c r="A5711" s="134" t="s">
        <v>11</v>
      </c>
      <c r="B5711" t="s">
        <v>24</v>
      </c>
      <c r="C5711">
        <v>2019</v>
      </c>
      <c r="D5711" s="147">
        <v>116187396.0051311</v>
      </c>
      <c r="F5711"/>
    </row>
    <row r="5712" spans="1:6">
      <c r="A5712" s="134" t="s">
        <v>11</v>
      </c>
      <c r="B5712" t="s">
        <v>24</v>
      </c>
      <c r="C5712">
        <v>2020</v>
      </c>
      <c r="D5712" s="147">
        <v>122726626.245556</v>
      </c>
      <c r="F5712"/>
    </row>
    <row r="5713" spans="1:6">
      <c r="A5713" s="134" t="s">
        <v>11</v>
      </c>
      <c r="B5713" t="s">
        <v>24</v>
      </c>
      <c r="C5713">
        <v>2021</v>
      </c>
      <c r="D5713" s="147">
        <v>107032141.1574517</v>
      </c>
      <c r="F5713"/>
    </row>
    <row r="5714" spans="1:6">
      <c r="A5714" s="134" t="s">
        <v>11</v>
      </c>
      <c r="B5714" t="s">
        <v>24</v>
      </c>
      <c r="C5714">
        <v>2022</v>
      </c>
      <c r="D5714" s="147">
        <v>108746663.8343581</v>
      </c>
      <c r="F5714"/>
    </row>
    <row r="5715" spans="1:6">
      <c r="A5715" s="134" t="s">
        <v>11</v>
      </c>
      <c r="B5715" t="s">
        <v>24</v>
      </c>
      <c r="C5715">
        <v>2023</v>
      </c>
      <c r="D5715" s="129">
        <v>118062903.2556693</v>
      </c>
      <c r="E5715" s="78"/>
      <c r="F5715"/>
    </row>
    <row r="5716" spans="1:6">
      <c r="A5716" s="134" t="s">
        <v>11</v>
      </c>
      <c r="B5716" t="s">
        <v>24</v>
      </c>
      <c r="C5716">
        <v>2024</v>
      </c>
      <c r="D5716" s="129">
        <v>133707428.7780921</v>
      </c>
      <c r="F5716"/>
    </row>
    <row r="5717" spans="1:6">
      <c r="A5717" s="134" t="s">
        <v>11</v>
      </c>
      <c r="B5717" t="s">
        <v>24</v>
      </c>
      <c r="C5717">
        <v>2025</v>
      </c>
      <c r="D5717" s="129">
        <v>144619763.61997604</v>
      </c>
    </row>
    <row r="5718" spans="1:6">
      <c r="A5718" s="134" t="s">
        <v>72</v>
      </c>
      <c r="B5718" t="s">
        <v>24</v>
      </c>
      <c r="C5718">
        <v>2014</v>
      </c>
      <c r="D5718" s="129">
        <v>78884448</v>
      </c>
      <c r="F5718"/>
    </row>
    <row r="5719" spans="1:6">
      <c r="A5719" s="134" t="s">
        <v>72</v>
      </c>
      <c r="B5719" t="s">
        <v>24</v>
      </c>
      <c r="C5719">
        <v>2015</v>
      </c>
      <c r="D5719" s="129">
        <v>91596602</v>
      </c>
      <c r="F5719"/>
    </row>
    <row r="5720" spans="1:6">
      <c r="A5720" s="134" t="s">
        <v>72</v>
      </c>
      <c r="B5720" t="s">
        <v>24</v>
      </c>
      <c r="C5720">
        <v>2016</v>
      </c>
      <c r="D5720" s="129">
        <v>99650599</v>
      </c>
      <c r="F5720"/>
    </row>
    <row r="5721" spans="1:6">
      <c r="A5721" s="134" t="s">
        <v>72</v>
      </c>
      <c r="B5721" t="s">
        <v>24</v>
      </c>
      <c r="C5721">
        <v>2017</v>
      </c>
      <c r="D5721" s="129">
        <v>103305251</v>
      </c>
      <c r="F5721"/>
    </row>
    <row r="5722" spans="1:6">
      <c r="A5722" s="134" t="s">
        <v>72</v>
      </c>
      <c r="B5722" t="s">
        <v>24</v>
      </c>
      <c r="C5722">
        <v>2018</v>
      </c>
      <c r="D5722" s="129">
        <v>103984184.59550761</v>
      </c>
      <c r="F5722"/>
    </row>
    <row r="5723" spans="1:6">
      <c r="A5723" s="134" t="s">
        <v>72</v>
      </c>
      <c r="B5723" t="s">
        <v>24</v>
      </c>
      <c r="C5723">
        <v>2019</v>
      </c>
      <c r="D5723" s="129">
        <v>106385248.68914521</v>
      </c>
      <c r="F5723"/>
    </row>
    <row r="5724" spans="1:6">
      <c r="A5724" s="134" t="s">
        <v>72</v>
      </c>
      <c r="B5724" t="s">
        <v>24</v>
      </c>
      <c r="C5724">
        <v>2020</v>
      </c>
      <c r="D5724" s="129">
        <v>126494654.2815458</v>
      </c>
      <c r="F5724"/>
    </row>
    <row r="5725" spans="1:6">
      <c r="A5725" s="134" t="s">
        <v>72</v>
      </c>
      <c r="B5725" t="s">
        <v>24</v>
      </c>
      <c r="C5725">
        <v>2021</v>
      </c>
      <c r="D5725" s="129">
        <v>0.20459222011157738</v>
      </c>
      <c r="F5725"/>
    </row>
    <row r="5726" spans="1:6">
      <c r="A5726" s="134" t="s">
        <v>72</v>
      </c>
      <c r="B5726" t="s">
        <v>24</v>
      </c>
      <c r="C5726">
        <v>2022</v>
      </c>
      <c r="D5726" s="129">
        <v>140644807.5338293</v>
      </c>
      <c r="F5726"/>
    </row>
    <row r="5727" spans="1:6">
      <c r="A5727" s="134" t="s">
        <v>72</v>
      </c>
      <c r="B5727" t="s">
        <v>24</v>
      </c>
      <c r="C5727">
        <v>2023</v>
      </c>
      <c r="D5727" s="129">
        <v>138582453.93019891</v>
      </c>
      <c r="F5727"/>
    </row>
    <row r="5728" spans="1:6">
      <c r="A5728" s="134" t="s">
        <v>72</v>
      </c>
      <c r="B5728" t="s">
        <v>24</v>
      </c>
      <c r="C5728">
        <v>2024</v>
      </c>
      <c r="D5728" s="129">
        <v>169013231.24880561</v>
      </c>
      <c r="F5728"/>
    </row>
    <row r="5729" spans="1:6">
      <c r="A5729" s="134" t="s">
        <v>72</v>
      </c>
      <c r="B5729" t="s">
        <v>24</v>
      </c>
      <c r="C5729">
        <v>2025</v>
      </c>
      <c r="D5729" s="129">
        <v>189580711.43176547</v>
      </c>
    </row>
    <row r="5730" spans="1:6">
      <c r="A5730" s="134" t="s">
        <v>6</v>
      </c>
      <c r="B5730" t="s">
        <v>24</v>
      </c>
      <c r="C5730">
        <v>2014</v>
      </c>
      <c r="D5730" s="129">
        <v>231473022.11706939</v>
      </c>
      <c r="F5730"/>
    </row>
    <row r="5731" spans="1:6">
      <c r="A5731" s="134" t="s">
        <v>6</v>
      </c>
      <c r="B5731" t="s">
        <v>24</v>
      </c>
      <c r="C5731">
        <v>2015</v>
      </c>
      <c r="D5731" s="129">
        <v>202280124.4867661</v>
      </c>
      <c r="F5731"/>
    </row>
    <row r="5732" spans="1:6">
      <c r="A5732" s="134" t="s">
        <v>6</v>
      </c>
      <c r="B5732" t="s">
        <v>24</v>
      </c>
      <c r="C5732">
        <v>2016</v>
      </c>
      <c r="D5732" s="129">
        <v>220780515.24861979</v>
      </c>
      <c r="F5732"/>
    </row>
    <row r="5733" spans="1:6">
      <c r="A5733" s="134" t="s">
        <v>6</v>
      </c>
      <c r="B5733" t="s">
        <v>24</v>
      </c>
      <c r="C5733">
        <v>2017</v>
      </c>
      <c r="D5733" s="129">
        <v>236192095.6841509</v>
      </c>
      <c r="F5733"/>
    </row>
    <row r="5734" spans="1:6">
      <c r="A5734" s="134" t="s">
        <v>6</v>
      </c>
      <c r="B5734" t="s">
        <v>24</v>
      </c>
      <c r="C5734">
        <v>2018</v>
      </c>
      <c r="D5734" s="129">
        <v>242815195.6253832</v>
      </c>
      <c r="F5734"/>
    </row>
    <row r="5735" spans="1:6">
      <c r="A5735" s="134" t="s">
        <v>6</v>
      </c>
      <c r="B5735" t="s">
        <v>24</v>
      </c>
      <c r="C5735">
        <v>2019</v>
      </c>
      <c r="D5735" s="129">
        <v>252878913.3689386</v>
      </c>
      <c r="F5735"/>
    </row>
    <row r="5736" spans="1:6">
      <c r="A5736" s="134" t="s">
        <v>6</v>
      </c>
      <c r="B5736" t="s">
        <v>24</v>
      </c>
      <c r="C5736">
        <v>2020</v>
      </c>
      <c r="D5736" s="129">
        <v>264590716.31705999</v>
      </c>
      <c r="F5736"/>
    </row>
    <row r="5737" spans="1:6">
      <c r="A5737" s="134" t="s">
        <v>6</v>
      </c>
      <c r="B5737" t="s">
        <v>24</v>
      </c>
      <c r="C5737">
        <v>2021</v>
      </c>
      <c r="D5737" s="129">
        <v>283226508.34706008</v>
      </c>
      <c r="F5737"/>
    </row>
    <row r="5738" spans="1:6">
      <c r="A5738" s="134" t="s">
        <v>6</v>
      </c>
      <c r="B5738" t="s">
        <v>24</v>
      </c>
      <c r="C5738">
        <v>2022</v>
      </c>
      <c r="D5738" s="129">
        <v>294700778.82123458</v>
      </c>
      <c r="F5738"/>
    </row>
    <row r="5739" spans="1:6">
      <c r="A5739" s="134" t="s">
        <v>6</v>
      </c>
      <c r="B5739" t="s">
        <v>24</v>
      </c>
      <c r="C5739">
        <v>2023</v>
      </c>
      <c r="D5739" s="129">
        <v>311501174.82971972</v>
      </c>
      <c r="F5739"/>
    </row>
    <row r="5740" spans="1:6">
      <c r="A5740" s="134" t="s">
        <v>6</v>
      </c>
      <c r="B5740" t="s">
        <v>24</v>
      </c>
      <c r="C5740">
        <v>2024</v>
      </c>
      <c r="D5740" s="129">
        <v>329526773.71717429</v>
      </c>
      <c r="F5740"/>
    </row>
    <row r="5741" spans="1:6">
      <c r="A5741" s="134" t="s">
        <v>6</v>
      </c>
      <c r="B5741" t="s">
        <v>24</v>
      </c>
      <c r="C5741">
        <v>2025</v>
      </c>
      <c r="D5741" s="129">
        <v>527583217.61662942</v>
      </c>
    </row>
    <row r="5742" spans="1:6">
      <c r="A5742" s="134" t="s">
        <v>8</v>
      </c>
      <c r="B5742" t="s">
        <v>24</v>
      </c>
      <c r="C5742">
        <v>2014</v>
      </c>
      <c r="D5742" s="129">
        <v>379330368.34824902</v>
      </c>
      <c r="F5742"/>
    </row>
    <row r="5743" spans="1:6">
      <c r="A5743" s="134" t="s">
        <v>8</v>
      </c>
      <c r="B5743" t="s">
        <v>24</v>
      </c>
      <c r="C5743">
        <v>2015</v>
      </c>
      <c r="D5743" s="129">
        <v>403733052</v>
      </c>
      <c r="F5743"/>
    </row>
    <row r="5744" spans="1:6">
      <c r="A5744" s="134" t="s">
        <v>8</v>
      </c>
      <c r="B5744" t="s">
        <v>24</v>
      </c>
      <c r="C5744">
        <v>2016</v>
      </c>
      <c r="D5744" s="129">
        <v>347227387.87057668</v>
      </c>
      <c r="F5744"/>
    </row>
    <row r="5745" spans="1:6">
      <c r="A5745" s="134" t="s">
        <v>8</v>
      </c>
      <c r="B5745" t="s">
        <v>24</v>
      </c>
      <c r="C5745">
        <v>2017</v>
      </c>
      <c r="D5745" s="129">
        <v>369312314.57205582</v>
      </c>
      <c r="F5745"/>
    </row>
    <row r="5746" spans="1:6">
      <c r="A5746" s="134" t="s">
        <v>8</v>
      </c>
      <c r="B5746" t="s">
        <v>24</v>
      </c>
      <c r="C5746">
        <v>2018</v>
      </c>
      <c r="D5746" s="129">
        <v>390356031.36134958</v>
      </c>
      <c r="F5746"/>
    </row>
    <row r="5747" spans="1:6">
      <c r="A5747" s="134" t="s">
        <v>8</v>
      </c>
      <c r="B5747" t="s">
        <v>24</v>
      </c>
      <c r="C5747">
        <v>2019</v>
      </c>
      <c r="D5747" s="129">
        <v>405816468.28891063</v>
      </c>
      <c r="F5747"/>
    </row>
    <row r="5748" spans="1:6">
      <c r="A5748" s="134" t="s">
        <v>8</v>
      </c>
      <c r="B5748" t="s">
        <v>24</v>
      </c>
      <c r="C5748">
        <v>2020</v>
      </c>
      <c r="D5748" s="129">
        <v>427711490.04349029</v>
      </c>
      <c r="F5748"/>
    </row>
    <row r="5749" spans="1:6">
      <c r="A5749" s="134" t="s">
        <v>8</v>
      </c>
      <c r="B5749" t="s">
        <v>24</v>
      </c>
      <c r="C5749">
        <v>2021</v>
      </c>
      <c r="D5749" s="129">
        <v>449093820.22000003</v>
      </c>
      <c r="F5749"/>
    </row>
    <row r="5750" spans="1:6">
      <c r="A5750" s="134" t="s">
        <v>8</v>
      </c>
      <c r="B5750" t="s">
        <v>24</v>
      </c>
      <c r="C5750">
        <v>2022</v>
      </c>
      <c r="D5750" s="129">
        <v>438136490.03775179</v>
      </c>
      <c r="F5750"/>
    </row>
    <row r="5751" spans="1:6">
      <c r="A5751" s="134" t="s">
        <v>8</v>
      </c>
      <c r="B5751" t="s">
        <v>24</v>
      </c>
      <c r="C5751">
        <v>2023</v>
      </c>
      <c r="D5751" s="129">
        <v>471562933.5579887</v>
      </c>
      <c r="F5751"/>
    </row>
    <row r="5752" spans="1:6">
      <c r="A5752" s="134" t="s">
        <v>8</v>
      </c>
      <c r="B5752" t="s">
        <v>24</v>
      </c>
      <c r="C5752">
        <v>2024</v>
      </c>
      <c r="D5752" s="129">
        <v>527610273.40855181</v>
      </c>
      <c r="F5752"/>
    </row>
    <row r="5753" spans="1:6">
      <c r="A5753" s="134" t="s">
        <v>8</v>
      </c>
      <c r="B5753" t="s">
        <v>24</v>
      </c>
      <c r="C5753">
        <v>2025</v>
      </c>
      <c r="D5753" s="129">
        <v>568215875.46156704</v>
      </c>
    </row>
    <row r="5754" spans="1:6">
      <c r="A5754" s="134" t="s">
        <v>9</v>
      </c>
      <c r="B5754" t="s">
        <v>24</v>
      </c>
      <c r="C5754">
        <v>2014</v>
      </c>
      <c r="D5754" s="147">
        <v>405291087.04795301</v>
      </c>
      <c r="F5754"/>
    </row>
    <row r="5755" spans="1:6">
      <c r="A5755" s="134" t="s">
        <v>9</v>
      </c>
      <c r="B5755" t="s">
        <v>24</v>
      </c>
      <c r="C5755">
        <v>2015</v>
      </c>
      <c r="D5755" s="147">
        <v>407245713.62851799</v>
      </c>
      <c r="F5755"/>
    </row>
    <row r="5756" spans="1:6">
      <c r="A5756" s="134" t="s">
        <v>9</v>
      </c>
      <c r="B5756" t="s">
        <v>24</v>
      </c>
      <c r="C5756">
        <v>2016</v>
      </c>
      <c r="D5756" s="147">
        <v>434101391.46373671</v>
      </c>
      <c r="F5756"/>
    </row>
    <row r="5757" spans="1:6">
      <c r="A5757" s="134" t="s">
        <v>9</v>
      </c>
      <c r="B5757" t="s">
        <v>24</v>
      </c>
      <c r="C5757">
        <v>2017</v>
      </c>
      <c r="D5757" s="147">
        <v>387703487.17473602</v>
      </c>
      <c r="F5757"/>
    </row>
    <row r="5758" spans="1:6">
      <c r="A5758" s="134" t="s">
        <v>9</v>
      </c>
      <c r="B5758" t="s">
        <v>24</v>
      </c>
      <c r="C5758">
        <v>2018</v>
      </c>
      <c r="D5758" s="147">
        <v>393646082.24089497</v>
      </c>
      <c r="F5758"/>
    </row>
    <row r="5759" spans="1:6">
      <c r="A5759" s="134" t="s">
        <v>9</v>
      </c>
      <c r="B5759" t="s">
        <v>24</v>
      </c>
      <c r="C5759">
        <v>2019</v>
      </c>
      <c r="D5759" s="147">
        <v>409794335.68103898</v>
      </c>
      <c r="F5759"/>
    </row>
    <row r="5760" spans="1:6">
      <c r="A5760" s="134" t="s">
        <v>9</v>
      </c>
      <c r="B5760" t="s">
        <v>24</v>
      </c>
      <c r="C5760">
        <v>2020</v>
      </c>
      <c r="D5760" s="147">
        <v>423654802.40696281</v>
      </c>
      <c r="F5760"/>
    </row>
    <row r="5761" spans="1:6">
      <c r="A5761" s="134" t="s">
        <v>9</v>
      </c>
      <c r="B5761" t="s">
        <v>24</v>
      </c>
      <c r="C5761">
        <v>2021</v>
      </c>
      <c r="D5761" s="147">
        <v>448715993.19</v>
      </c>
      <c r="F5761"/>
    </row>
    <row r="5762" spans="1:6">
      <c r="A5762" s="134" t="s">
        <v>9</v>
      </c>
      <c r="B5762" t="s">
        <v>24</v>
      </c>
      <c r="C5762">
        <v>2022</v>
      </c>
      <c r="D5762" s="147">
        <v>467287495.50462133</v>
      </c>
      <c r="F5762"/>
    </row>
    <row r="5763" spans="1:6">
      <c r="A5763" s="134" t="s">
        <v>9</v>
      </c>
      <c r="B5763" t="s">
        <v>24</v>
      </c>
      <c r="C5763">
        <v>2023</v>
      </c>
      <c r="D5763" s="129">
        <v>494295672.8443585</v>
      </c>
      <c r="F5763"/>
    </row>
    <row r="5764" spans="1:6">
      <c r="A5764" s="134" t="s">
        <v>9</v>
      </c>
      <c r="B5764" t="s">
        <v>24</v>
      </c>
      <c r="C5764">
        <v>2024</v>
      </c>
      <c r="D5764" s="129">
        <v>539043014.25989699</v>
      </c>
      <c r="F5764"/>
    </row>
    <row r="5765" spans="1:6">
      <c r="A5765" s="134" t="s">
        <v>9</v>
      </c>
      <c r="B5765" t="s">
        <v>24</v>
      </c>
      <c r="C5765">
        <v>2025</v>
      </c>
      <c r="D5765" s="129">
        <v>575371993.36213613</v>
      </c>
    </row>
    <row r="5766" spans="1:6">
      <c r="A5766" s="134" t="s">
        <v>7</v>
      </c>
      <c r="B5766" t="s">
        <v>24</v>
      </c>
      <c r="C5766">
        <v>2014</v>
      </c>
      <c r="D5766" s="2">
        <v>333441309.00597298</v>
      </c>
      <c r="F5766"/>
    </row>
    <row r="5767" spans="1:6">
      <c r="A5767" s="134" t="s">
        <v>7</v>
      </c>
      <c r="B5767" t="s">
        <v>24</v>
      </c>
      <c r="C5767">
        <v>2015</v>
      </c>
      <c r="D5767" s="2">
        <v>264783490.1699504</v>
      </c>
      <c r="F5767"/>
    </row>
    <row r="5768" spans="1:6">
      <c r="A5768" s="134" t="s">
        <v>7</v>
      </c>
      <c r="B5768" t="s">
        <v>24</v>
      </c>
      <c r="C5768">
        <v>2016</v>
      </c>
      <c r="D5768" s="2">
        <v>293518319.06195188</v>
      </c>
      <c r="F5768"/>
    </row>
    <row r="5769" spans="1:6">
      <c r="A5769" s="134" t="s">
        <v>7</v>
      </c>
      <c r="B5769" t="s">
        <v>24</v>
      </c>
      <c r="C5769">
        <v>2017</v>
      </c>
      <c r="D5769" s="2">
        <v>316575224.89338928</v>
      </c>
      <c r="F5769"/>
    </row>
    <row r="5770" spans="1:6">
      <c r="A5770" s="134" t="s">
        <v>7</v>
      </c>
      <c r="B5770" t="s">
        <v>24</v>
      </c>
      <c r="C5770">
        <v>2018</v>
      </c>
      <c r="D5770" s="2">
        <v>314573317.20183182</v>
      </c>
      <c r="F5770"/>
    </row>
    <row r="5771" spans="1:6">
      <c r="A5771" s="134" t="s">
        <v>7</v>
      </c>
      <c r="B5771" t="s">
        <v>24</v>
      </c>
      <c r="C5771">
        <v>2019</v>
      </c>
      <c r="D5771" s="2">
        <v>330564045.84088802</v>
      </c>
      <c r="F5771"/>
    </row>
    <row r="5772" spans="1:6">
      <c r="A5772" s="134" t="s">
        <v>7</v>
      </c>
      <c r="B5772" t="s">
        <v>24</v>
      </c>
      <c r="C5772">
        <v>2020</v>
      </c>
      <c r="D5772" s="2">
        <v>284653149.10000002</v>
      </c>
      <c r="F5772"/>
    </row>
    <row r="5773" spans="1:6">
      <c r="A5773" s="134" t="s">
        <v>7</v>
      </c>
      <c r="B5773" t="s">
        <v>24</v>
      </c>
      <c r="C5773">
        <v>2021</v>
      </c>
      <c r="D5773" s="2">
        <v>324868315.11207962</v>
      </c>
      <c r="F5773"/>
    </row>
    <row r="5774" spans="1:6">
      <c r="A5774" s="134" t="s">
        <v>7</v>
      </c>
      <c r="B5774" t="s">
        <v>24</v>
      </c>
      <c r="C5774">
        <v>2022</v>
      </c>
      <c r="D5774" s="2">
        <v>351055501.25696772</v>
      </c>
      <c r="F5774"/>
    </row>
    <row r="5775" spans="1:6">
      <c r="A5775" s="134" t="s">
        <v>7</v>
      </c>
      <c r="B5775" t="s">
        <v>24</v>
      </c>
      <c r="C5775">
        <v>2023</v>
      </c>
      <c r="D5775" s="129">
        <v>389139266.49729067</v>
      </c>
      <c r="F5775"/>
    </row>
    <row r="5776" spans="1:6">
      <c r="A5776" s="134" t="s">
        <v>7</v>
      </c>
      <c r="B5776" t="s">
        <v>24</v>
      </c>
      <c r="C5776">
        <v>2024</v>
      </c>
      <c r="D5776" s="129">
        <v>417491250.20808411</v>
      </c>
      <c r="F5776"/>
    </row>
    <row r="5777" spans="1:6">
      <c r="A5777" s="134" t="s">
        <v>7</v>
      </c>
      <c r="B5777" t="s">
        <v>24</v>
      </c>
      <c r="C5777">
        <v>2025</v>
      </c>
      <c r="D5777" s="129">
        <v>385387304.31696868</v>
      </c>
    </row>
    <row r="5778" spans="1:6">
      <c r="A5778" s="134" t="s">
        <v>107</v>
      </c>
      <c r="B5778" t="s">
        <v>24</v>
      </c>
      <c r="C5778">
        <v>2014</v>
      </c>
      <c r="D5778" s="2">
        <v>45342769.048959456</v>
      </c>
      <c r="F5778"/>
    </row>
    <row r="5779" spans="1:6">
      <c r="A5779" s="134" t="s">
        <v>107</v>
      </c>
      <c r="B5779" t="s">
        <v>24</v>
      </c>
      <c r="C5779">
        <v>2015</v>
      </c>
      <c r="D5779" s="2">
        <v>52136757.132312611</v>
      </c>
      <c r="F5779"/>
    </row>
    <row r="5780" spans="1:6">
      <c r="A5780" s="134" t="s">
        <v>107</v>
      </c>
      <c r="B5780" t="s">
        <v>24</v>
      </c>
      <c r="C5780">
        <v>2016</v>
      </c>
      <c r="D5780" s="2">
        <v>57847994.367456958</v>
      </c>
      <c r="F5780"/>
    </row>
    <row r="5781" spans="1:6">
      <c r="A5781" s="134" t="s">
        <v>107</v>
      </c>
      <c r="B5781" t="s">
        <v>24</v>
      </c>
      <c r="C5781">
        <v>2017</v>
      </c>
      <c r="D5781" s="2">
        <v>58837740.034571476</v>
      </c>
      <c r="F5781"/>
    </row>
    <row r="5782" spans="1:6">
      <c r="A5782" s="134" t="s">
        <v>107</v>
      </c>
      <c r="B5782" t="s">
        <v>24</v>
      </c>
      <c r="C5782">
        <v>2018</v>
      </c>
      <c r="D5782" s="2">
        <v>60917075.372617081</v>
      </c>
      <c r="F5782"/>
    </row>
    <row r="5783" spans="1:6">
      <c r="A5783" s="134" t="s">
        <v>107</v>
      </c>
      <c r="B5783" t="s">
        <v>24</v>
      </c>
      <c r="C5783">
        <v>2019</v>
      </c>
      <c r="D5783" s="2">
        <v>61544188.325108841</v>
      </c>
      <c r="F5783"/>
    </row>
    <row r="5784" spans="1:6">
      <c r="A5784" s="134" t="s">
        <v>107</v>
      </c>
      <c r="B5784" t="s">
        <v>24</v>
      </c>
      <c r="C5784">
        <v>2020</v>
      </c>
      <c r="D5784" s="2">
        <v>65679095.170827448</v>
      </c>
      <c r="F5784"/>
    </row>
    <row r="5785" spans="1:6">
      <c r="A5785" s="134" t="s">
        <v>107</v>
      </c>
      <c r="B5785" t="s">
        <v>24</v>
      </c>
      <c r="C5785">
        <v>2021</v>
      </c>
      <c r="D5785" s="2">
        <v>69172243.918174654</v>
      </c>
      <c r="F5785"/>
    </row>
    <row r="5786" spans="1:6">
      <c r="A5786" s="134" t="s">
        <v>107</v>
      </c>
      <c r="B5786" t="s">
        <v>24</v>
      </c>
      <c r="C5786">
        <v>2022</v>
      </c>
      <c r="D5786" s="2">
        <v>72361882.436715111</v>
      </c>
      <c r="F5786"/>
    </row>
    <row r="5787" spans="1:6">
      <c r="A5787" s="134" t="s">
        <v>107</v>
      </c>
      <c r="B5787" t="s">
        <v>24</v>
      </c>
      <c r="C5787">
        <v>2023</v>
      </c>
      <c r="D5787" s="129">
        <v>78428913.940663621</v>
      </c>
      <c r="F5787"/>
    </row>
    <row r="5788" spans="1:6">
      <c r="A5788" s="134" t="s">
        <v>107</v>
      </c>
      <c r="B5788" t="s">
        <v>24</v>
      </c>
      <c r="C5788">
        <v>2024</v>
      </c>
      <c r="D5788" s="129">
        <v>86669196.488609239</v>
      </c>
      <c r="F5788"/>
    </row>
    <row r="5789" spans="1:6">
      <c r="A5789" s="134" t="s">
        <v>107</v>
      </c>
      <c r="B5789" t="s">
        <v>24</v>
      </c>
      <c r="C5789">
        <v>2025</v>
      </c>
      <c r="D5789" s="129">
        <v>90530903.94975473</v>
      </c>
    </row>
    <row r="5790" spans="1:6">
      <c r="A5790" s="134" t="s">
        <v>104</v>
      </c>
      <c r="B5790" t="s">
        <v>24</v>
      </c>
      <c r="C5790">
        <v>2014</v>
      </c>
      <c r="D5790" s="2">
        <v>68673903.398834646</v>
      </c>
      <c r="F5790"/>
    </row>
    <row r="5791" spans="1:6">
      <c r="A5791" s="134" t="s">
        <v>104</v>
      </c>
      <c r="B5791" t="s">
        <v>24</v>
      </c>
      <c r="C5791">
        <v>2015</v>
      </c>
      <c r="D5791" s="2">
        <v>71790852.677460223</v>
      </c>
      <c r="F5791"/>
    </row>
    <row r="5792" spans="1:6">
      <c r="A5792" s="134" t="s">
        <v>104</v>
      </c>
      <c r="B5792" t="s">
        <v>24</v>
      </c>
      <c r="C5792">
        <v>2016</v>
      </c>
      <c r="D5792" s="2">
        <v>82423481.786562264</v>
      </c>
      <c r="F5792"/>
    </row>
    <row r="5793" spans="1:6">
      <c r="A5793" s="134" t="s">
        <v>104</v>
      </c>
      <c r="B5793" t="s">
        <v>24</v>
      </c>
      <c r="C5793">
        <v>2017</v>
      </c>
      <c r="D5793" s="2">
        <v>73014133.312450498</v>
      </c>
      <c r="F5793"/>
    </row>
    <row r="5794" spans="1:6">
      <c r="A5794" s="134" t="s">
        <v>104</v>
      </c>
      <c r="B5794" t="s">
        <v>24</v>
      </c>
      <c r="C5794">
        <v>2018</v>
      </c>
      <c r="D5794" s="2">
        <v>80205616.676265031</v>
      </c>
      <c r="F5794"/>
    </row>
    <row r="5795" spans="1:6">
      <c r="A5795" s="134" t="s">
        <v>104</v>
      </c>
      <c r="B5795" t="s">
        <v>24</v>
      </c>
      <c r="C5795">
        <v>2019</v>
      </c>
      <c r="D5795" s="2">
        <v>86746659.363253072</v>
      </c>
      <c r="F5795"/>
    </row>
    <row r="5796" spans="1:6">
      <c r="A5796" s="134" t="s">
        <v>104</v>
      </c>
      <c r="B5796" t="s">
        <v>24</v>
      </c>
      <c r="C5796">
        <v>2020</v>
      </c>
      <c r="D5796" s="2">
        <v>93667550.636600062</v>
      </c>
      <c r="F5796"/>
    </row>
    <row r="5797" spans="1:6">
      <c r="A5797" s="134" t="s">
        <v>104</v>
      </c>
      <c r="B5797" t="s">
        <v>24</v>
      </c>
      <c r="C5797">
        <v>2021</v>
      </c>
      <c r="D5797" s="2">
        <v>78155312.163472325</v>
      </c>
      <c r="F5797"/>
    </row>
    <row r="5798" spans="1:6">
      <c r="A5798" s="134" t="s">
        <v>104</v>
      </c>
      <c r="B5798" t="s">
        <v>24</v>
      </c>
      <c r="C5798">
        <v>2022</v>
      </c>
      <c r="D5798" s="2">
        <v>81591606.280249998</v>
      </c>
      <c r="F5798"/>
    </row>
    <row r="5799" spans="1:6">
      <c r="A5799" s="134" t="s">
        <v>104</v>
      </c>
      <c r="B5799" t="s">
        <v>24</v>
      </c>
      <c r="C5799">
        <v>2023</v>
      </c>
      <c r="D5799" s="129">
        <v>89537369.925904304</v>
      </c>
      <c r="E5799" s="78"/>
      <c r="F5799"/>
    </row>
    <row r="5800" spans="1:6">
      <c r="A5800" s="134" t="s">
        <v>104</v>
      </c>
      <c r="B5800" t="s">
        <v>24</v>
      </c>
      <c r="C5800">
        <v>2024</v>
      </c>
      <c r="D5800" s="129">
        <v>99919421.568379775</v>
      </c>
      <c r="F5800"/>
    </row>
    <row r="5801" spans="1:6">
      <c r="A5801" s="134" t="s">
        <v>104</v>
      </c>
      <c r="B5801" t="s">
        <v>24</v>
      </c>
      <c r="C5801">
        <v>2025</v>
      </c>
      <c r="D5801" s="129">
        <v>109117215.90006635</v>
      </c>
    </row>
    <row r="5802" spans="1:6">
      <c r="A5802" s="134" t="s">
        <v>145</v>
      </c>
      <c r="B5802" t="s">
        <v>24</v>
      </c>
      <c r="C5802">
        <v>2014</v>
      </c>
      <c r="D5802" s="129">
        <v>39577616.939784057</v>
      </c>
      <c r="F5802"/>
    </row>
    <row r="5803" spans="1:6">
      <c r="A5803" s="134" t="s">
        <v>145</v>
      </c>
      <c r="B5803" t="s">
        <v>24</v>
      </c>
      <c r="C5803">
        <v>2015</v>
      </c>
      <c r="D5803" s="129">
        <v>51750479.999266081</v>
      </c>
      <c r="F5803"/>
    </row>
    <row r="5804" spans="1:6">
      <c r="A5804" s="134" t="s">
        <v>145</v>
      </c>
      <c r="B5804" t="s">
        <v>24</v>
      </c>
      <c r="C5804">
        <v>2016</v>
      </c>
      <c r="D5804" s="129">
        <v>54758917.204082921</v>
      </c>
      <c r="F5804"/>
    </row>
    <row r="5805" spans="1:6">
      <c r="A5805" s="134" t="s">
        <v>145</v>
      </c>
      <c r="B5805" t="s">
        <v>24</v>
      </c>
      <c r="C5805">
        <v>2017</v>
      </c>
      <c r="D5805" s="129">
        <v>51148111.88504415</v>
      </c>
      <c r="F5805"/>
    </row>
    <row r="5806" spans="1:6">
      <c r="A5806" s="134" t="s">
        <v>145</v>
      </c>
      <c r="B5806" t="s">
        <v>24</v>
      </c>
      <c r="C5806">
        <v>2018</v>
      </c>
      <c r="D5806" s="129">
        <v>52908076.701814242</v>
      </c>
      <c r="F5806"/>
    </row>
    <row r="5807" spans="1:6">
      <c r="A5807" s="134" t="s">
        <v>145</v>
      </c>
      <c r="B5807" t="s">
        <v>24</v>
      </c>
      <c r="C5807">
        <v>2019</v>
      </c>
      <c r="D5807" s="129">
        <v>53428657.90234334</v>
      </c>
      <c r="F5807"/>
    </row>
    <row r="5808" spans="1:6">
      <c r="A5808" s="134" t="s">
        <v>145</v>
      </c>
      <c r="B5808" t="s">
        <v>24</v>
      </c>
      <c r="C5808">
        <v>2020</v>
      </c>
      <c r="D5808" s="129">
        <v>41524112.0039277</v>
      </c>
      <c r="F5808"/>
    </row>
    <row r="5809" spans="1:6">
      <c r="A5809" s="134" t="s">
        <v>145</v>
      </c>
      <c r="B5809" t="s">
        <v>24</v>
      </c>
      <c r="C5809">
        <v>2021</v>
      </c>
      <c r="D5809" s="129">
        <v>47987658.187257402</v>
      </c>
      <c r="F5809"/>
    </row>
    <row r="5810" spans="1:6">
      <c r="A5810" s="134" t="s">
        <v>145</v>
      </c>
      <c r="B5810" t="s">
        <v>24</v>
      </c>
      <c r="C5810">
        <v>2022</v>
      </c>
      <c r="D5810" s="129">
        <v>51464926.616775014</v>
      </c>
      <c r="F5810"/>
    </row>
    <row r="5811" spans="1:6">
      <c r="A5811" s="134" t="s">
        <v>145</v>
      </c>
      <c r="B5811" t="s">
        <v>24</v>
      </c>
      <c r="C5811">
        <v>2023</v>
      </c>
      <c r="D5811" s="129">
        <v>57704269.531194031</v>
      </c>
      <c r="F5811"/>
    </row>
    <row r="5812" spans="1:6">
      <c r="A5812" s="134" t="s">
        <v>145</v>
      </c>
      <c r="B5812" t="s">
        <v>24</v>
      </c>
      <c r="C5812">
        <v>2024</v>
      </c>
      <c r="D5812" s="129">
        <v>64767398.894486643</v>
      </c>
      <c r="F5812"/>
    </row>
    <row r="5813" spans="1:6">
      <c r="A5813" s="134" t="s">
        <v>145</v>
      </c>
      <c r="B5813" t="s">
        <v>24</v>
      </c>
      <c r="C5813">
        <v>2025</v>
      </c>
      <c r="D5813" s="129">
        <v>72769861.659191996</v>
      </c>
    </row>
    <row r="5814" spans="1:6">
      <c r="A5814" s="134" t="s">
        <v>101</v>
      </c>
      <c r="B5814" t="s">
        <v>24</v>
      </c>
      <c r="C5814">
        <v>2014</v>
      </c>
      <c r="D5814" s="2">
        <v>155472596.2377851</v>
      </c>
      <c r="F5814"/>
    </row>
    <row r="5815" spans="1:6">
      <c r="A5815" s="134" t="s">
        <v>101</v>
      </c>
      <c r="B5815" t="s">
        <v>24</v>
      </c>
      <c r="C5815">
        <v>2015</v>
      </c>
      <c r="D5815" s="2">
        <v>171607905.41348621</v>
      </c>
      <c r="F5815"/>
    </row>
    <row r="5816" spans="1:6">
      <c r="A5816" s="134" t="s">
        <v>101</v>
      </c>
      <c r="B5816" t="s">
        <v>24</v>
      </c>
      <c r="C5816">
        <v>2016</v>
      </c>
      <c r="D5816" s="2">
        <v>185738437.11675569</v>
      </c>
      <c r="F5816"/>
    </row>
    <row r="5817" spans="1:6">
      <c r="A5817" s="134" t="s">
        <v>101</v>
      </c>
      <c r="B5817" t="s">
        <v>24</v>
      </c>
      <c r="C5817">
        <v>2017</v>
      </c>
      <c r="D5817" s="2">
        <v>178252762.1537371</v>
      </c>
      <c r="F5817"/>
    </row>
    <row r="5818" spans="1:6">
      <c r="A5818" s="134" t="s">
        <v>101</v>
      </c>
      <c r="B5818" t="s">
        <v>24</v>
      </c>
      <c r="C5818">
        <v>2018</v>
      </c>
      <c r="D5818" s="2">
        <v>195493365.18070519</v>
      </c>
      <c r="F5818"/>
    </row>
    <row r="5819" spans="1:6">
      <c r="A5819" s="134" t="s">
        <v>101</v>
      </c>
      <c r="B5819" t="s">
        <v>24</v>
      </c>
      <c r="C5819">
        <v>2019</v>
      </c>
      <c r="D5819" s="2">
        <v>218558509.04254881</v>
      </c>
      <c r="F5819"/>
    </row>
    <row r="5820" spans="1:6">
      <c r="A5820" s="134" t="s">
        <v>101</v>
      </c>
      <c r="B5820" t="s">
        <v>24</v>
      </c>
      <c r="C5820">
        <v>2020</v>
      </c>
      <c r="D5820" s="2">
        <v>229724957.20495361</v>
      </c>
      <c r="F5820"/>
    </row>
    <row r="5821" spans="1:6">
      <c r="A5821" s="134" t="s">
        <v>101</v>
      </c>
      <c r="B5821" t="s">
        <v>24</v>
      </c>
      <c r="C5821">
        <v>2021</v>
      </c>
      <c r="D5821" s="2">
        <v>209287642.68208519</v>
      </c>
      <c r="F5821"/>
    </row>
    <row r="5822" spans="1:6">
      <c r="A5822" s="134" t="s">
        <v>101</v>
      </c>
      <c r="B5822" t="s">
        <v>24</v>
      </c>
      <c r="C5822">
        <v>2022</v>
      </c>
      <c r="D5822" s="2">
        <v>225577016.50349629</v>
      </c>
      <c r="F5822"/>
    </row>
    <row r="5823" spans="1:6">
      <c r="A5823" s="134" t="s">
        <v>101</v>
      </c>
      <c r="B5823" t="s">
        <v>24</v>
      </c>
      <c r="C5823">
        <v>2023</v>
      </c>
      <c r="D5823" s="129">
        <v>247109165.28498149</v>
      </c>
      <c r="E5823" s="78"/>
      <c r="F5823"/>
    </row>
    <row r="5824" spans="1:6">
      <c r="A5824" s="134" t="s">
        <v>101</v>
      </c>
      <c r="B5824" t="s">
        <v>24</v>
      </c>
      <c r="C5824">
        <v>2024</v>
      </c>
      <c r="D5824" s="129">
        <v>281952275.55240881</v>
      </c>
      <c r="F5824"/>
    </row>
    <row r="5825" spans="1:6">
      <c r="A5825" s="134" t="s">
        <v>101</v>
      </c>
      <c r="B5825" t="s">
        <v>24</v>
      </c>
      <c r="C5825">
        <v>2025</v>
      </c>
      <c r="D5825" s="129">
        <v>303583250.1373179</v>
      </c>
    </row>
    <row r="5826" spans="1:6">
      <c r="A5826" s="134" t="s">
        <v>71</v>
      </c>
      <c r="B5826" t="s">
        <v>24</v>
      </c>
      <c r="C5826">
        <v>2014</v>
      </c>
      <c r="D5826" s="2">
        <v>228698096.7607106</v>
      </c>
      <c r="F5826"/>
    </row>
    <row r="5827" spans="1:6">
      <c r="A5827" s="134" t="s">
        <v>71</v>
      </c>
      <c r="B5827" t="s">
        <v>24</v>
      </c>
      <c r="C5827">
        <v>2015</v>
      </c>
      <c r="D5827" s="2">
        <v>255330535.62934121</v>
      </c>
      <c r="F5827"/>
    </row>
    <row r="5828" spans="1:6">
      <c r="A5828" s="134" t="s">
        <v>71</v>
      </c>
      <c r="B5828" t="s">
        <v>24</v>
      </c>
      <c r="C5828">
        <v>2016</v>
      </c>
      <c r="D5828" s="2">
        <v>270662140.98700333</v>
      </c>
      <c r="F5828"/>
    </row>
    <row r="5829" spans="1:6">
      <c r="A5829" s="134" t="s">
        <v>71</v>
      </c>
      <c r="B5829" t="s">
        <v>24</v>
      </c>
      <c r="C5829">
        <v>2017</v>
      </c>
      <c r="D5829" s="2">
        <v>273813570.27352887</v>
      </c>
      <c r="F5829"/>
    </row>
    <row r="5830" spans="1:6">
      <c r="A5830" s="134" t="s">
        <v>71</v>
      </c>
      <c r="B5830" t="s">
        <v>24</v>
      </c>
      <c r="C5830">
        <v>2018</v>
      </c>
      <c r="D5830" s="2">
        <v>261276591.7730754</v>
      </c>
      <c r="F5830"/>
    </row>
    <row r="5831" spans="1:6">
      <c r="A5831" s="134" t="s">
        <v>71</v>
      </c>
      <c r="B5831" t="s">
        <v>24</v>
      </c>
      <c r="C5831">
        <v>2019</v>
      </c>
      <c r="D5831" s="2">
        <v>286093596.74934691</v>
      </c>
      <c r="F5831"/>
    </row>
    <row r="5832" spans="1:6">
      <c r="A5832" s="134" t="s">
        <v>71</v>
      </c>
      <c r="B5832" t="s">
        <v>24</v>
      </c>
      <c r="C5832">
        <v>2020</v>
      </c>
      <c r="D5832" s="2">
        <v>303179941.85928899</v>
      </c>
      <c r="F5832"/>
    </row>
    <row r="5833" spans="1:6">
      <c r="A5833" s="134" t="s">
        <v>71</v>
      </c>
      <c r="B5833" t="s">
        <v>24</v>
      </c>
      <c r="C5833">
        <v>2021</v>
      </c>
      <c r="D5833" s="2">
        <v>314468959.12751848</v>
      </c>
      <c r="F5833"/>
    </row>
    <row r="5834" spans="1:6">
      <c r="A5834" s="134" t="s">
        <v>71</v>
      </c>
      <c r="B5834" t="s">
        <v>24</v>
      </c>
      <c r="C5834">
        <v>2022</v>
      </c>
      <c r="D5834" s="2">
        <v>317696769.1190393</v>
      </c>
      <c r="F5834"/>
    </row>
    <row r="5835" spans="1:6">
      <c r="A5835" s="134" t="s">
        <v>71</v>
      </c>
      <c r="B5835" t="s">
        <v>24</v>
      </c>
      <c r="C5835">
        <v>2023</v>
      </c>
      <c r="D5835" s="129">
        <v>335343149.81683958</v>
      </c>
      <c r="F5835"/>
    </row>
    <row r="5836" spans="1:6">
      <c r="A5836" s="134" t="s">
        <v>71</v>
      </c>
      <c r="B5836" t="s">
        <v>24</v>
      </c>
      <c r="C5836">
        <v>2024</v>
      </c>
      <c r="D5836" s="129">
        <v>366655580.17330581</v>
      </c>
      <c r="F5836"/>
    </row>
    <row r="5837" spans="1:6">
      <c r="A5837" s="134" t="s">
        <v>71</v>
      </c>
      <c r="B5837" t="s">
        <v>24</v>
      </c>
      <c r="C5837">
        <v>2025</v>
      </c>
      <c r="D5837" s="129">
        <v>384358530.0232743</v>
      </c>
    </row>
    <row r="5838" spans="1:6">
      <c r="A5838" s="134" t="s">
        <v>10</v>
      </c>
      <c r="B5838" t="s">
        <v>24</v>
      </c>
      <c r="C5838">
        <v>2014</v>
      </c>
      <c r="D5838" s="148">
        <v>221521186.547299</v>
      </c>
      <c r="F5838"/>
    </row>
    <row r="5839" spans="1:6">
      <c r="A5839" s="134" t="s">
        <v>10</v>
      </c>
      <c r="B5839" t="s">
        <v>24</v>
      </c>
      <c r="C5839">
        <v>2015</v>
      </c>
      <c r="D5839" s="148">
        <v>241978458.60924679</v>
      </c>
      <c r="F5839"/>
    </row>
    <row r="5840" spans="1:6">
      <c r="A5840" s="134" t="s">
        <v>10</v>
      </c>
      <c r="B5840" t="s">
        <v>24</v>
      </c>
      <c r="C5840">
        <v>2016</v>
      </c>
      <c r="D5840" s="148">
        <v>208927940.6042423</v>
      </c>
      <c r="F5840"/>
    </row>
    <row r="5841" spans="1:6">
      <c r="A5841" s="134" t="s">
        <v>10</v>
      </c>
      <c r="B5841" t="s">
        <v>24</v>
      </c>
      <c r="C5841">
        <v>2017</v>
      </c>
      <c r="D5841" s="148">
        <v>284797139.57236302</v>
      </c>
      <c r="F5841"/>
    </row>
    <row r="5842" spans="1:6">
      <c r="A5842" s="134" t="s">
        <v>10</v>
      </c>
      <c r="B5842" t="s">
        <v>24</v>
      </c>
      <c r="C5842">
        <v>2018</v>
      </c>
      <c r="D5842" s="148">
        <v>292248571.20866352</v>
      </c>
      <c r="F5842"/>
    </row>
    <row r="5843" spans="1:6">
      <c r="A5843" s="134" t="s">
        <v>10</v>
      </c>
      <c r="B5843" t="s">
        <v>24</v>
      </c>
      <c r="C5843">
        <v>2019</v>
      </c>
      <c r="D5843" s="148">
        <v>303718060.46974647</v>
      </c>
      <c r="F5843"/>
    </row>
    <row r="5844" spans="1:6">
      <c r="A5844" s="134" t="s">
        <v>10</v>
      </c>
      <c r="B5844" t="s">
        <v>24</v>
      </c>
      <c r="C5844">
        <v>2020</v>
      </c>
      <c r="D5844" s="148">
        <v>318291867.59904402</v>
      </c>
      <c r="F5844"/>
    </row>
    <row r="5845" spans="1:6">
      <c r="A5845" s="134" t="s">
        <v>10</v>
      </c>
      <c r="B5845" t="s">
        <v>24</v>
      </c>
      <c r="C5845">
        <v>2021</v>
      </c>
      <c r="D5845" s="148">
        <v>322318879.72000003</v>
      </c>
      <c r="F5845"/>
    </row>
    <row r="5846" spans="1:6">
      <c r="A5846" s="134" t="s">
        <v>10</v>
      </c>
      <c r="B5846" t="s">
        <v>24</v>
      </c>
      <c r="C5846">
        <v>2022</v>
      </c>
      <c r="D5846" s="148">
        <v>334898032.23968941</v>
      </c>
      <c r="F5846"/>
    </row>
    <row r="5847" spans="1:6">
      <c r="A5847" s="134" t="s">
        <v>10</v>
      </c>
      <c r="B5847" t="s">
        <v>24</v>
      </c>
      <c r="C5847">
        <v>2023</v>
      </c>
      <c r="D5847" s="148">
        <v>355314167.38792747</v>
      </c>
      <c r="F5847"/>
    </row>
    <row r="5848" spans="1:6">
      <c r="A5848" s="134" t="s">
        <v>10</v>
      </c>
      <c r="B5848" t="s">
        <v>24</v>
      </c>
      <c r="C5848">
        <v>2024</v>
      </c>
      <c r="D5848" s="129">
        <v>386243379.47961187</v>
      </c>
      <c r="F5848"/>
    </row>
    <row r="5849" spans="1:6">
      <c r="A5849" s="134" t="s">
        <v>10</v>
      </c>
      <c r="B5849" t="s">
        <v>24</v>
      </c>
      <c r="C5849">
        <v>2025</v>
      </c>
      <c r="D5849" s="129">
        <v>391968734.7131899</v>
      </c>
    </row>
    <row r="5850" spans="1:6">
      <c r="A5850" s="134" t="s">
        <v>105</v>
      </c>
      <c r="B5850" t="s">
        <v>24</v>
      </c>
      <c r="C5850">
        <v>2014</v>
      </c>
      <c r="D5850" s="2">
        <v>90906106.003205985</v>
      </c>
      <c r="F5850"/>
    </row>
    <row r="5851" spans="1:6">
      <c r="A5851" s="134" t="s">
        <v>105</v>
      </c>
      <c r="B5851" t="s">
        <v>24</v>
      </c>
      <c r="C5851">
        <v>2015</v>
      </c>
      <c r="D5851" s="2">
        <v>91914592.387798309</v>
      </c>
      <c r="F5851"/>
    </row>
    <row r="5852" spans="1:6">
      <c r="A5852" s="134" t="s">
        <v>105</v>
      </c>
      <c r="B5852" t="s">
        <v>24</v>
      </c>
      <c r="C5852">
        <v>2016</v>
      </c>
      <c r="D5852" s="2">
        <v>85402065.374585167</v>
      </c>
      <c r="F5852"/>
    </row>
    <row r="5853" spans="1:6">
      <c r="A5853" s="134" t="s">
        <v>105</v>
      </c>
      <c r="B5853" t="s">
        <v>24</v>
      </c>
      <c r="C5853">
        <v>2017</v>
      </c>
      <c r="D5853" s="2">
        <v>86222503.273237243</v>
      </c>
      <c r="F5853"/>
    </row>
    <row r="5854" spans="1:6">
      <c r="A5854" s="134" t="s">
        <v>105</v>
      </c>
      <c r="B5854" t="s">
        <v>24</v>
      </c>
      <c r="C5854">
        <v>2018</v>
      </c>
      <c r="D5854" s="2">
        <v>77495377.549908012</v>
      </c>
      <c r="F5854"/>
    </row>
    <row r="5855" spans="1:6">
      <c r="A5855" s="134" t="s">
        <v>105</v>
      </c>
      <c r="B5855" t="s">
        <v>24</v>
      </c>
      <c r="C5855">
        <v>2019</v>
      </c>
      <c r="D5855" s="2">
        <v>98285607.91765064</v>
      </c>
      <c r="F5855"/>
    </row>
    <row r="5856" spans="1:6">
      <c r="A5856" s="134" t="s">
        <v>105</v>
      </c>
      <c r="B5856" t="s">
        <v>24</v>
      </c>
      <c r="C5856">
        <v>2020</v>
      </c>
      <c r="D5856" s="2">
        <v>99404354.401877806</v>
      </c>
      <c r="F5856"/>
    </row>
    <row r="5857" spans="1:6">
      <c r="A5857" s="134" t="s">
        <v>105</v>
      </c>
      <c r="B5857" t="s">
        <v>24</v>
      </c>
      <c r="C5857">
        <v>2021</v>
      </c>
      <c r="D5857" s="2">
        <v>106529983.8792007</v>
      </c>
      <c r="F5857"/>
    </row>
    <row r="5858" spans="1:6">
      <c r="A5858" s="134" t="s">
        <v>105</v>
      </c>
      <c r="B5858" t="s">
        <v>24</v>
      </c>
      <c r="C5858">
        <v>2022</v>
      </c>
      <c r="D5858" s="2">
        <v>113182548.0412318</v>
      </c>
      <c r="F5858"/>
    </row>
    <row r="5859" spans="1:6">
      <c r="A5859" s="134" t="s">
        <v>105</v>
      </c>
      <c r="B5859" t="s">
        <v>24</v>
      </c>
      <c r="C5859">
        <v>2023</v>
      </c>
      <c r="D5859" s="129">
        <v>120188137.1541069</v>
      </c>
      <c r="F5859"/>
    </row>
    <row r="5860" spans="1:6">
      <c r="A5860" s="134" t="s">
        <v>105</v>
      </c>
      <c r="B5860" t="s">
        <v>24</v>
      </c>
      <c r="C5860">
        <v>2024</v>
      </c>
      <c r="D5860" s="129">
        <v>133241989.8557799</v>
      </c>
      <c r="F5860"/>
    </row>
    <row r="5861" spans="1:6">
      <c r="A5861" s="134" t="s">
        <v>105</v>
      </c>
      <c r="B5861" t="s">
        <v>24</v>
      </c>
      <c r="C5861">
        <v>2025</v>
      </c>
      <c r="D5861" s="129">
        <v>149272442.73299596</v>
      </c>
    </row>
    <row r="5862" spans="1:6">
      <c r="A5862" s="134" t="s">
        <v>106</v>
      </c>
      <c r="B5862" t="s">
        <v>24</v>
      </c>
      <c r="C5862">
        <v>2014</v>
      </c>
      <c r="D5862" s="2">
        <v>62352009.130843192</v>
      </c>
      <c r="F5862"/>
    </row>
    <row r="5863" spans="1:6">
      <c r="A5863" s="134" t="s">
        <v>106</v>
      </c>
      <c r="B5863" t="s">
        <v>24</v>
      </c>
      <c r="C5863">
        <v>2015</v>
      </c>
      <c r="D5863" s="2">
        <v>53249630.535829097</v>
      </c>
      <c r="F5863"/>
    </row>
    <row r="5864" spans="1:6">
      <c r="A5864" s="134" t="s">
        <v>106</v>
      </c>
      <c r="B5864" t="s">
        <v>24</v>
      </c>
      <c r="C5864">
        <v>2016</v>
      </c>
      <c r="D5864" s="2">
        <v>57208610.967444547</v>
      </c>
      <c r="F5864"/>
    </row>
    <row r="5865" spans="1:6">
      <c r="A5865" s="134" t="s">
        <v>106</v>
      </c>
      <c r="B5865" t="s">
        <v>24</v>
      </c>
      <c r="C5865">
        <v>2017</v>
      </c>
      <c r="D5865" s="2">
        <v>61314976.756103277</v>
      </c>
      <c r="F5865"/>
    </row>
    <row r="5866" spans="1:6">
      <c r="A5866" s="134" t="s">
        <v>106</v>
      </c>
      <c r="B5866" t="s">
        <v>24</v>
      </c>
      <c r="C5866">
        <v>2018</v>
      </c>
      <c r="D5866" s="2">
        <v>61399882.845609948</v>
      </c>
      <c r="F5866"/>
    </row>
    <row r="5867" spans="1:6">
      <c r="A5867" s="134" t="s">
        <v>106</v>
      </c>
      <c r="B5867" t="s">
        <v>24</v>
      </c>
      <c r="C5867">
        <v>2019</v>
      </c>
      <c r="D5867" s="2">
        <v>62797719.513466053</v>
      </c>
      <c r="F5867"/>
    </row>
    <row r="5868" spans="1:6">
      <c r="A5868" s="134" t="s">
        <v>106</v>
      </c>
      <c r="B5868" t="s">
        <v>24</v>
      </c>
      <c r="C5868">
        <v>2020</v>
      </c>
      <c r="D5868" s="2">
        <v>51238721.700236082</v>
      </c>
      <c r="F5868"/>
    </row>
    <row r="5869" spans="1:6">
      <c r="A5869" s="134" t="s">
        <v>106</v>
      </c>
      <c r="B5869" t="s">
        <v>24</v>
      </c>
      <c r="C5869">
        <v>2021</v>
      </c>
      <c r="D5869" s="2">
        <v>57754027.430820227</v>
      </c>
      <c r="F5869"/>
    </row>
    <row r="5870" spans="1:6">
      <c r="A5870" s="134" t="s">
        <v>106</v>
      </c>
      <c r="B5870" t="s">
        <v>24</v>
      </c>
      <c r="C5870">
        <v>2022</v>
      </c>
      <c r="D5870" s="2">
        <v>60403770.156225957</v>
      </c>
      <c r="F5870"/>
    </row>
    <row r="5871" spans="1:6">
      <c r="A5871" s="134" t="s">
        <v>106</v>
      </c>
      <c r="B5871" t="s">
        <v>24</v>
      </c>
      <c r="C5871">
        <v>2023</v>
      </c>
      <c r="D5871" s="129">
        <v>63003069.32133916</v>
      </c>
      <c r="F5871"/>
    </row>
    <row r="5872" spans="1:6">
      <c r="A5872" s="134" t="s">
        <v>106</v>
      </c>
      <c r="B5872" t="s">
        <v>24</v>
      </c>
      <c r="C5872">
        <v>2024</v>
      </c>
      <c r="D5872" s="129">
        <v>71722710.813889384</v>
      </c>
      <c r="F5872"/>
    </row>
    <row r="5873" spans="1:6">
      <c r="A5873" s="134" t="s">
        <v>106</v>
      </c>
      <c r="B5873" t="s">
        <v>24</v>
      </c>
      <c r="C5873">
        <v>2025</v>
      </c>
      <c r="D5873" s="129">
        <v>70504103.861006454</v>
      </c>
    </row>
    <row r="5874" spans="1:6">
      <c r="A5874" s="134" t="s">
        <v>70</v>
      </c>
      <c r="B5874" t="s">
        <v>24</v>
      </c>
      <c r="C5874">
        <v>2014</v>
      </c>
      <c r="D5874" s="2">
        <v>222310257.36000001</v>
      </c>
      <c r="F5874"/>
    </row>
    <row r="5875" spans="1:6">
      <c r="A5875" s="134" t="s">
        <v>70</v>
      </c>
      <c r="B5875" t="s">
        <v>24</v>
      </c>
      <c r="C5875">
        <v>2015</v>
      </c>
      <c r="D5875" s="2">
        <v>244163230.08000001</v>
      </c>
      <c r="F5875"/>
    </row>
    <row r="5876" spans="1:6">
      <c r="A5876" s="134" t="s">
        <v>70</v>
      </c>
      <c r="B5876" t="s">
        <v>24</v>
      </c>
      <c r="C5876">
        <v>2016</v>
      </c>
      <c r="D5876" s="2">
        <v>261875062.38999999</v>
      </c>
      <c r="F5876"/>
    </row>
    <row r="5877" spans="1:6">
      <c r="A5877" s="134" t="s">
        <v>70</v>
      </c>
      <c r="B5877" t="s">
        <v>24</v>
      </c>
      <c r="C5877">
        <v>2017</v>
      </c>
      <c r="D5877" s="2">
        <v>279708002.94999999</v>
      </c>
      <c r="F5877"/>
    </row>
    <row r="5878" spans="1:6">
      <c r="A5878" s="134" t="s">
        <v>70</v>
      </c>
      <c r="B5878" t="s">
        <v>24</v>
      </c>
      <c r="C5878">
        <v>2018</v>
      </c>
      <c r="D5878" s="2">
        <v>265038966.94009849</v>
      </c>
      <c r="F5878"/>
    </row>
    <row r="5879" spans="1:6">
      <c r="A5879" s="134" t="s">
        <v>70</v>
      </c>
      <c r="B5879" t="s">
        <v>24</v>
      </c>
      <c r="C5879">
        <v>2019</v>
      </c>
      <c r="D5879" s="2">
        <v>255967763.14920789</v>
      </c>
      <c r="F5879"/>
    </row>
    <row r="5880" spans="1:6">
      <c r="A5880" s="134" t="s">
        <v>70</v>
      </c>
      <c r="B5880" t="s">
        <v>24</v>
      </c>
      <c r="C5880">
        <v>2020</v>
      </c>
      <c r="D5880" s="2">
        <v>275187923.69358033</v>
      </c>
      <c r="F5880"/>
    </row>
    <row r="5881" spans="1:6">
      <c r="A5881" s="134" t="s">
        <v>70</v>
      </c>
      <c r="B5881" t="s">
        <v>24</v>
      </c>
      <c r="C5881">
        <v>2021</v>
      </c>
      <c r="D5881" s="2">
        <v>290061731.6933133</v>
      </c>
      <c r="F5881"/>
    </row>
    <row r="5882" spans="1:6">
      <c r="A5882" s="134" t="s">
        <v>70</v>
      </c>
      <c r="B5882" t="s">
        <v>24</v>
      </c>
      <c r="C5882">
        <v>2022</v>
      </c>
      <c r="D5882" s="2">
        <v>291553768.72997987</v>
      </c>
      <c r="F5882"/>
    </row>
    <row r="5883" spans="1:6">
      <c r="A5883" s="134" t="s">
        <v>79</v>
      </c>
      <c r="B5883" t="s">
        <v>24</v>
      </c>
      <c r="C5883">
        <v>2023</v>
      </c>
      <c r="D5883" s="129">
        <v>316749082.46597731</v>
      </c>
      <c r="F5883"/>
    </row>
    <row r="5884" spans="1:6">
      <c r="A5884" s="134" t="s">
        <v>70</v>
      </c>
      <c r="B5884" t="s">
        <v>24</v>
      </c>
      <c r="C5884">
        <v>2024</v>
      </c>
      <c r="D5884" s="129">
        <v>372809847.54006559</v>
      </c>
      <c r="F5884"/>
    </row>
    <row r="5885" spans="1:6">
      <c r="A5885" s="134" t="s">
        <v>70</v>
      </c>
      <c r="B5885" t="s">
        <v>24</v>
      </c>
      <c r="C5885">
        <v>2025</v>
      </c>
      <c r="D5885" s="129">
        <v>434967098.93705451</v>
      </c>
    </row>
    <row r="5886" spans="1:6">
      <c r="A5886" s="134" t="s">
        <v>12</v>
      </c>
      <c r="B5886" t="s">
        <v>24</v>
      </c>
      <c r="C5886">
        <v>2014</v>
      </c>
      <c r="D5886" s="129">
        <v>116124819.93447</v>
      </c>
      <c r="F5886"/>
    </row>
    <row r="5887" spans="1:6">
      <c r="A5887" s="134" t="s">
        <v>12</v>
      </c>
      <c r="B5887" t="s">
        <v>24</v>
      </c>
      <c r="C5887">
        <v>2015</v>
      </c>
      <c r="D5887" s="129">
        <v>129142789.748197</v>
      </c>
      <c r="F5887"/>
    </row>
    <row r="5888" spans="1:6">
      <c r="A5888" s="134" t="s">
        <v>12</v>
      </c>
      <c r="B5888" t="s">
        <v>24</v>
      </c>
      <c r="C5888">
        <v>2016</v>
      </c>
      <c r="D5888" s="129">
        <v>137064534.8163127</v>
      </c>
      <c r="F5888"/>
    </row>
    <row r="5889" spans="1:6">
      <c r="A5889" s="134" t="s">
        <v>12</v>
      </c>
      <c r="B5889" t="s">
        <v>24</v>
      </c>
      <c r="C5889">
        <v>2017</v>
      </c>
      <c r="D5889" s="129">
        <v>120915512.92757811</v>
      </c>
      <c r="F5889"/>
    </row>
    <row r="5890" spans="1:6">
      <c r="A5890" s="134" t="s">
        <v>12</v>
      </c>
      <c r="B5890" t="s">
        <v>24</v>
      </c>
      <c r="C5890">
        <v>2018</v>
      </c>
      <c r="D5890" s="129">
        <v>132948640.8935807</v>
      </c>
      <c r="F5890"/>
    </row>
    <row r="5891" spans="1:6">
      <c r="A5891" s="134" t="s">
        <v>12</v>
      </c>
      <c r="B5891" t="s">
        <v>24</v>
      </c>
      <c r="C5891">
        <v>2019</v>
      </c>
      <c r="D5891" s="129">
        <v>141204284.93543041</v>
      </c>
      <c r="F5891"/>
    </row>
    <row r="5892" spans="1:6">
      <c r="A5892" s="134" t="s">
        <v>12</v>
      </c>
      <c r="B5892" t="s">
        <v>24</v>
      </c>
      <c r="C5892">
        <v>2020</v>
      </c>
      <c r="D5892" s="129">
        <v>145978251.29225641</v>
      </c>
      <c r="F5892"/>
    </row>
    <row r="5893" spans="1:6">
      <c r="A5893" s="134" t="s">
        <v>12</v>
      </c>
      <c r="B5893" t="s">
        <v>24</v>
      </c>
      <c r="C5893">
        <v>2021</v>
      </c>
      <c r="D5893" s="129">
        <v>137047548.41846681</v>
      </c>
      <c r="F5893"/>
    </row>
    <row r="5894" spans="1:6">
      <c r="A5894" s="134" t="s">
        <v>12</v>
      </c>
      <c r="B5894" t="s">
        <v>24</v>
      </c>
      <c r="C5894">
        <v>2022</v>
      </c>
      <c r="D5894" s="129">
        <v>138491586.26724169</v>
      </c>
      <c r="F5894"/>
    </row>
    <row r="5895" spans="1:6">
      <c r="A5895" s="134" t="s">
        <v>12</v>
      </c>
      <c r="B5895" t="s">
        <v>24</v>
      </c>
      <c r="C5895">
        <v>2023</v>
      </c>
      <c r="D5895" s="129">
        <v>160836448.4280363</v>
      </c>
      <c r="E5895" s="78"/>
      <c r="F5895"/>
    </row>
    <row r="5896" spans="1:6">
      <c r="A5896" s="134" t="s">
        <v>12</v>
      </c>
      <c r="B5896" t="s">
        <v>24</v>
      </c>
      <c r="C5896">
        <v>2024</v>
      </c>
      <c r="D5896" s="129">
        <v>183228149.4624716</v>
      </c>
      <c r="F5896"/>
    </row>
    <row r="5897" spans="1:6">
      <c r="A5897" s="134" t="s">
        <v>12</v>
      </c>
      <c r="B5897" t="s">
        <v>24</v>
      </c>
      <c r="C5897">
        <v>2025</v>
      </c>
      <c r="D5897" s="129">
        <v>200181133.86815575</v>
      </c>
    </row>
    <row r="5898" spans="1:6">
      <c r="A5898" s="134" t="s">
        <v>103</v>
      </c>
      <c r="B5898" t="s">
        <v>80</v>
      </c>
      <c r="C5898">
        <v>2014</v>
      </c>
      <c r="D5898" s="129">
        <v>0</v>
      </c>
      <c r="F5898"/>
    </row>
    <row r="5899" spans="1:6">
      <c r="A5899" s="134" t="s">
        <v>103</v>
      </c>
      <c r="B5899" t="s">
        <v>80</v>
      </c>
      <c r="C5899">
        <v>2015</v>
      </c>
      <c r="D5899" s="129">
        <v>0</v>
      </c>
      <c r="F5899"/>
    </row>
    <row r="5900" spans="1:6">
      <c r="A5900" s="134" t="s">
        <v>103</v>
      </c>
      <c r="B5900" t="s">
        <v>80</v>
      </c>
      <c r="C5900">
        <v>2016</v>
      </c>
      <c r="D5900" s="129">
        <v>0</v>
      </c>
      <c r="F5900"/>
    </row>
    <row r="5901" spans="1:6">
      <c r="A5901" s="134" t="s">
        <v>103</v>
      </c>
      <c r="B5901" t="s">
        <v>80</v>
      </c>
      <c r="C5901">
        <v>2017</v>
      </c>
      <c r="D5901" s="129">
        <v>0</v>
      </c>
      <c r="F5901"/>
    </row>
    <row r="5902" spans="1:6">
      <c r="A5902" s="134" t="s">
        <v>103</v>
      </c>
      <c r="B5902" t="s">
        <v>80</v>
      </c>
      <c r="C5902">
        <v>2018</v>
      </c>
      <c r="D5902" s="129">
        <v>0</v>
      </c>
      <c r="F5902"/>
    </row>
    <row r="5903" spans="1:6">
      <c r="A5903" s="134" t="s">
        <v>103</v>
      </c>
      <c r="B5903" t="s">
        <v>80</v>
      </c>
      <c r="C5903">
        <v>2019</v>
      </c>
      <c r="D5903" s="129">
        <v>0</v>
      </c>
      <c r="F5903"/>
    </row>
    <row r="5904" spans="1:6">
      <c r="A5904" s="134" t="s">
        <v>103</v>
      </c>
      <c r="B5904" t="s">
        <v>80</v>
      </c>
      <c r="C5904">
        <v>2020</v>
      </c>
      <c r="D5904" s="129">
        <v>0</v>
      </c>
      <c r="F5904"/>
    </row>
    <row r="5905" spans="1:6">
      <c r="A5905" s="134" t="s">
        <v>103</v>
      </c>
      <c r="B5905" t="s">
        <v>80</v>
      </c>
      <c r="C5905">
        <v>2021</v>
      </c>
      <c r="D5905" s="129">
        <v>0</v>
      </c>
      <c r="F5905"/>
    </row>
    <row r="5906" spans="1:6">
      <c r="A5906" s="134" t="s">
        <v>103</v>
      </c>
      <c r="B5906" t="s">
        <v>80</v>
      </c>
      <c r="C5906">
        <v>2022</v>
      </c>
      <c r="D5906" s="129">
        <v>0</v>
      </c>
      <c r="F5906"/>
    </row>
    <row r="5907" spans="1:6">
      <c r="A5907" s="134" t="s">
        <v>103</v>
      </c>
      <c r="B5907" t="s">
        <v>80</v>
      </c>
      <c r="C5907">
        <v>2023</v>
      </c>
      <c r="D5907" s="129">
        <v>0</v>
      </c>
      <c r="F5907"/>
    </row>
    <row r="5908" spans="1:6">
      <c r="A5908" s="134" t="s">
        <v>103</v>
      </c>
      <c r="B5908" t="s">
        <v>80</v>
      </c>
      <c r="C5908">
        <v>2024</v>
      </c>
      <c r="D5908" s="129">
        <v>0</v>
      </c>
      <c r="F5908"/>
    </row>
    <row r="5909" spans="1:6">
      <c r="A5909" s="134" t="s">
        <v>103</v>
      </c>
      <c r="B5909" t="s">
        <v>80</v>
      </c>
      <c r="C5909">
        <v>2025</v>
      </c>
      <c r="D5909" s="129">
        <v>0</v>
      </c>
    </row>
    <row r="5910" spans="1:6">
      <c r="A5910" s="134" t="s">
        <v>72</v>
      </c>
      <c r="B5910" t="s">
        <v>80</v>
      </c>
      <c r="C5910">
        <v>2014</v>
      </c>
      <c r="D5910" s="129">
        <v>22</v>
      </c>
      <c r="F5910"/>
    </row>
    <row r="5911" spans="1:6">
      <c r="A5911" s="134" t="s">
        <v>72</v>
      </c>
      <c r="B5911" t="s">
        <v>80</v>
      </c>
      <c r="C5911">
        <v>2015</v>
      </c>
      <c r="D5911" s="129">
        <v>23</v>
      </c>
      <c r="F5911"/>
    </row>
    <row r="5912" spans="1:6">
      <c r="A5912" s="134" t="s">
        <v>72</v>
      </c>
      <c r="B5912" t="s">
        <v>80</v>
      </c>
      <c r="C5912">
        <v>2016</v>
      </c>
      <c r="D5912" s="129">
        <v>23</v>
      </c>
      <c r="F5912"/>
    </row>
    <row r="5913" spans="1:6">
      <c r="A5913" s="134" t="s">
        <v>72</v>
      </c>
      <c r="B5913" t="s">
        <v>80</v>
      </c>
      <c r="C5913">
        <v>2017</v>
      </c>
      <c r="D5913" s="129">
        <v>24</v>
      </c>
      <c r="F5913"/>
    </row>
    <row r="5914" spans="1:6">
      <c r="A5914" s="134" t="s">
        <v>72</v>
      </c>
      <c r="B5914" t="s">
        <v>80</v>
      </c>
      <c r="C5914">
        <v>2018</v>
      </c>
      <c r="D5914" s="129">
        <v>25</v>
      </c>
      <c r="F5914"/>
    </row>
    <row r="5915" spans="1:6">
      <c r="A5915" s="134" t="s">
        <v>72</v>
      </c>
      <c r="B5915" t="s">
        <v>80</v>
      </c>
      <c r="C5915">
        <v>2019</v>
      </c>
      <c r="D5915" s="129">
        <v>29</v>
      </c>
      <c r="F5915"/>
    </row>
    <row r="5916" spans="1:6">
      <c r="A5916" s="134" t="s">
        <v>72</v>
      </c>
      <c r="B5916" t="s">
        <v>80</v>
      </c>
      <c r="C5916">
        <v>2020</v>
      </c>
      <c r="D5916" s="129">
        <v>27</v>
      </c>
      <c r="F5916"/>
    </row>
    <row r="5917" spans="1:6">
      <c r="A5917" s="134" t="s">
        <v>72</v>
      </c>
      <c r="B5917" t="s">
        <v>80</v>
      </c>
      <c r="C5917">
        <v>2021</v>
      </c>
      <c r="D5917" s="129">
        <v>27</v>
      </c>
      <c r="F5917"/>
    </row>
    <row r="5918" spans="1:6">
      <c r="A5918" s="134" t="s">
        <v>72</v>
      </c>
      <c r="B5918" t="s">
        <v>80</v>
      </c>
      <c r="C5918">
        <v>2022</v>
      </c>
      <c r="D5918" s="129">
        <v>28</v>
      </c>
      <c r="F5918"/>
    </row>
    <row r="5919" spans="1:6">
      <c r="A5919" s="134" t="s">
        <v>72</v>
      </c>
      <c r="B5919" t="s">
        <v>80</v>
      </c>
      <c r="C5919">
        <v>2023</v>
      </c>
      <c r="D5919" s="129">
        <v>28</v>
      </c>
      <c r="F5919"/>
    </row>
    <row r="5920" spans="1:6">
      <c r="A5920" s="134" t="s">
        <v>72</v>
      </c>
      <c r="B5920" t="s">
        <v>80</v>
      </c>
      <c r="C5920">
        <v>2024</v>
      </c>
      <c r="D5920" s="129">
        <v>30</v>
      </c>
      <c r="F5920"/>
    </row>
    <row r="5921" spans="1:6">
      <c r="A5921" s="134" t="s">
        <v>72</v>
      </c>
      <c r="B5921" t="s">
        <v>80</v>
      </c>
      <c r="C5921">
        <v>2025</v>
      </c>
      <c r="D5921" s="129">
        <v>30</v>
      </c>
    </row>
    <row r="5922" spans="1:6">
      <c r="A5922" s="134" t="s">
        <v>71</v>
      </c>
      <c r="B5922" t="s">
        <v>80</v>
      </c>
      <c r="C5922">
        <v>2014</v>
      </c>
      <c r="D5922" s="129">
        <v>26</v>
      </c>
      <c r="F5922"/>
    </row>
    <row r="5923" spans="1:6">
      <c r="A5923" s="134" t="s">
        <v>71</v>
      </c>
      <c r="B5923" t="s">
        <v>80</v>
      </c>
      <c r="C5923">
        <v>2015</v>
      </c>
      <c r="D5923" s="129">
        <v>25</v>
      </c>
      <c r="F5923"/>
    </row>
    <row r="5924" spans="1:6">
      <c r="A5924" s="134" t="s">
        <v>71</v>
      </c>
      <c r="B5924" t="s">
        <v>80</v>
      </c>
      <c r="C5924">
        <v>2016</v>
      </c>
      <c r="D5924" s="129">
        <v>23</v>
      </c>
      <c r="F5924"/>
    </row>
    <row r="5925" spans="1:6">
      <c r="A5925" s="134" t="s">
        <v>71</v>
      </c>
      <c r="B5925" t="s">
        <v>80</v>
      </c>
      <c r="C5925">
        <v>2017</v>
      </c>
      <c r="D5925" s="129">
        <v>23</v>
      </c>
      <c r="F5925"/>
    </row>
    <row r="5926" spans="1:6">
      <c r="A5926" s="134" t="s">
        <v>71</v>
      </c>
      <c r="B5926" t="s">
        <v>80</v>
      </c>
      <c r="C5926">
        <v>2018</v>
      </c>
      <c r="D5926" s="129">
        <v>25</v>
      </c>
      <c r="F5926"/>
    </row>
    <row r="5927" spans="1:6">
      <c r="A5927" s="134" t="s">
        <v>71</v>
      </c>
      <c r="B5927" t="s">
        <v>80</v>
      </c>
      <c r="C5927">
        <v>2019</v>
      </c>
      <c r="D5927" s="129">
        <v>31</v>
      </c>
      <c r="F5927"/>
    </row>
    <row r="5928" spans="1:6">
      <c r="A5928" s="134" t="s">
        <v>71</v>
      </c>
      <c r="B5928" t="s">
        <v>80</v>
      </c>
      <c r="C5928">
        <v>2020</v>
      </c>
      <c r="D5928" s="129">
        <v>35</v>
      </c>
      <c r="F5928"/>
    </row>
    <row r="5929" spans="1:6">
      <c r="A5929" s="134" t="s">
        <v>71</v>
      </c>
      <c r="B5929" t="s">
        <v>80</v>
      </c>
      <c r="C5929">
        <v>2021</v>
      </c>
      <c r="D5929" s="129">
        <v>35.5</v>
      </c>
      <c r="F5929"/>
    </row>
    <row r="5930" spans="1:6">
      <c r="A5930" s="134" t="s">
        <v>71</v>
      </c>
      <c r="B5930" t="s">
        <v>80</v>
      </c>
      <c r="C5930">
        <v>2022</v>
      </c>
      <c r="D5930" s="129">
        <v>38</v>
      </c>
      <c r="F5930"/>
    </row>
    <row r="5931" spans="1:6">
      <c r="A5931" s="134" t="s">
        <v>71</v>
      </c>
      <c r="B5931" t="s">
        <v>80</v>
      </c>
      <c r="C5931">
        <v>2023</v>
      </c>
      <c r="D5931" s="129">
        <v>43.5</v>
      </c>
      <c r="F5931"/>
    </row>
    <row r="5932" spans="1:6">
      <c r="A5932" s="134" t="s">
        <v>71</v>
      </c>
      <c r="B5932" t="s">
        <v>80</v>
      </c>
      <c r="C5932">
        <v>2024</v>
      </c>
      <c r="D5932" s="129">
        <v>47.5</v>
      </c>
      <c r="F5932"/>
    </row>
    <row r="5933" spans="1:6">
      <c r="A5933" s="134" t="s">
        <v>71</v>
      </c>
      <c r="B5933" t="s">
        <v>80</v>
      </c>
      <c r="C5933">
        <v>2025</v>
      </c>
      <c r="D5933" s="129">
        <v>52.5</v>
      </c>
    </row>
    <row r="5934" spans="1:6">
      <c r="A5934" s="134" t="s">
        <v>106</v>
      </c>
      <c r="B5934" t="s">
        <v>80</v>
      </c>
      <c r="C5934">
        <v>2014</v>
      </c>
      <c r="D5934" s="129">
        <v>26</v>
      </c>
      <c r="F5934"/>
    </row>
    <row r="5935" spans="1:6">
      <c r="A5935" s="134" t="s">
        <v>106</v>
      </c>
      <c r="B5935" t="s">
        <v>80</v>
      </c>
      <c r="C5935">
        <v>2015</v>
      </c>
      <c r="D5935" s="129">
        <v>26</v>
      </c>
      <c r="F5935"/>
    </row>
    <row r="5936" spans="1:6">
      <c r="A5936" s="134" t="s">
        <v>106</v>
      </c>
      <c r="B5936" t="s">
        <v>80</v>
      </c>
      <c r="C5936">
        <v>2016</v>
      </c>
      <c r="D5936" s="129">
        <v>26</v>
      </c>
      <c r="F5936"/>
    </row>
    <row r="5937" spans="1:6">
      <c r="A5937" s="134" t="s">
        <v>106</v>
      </c>
      <c r="B5937" t="s">
        <v>80</v>
      </c>
      <c r="C5937">
        <v>2017</v>
      </c>
      <c r="D5937" s="129">
        <v>26</v>
      </c>
      <c r="F5937"/>
    </row>
    <row r="5938" spans="1:6">
      <c r="A5938" s="134" t="s">
        <v>106</v>
      </c>
      <c r="B5938" t="s">
        <v>80</v>
      </c>
      <c r="C5938">
        <v>2018</v>
      </c>
      <c r="D5938" s="129">
        <v>26</v>
      </c>
      <c r="F5938"/>
    </row>
    <row r="5939" spans="1:6">
      <c r="A5939" s="134" t="s">
        <v>106</v>
      </c>
      <c r="B5939" t="s">
        <v>80</v>
      </c>
      <c r="C5939">
        <v>2019</v>
      </c>
      <c r="D5939" s="129">
        <v>26</v>
      </c>
      <c r="F5939"/>
    </row>
    <row r="5940" spans="1:6">
      <c r="A5940" s="134" t="s">
        <v>106</v>
      </c>
      <c r="B5940" t="s">
        <v>80</v>
      </c>
      <c r="C5940">
        <v>2020</v>
      </c>
      <c r="D5940" s="129">
        <v>27</v>
      </c>
      <c r="F5940"/>
    </row>
    <row r="5941" spans="1:6">
      <c r="A5941" s="134" t="s">
        <v>106</v>
      </c>
      <c r="B5941" t="s">
        <v>80</v>
      </c>
      <c r="C5941">
        <v>2021</v>
      </c>
      <c r="D5941" s="129">
        <v>28</v>
      </c>
      <c r="F5941"/>
    </row>
    <row r="5942" spans="1:6">
      <c r="A5942" s="134" t="s">
        <v>106</v>
      </c>
      <c r="B5942" t="s">
        <v>80</v>
      </c>
      <c r="C5942">
        <v>2022</v>
      </c>
      <c r="D5942" s="129">
        <v>28</v>
      </c>
      <c r="F5942"/>
    </row>
    <row r="5943" spans="1:6">
      <c r="A5943" s="134" t="s">
        <v>106</v>
      </c>
      <c r="B5943" t="s">
        <v>80</v>
      </c>
      <c r="C5943">
        <v>2023</v>
      </c>
      <c r="D5943" s="129">
        <v>28</v>
      </c>
      <c r="F5943"/>
    </row>
    <row r="5944" spans="1:6">
      <c r="A5944" s="134" t="s">
        <v>106</v>
      </c>
      <c r="B5944" t="s">
        <v>80</v>
      </c>
      <c r="C5944">
        <v>2024</v>
      </c>
      <c r="D5944" s="129">
        <v>28</v>
      </c>
      <c r="F5944"/>
    </row>
    <row r="5945" spans="1:6">
      <c r="A5945" s="134" t="s">
        <v>106</v>
      </c>
      <c r="B5945" t="s">
        <v>80</v>
      </c>
      <c r="C5945">
        <v>2025</v>
      </c>
      <c r="D5945" s="129">
        <v>28</v>
      </c>
    </row>
    <row r="5946" spans="1:6">
      <c r="A5946" s="134" t="s">
        <v>70</v>
      </c>
      <c r="B5946" t="s">
        <v>80</v>
      </c>
      <c r="C5946">
        <v>2014</v>
      </c>
      <c r="D5946" s="129">
        <v>22</v>
      </c>
      <c r="F5946"/>
    </row>
    <row r="5947" spans="1:6">
      <c r="A5947" s="134" t="s">
        <v>70</v>
      </c>
      <c r="B5947" t="s">
        <v>80</v>
      </c>
      <c r="C5947">
        <v>2015</v>
      </c>
      <c r="D5947" s="129">
        <v>21</v>
      </c>
      <c r="F5947"/>
    </row>
    <row r="5948" spans="1:6">
      <c r="A5948" s="134" t="s">
        <v>70</v>
      </c>
      <c r="B5948" t="s">
        <v>80</v>
      </c>
      <c r="C5948">
        <v>2016</v>
      </c>
      <c r="D5948" s="129">
        <v>21</v>
      </c>
      <c r="F5948"/>
    </row>
    <row r="5949" spans="1:6">
      <c r="A5949" s="134" t="s">
        <v>70</v>
      </c>
      <c r="B5949" t="s">
        <v>80</v>
      </c>
      <c r="C5949">
        <v>2017</v>
      </c>
      <c r="D5949" s="129">
        <v>21</v>
      </c>
      <c r="F5949"/>
    </row>
    <row r="5950" spans="1:6">
      <c r="A5950" s="134" t="s">
        <v>70</v>
      </c>
      <c r="B5950" t="s">
        <v>80</v>
      </c>
      <c r="C5950">
        <v>2018</v>
      </c>
      <c r="D5950" s="129">
        <v>26</v>
      </c>
      <c r="F5950"/>
    </row>
    <row r="5951" spans="1:6">
      <c r="A5951" s="134" t="s">
        <v>70</v>
      </c>
      <c r="B5951" t="s">
        <v>80</v>
      </c>
      <c r="C5951">
        <v>2019</v>
      </c>
      <c r="D5951" s="129">
        <v>30</v>
      </c>
      <c r="F5951"/>
    </row>
    <row r="5952" spans="1:6">
      <c r="A5952" s="134" t="s">
        <v>70</v>
      </c>
      <c r="B5952" t="s">
        <v>80</v>
      </c>
      <c r="C5952">
        <v>2020</v>
      </c>
      <c r="D5952" s="129">
        <v>35</v>
      </c>
      <c r="F5952"/>
    </row>
    <row r="5953" spans="1:9">
      <c r="A5953" s="134" t="s">
        <v>70</v>
      </c>
      <c r="B5953" t="s">
        <v>80</v>
      </c>
      <c r="C5953">
        <v>2021</v>
      </c>
      <c r="D5953" s="129">
        <v>42</v>
      </c>
      <c r="F5953"/>
    </row>
    <row r="5954" spans="1:9">
      <c r="A5954" s="134" t="s">
        <v>70</v>
      </c>
      <c r="B5954" t="s">
        <v>80</v>
      </c>
      <c r="C5954">
        <v>2022</v>
      </c>
      <c r="D5954" s="129">
        <v>45</v>
      </c>
      <c r="F5954"/>
    </row>
    <row r="5955" spans="1:9">
      <c r="A5955" s="134" t="s">
        <v>70</v>
      </c>
      <c r="B5955" t="s">
        <v>80</v>
      </c>
      <c r="C5955">
        <v>2023</v>
      </c>
      <c r="D5955" s="129">
        <v>54</v>
      </c>
      <c r="F5955"/>
    </row>
    <row r="5956" spans="1:9">
      <c r="A5956" s="134" t="s">
        <v>70</v>
      </c>
      <c r="B5956" t="s">
        <v>80</v>
      </c>
      <c r="C5956">
        <v>2024</v>
      </c>
      <c r="D5956" s="129">
        <v>55</v>
      </c>
      <c r="F5956"/>
    </row>
    <row r="5957" spans="1:9">
      <c r="A5957" s="134" t="s">
        <v>70</v>
      </c>
      <c r="B5957" t="s">
        <v>80</v>
      </c>
      <c r="C5957">
        <v>2025</v>
      </c>
      <c r="D5957" s="129">
        <v>63</v>
      </c>
    </row>
    <row r="5958" spans="1:9">
      <c r="A5958" s="134" t="s">
        <v>103</v>
      </c>
      <c r="B5958" t="s">
        <v>81</v>
      </c>
      <c r="C5958">
        <v>2014</v>
      </c>
      <c r="D5958" s="129">
        <v>0</v>
      </c>
      <c r="F5958"/>
    </row>
    <row r="5959" spans="1:9">
      <c r="A5959" s="134" t="s">
        <v>103</v>
      </c>
      <c r="B5959" t="s">
        <v>81</v>
      </c>
      <c r="C5959">
        <v>2015</v>
      </c>
      <c r="D5959" s="129">
        <v>0</v>
      </c>
      <c r="F5959"/>
    </row>
    <row r="5960" spans="1:9">
      <c r="A5960" s="134" t="s">
        <v>103</v>
      </c>
      <c r="B5960" t="s">
        <v>81</v>
      </c>
      <c r="C5960">
        <v>2016</v>
      </c>
      <c r="D5960" s="129">
        <v>0</v>
      </c>
      <c r="F5960"/>
    </row>
    <row r="5961" spans="1:9">
      <c r="A5961" s="134" t="s">
        <v>103</v>
      </c>
      <c r="B5961" t="s">
        <v>81</v>
      </c>
      <c r="C5961">
        <v>2017</v>
      </c>
      <c r="D5961" s="129">
        <v>0</v>
      </c>
      <c r="F5961"/>
    </row>
    <row r="5962" spans="1:9">
      <c r="A5962" s="134" t="s">
        <v>103</v>
      </c>
      <c r="B5962" t="s">
        <v>81</v>
      </c>
      <c r="C5962">
        <v>2018</v>
      </c>
      <c r="D5962" s="129">
        <v>0</v>
      </c>
      <c r="F5962"/>
    </row>
    <row r="5963" spans="1:9">
      <c r="A5963" s="134" t="s">
        <v>103</v>
      </c>
      <c r="B5963" t="s">
        <v>81</v>
      </c>
      <c r="C5963">
        <v>2019</v>
      </c>
      <c r="D5963" s="129">
        <v>0</v>
      </c>
      <c r="F5963"/>
    </row>
    <row r="5964" spans="1:9">
      <c r="A5964" s="134" t="s">
        <v>103</v>
      </c>
      <c r="B5964" t="s">
        <v>81</v>
      </c>
      <c r="C5964">
        <v>2020</v>
      </c>
      <c r="D5964" s="129">
        <v>0</v>
      </c>
      <c r="F5964"/>
    </row>
    <row r="5965" spans="1:9">
      <c r="A5965" s="134" t="s">
        <v>103</v>
      </c>
      <c r="B5965" t="s">
        <v>81</v>
      </c>
      <c r="C5965">
        <v>2021</v>
      </c>
      <c r="D5965" s="129">
        <v>0</v>
      </c>
      <c r="F5965"/>
    </row>
    <row r="5966" spans="1:9">
      <c r="A5966" s="134" t="s">
        <v>103</v>
      </c>
      <c r="B5966" t="s">
        <v>81</v>
      </c>
      <c r="C5966">
        <v>2022</v>
      </c>
      <c r="D5966" s="129">
        <v>0</v>
      </c>
      <c r="F5966"/>
    </row>
    <row r="5967" spans="1:9">
      <c r="A5967" s="134" t="s">
        <v>103</v>
      </c>
      <c r="B5967" t="s">
        <v>81</v>
      </c>
      <c r="C5967">
        <v>2023</v>
      </c>
      <c r="D5967" s="129">
        <v>0</v>
      </c>
      <c r="F5967"/>
      <c r="I5967" s="63"/>
    </row>
    <row r="5968" spans="1:9">
      <c r="A5968" s="134" t="s">
        <v>103</v>
      </c>
      <c r="B5968" t="s">
        <v>81</v>
      </c>
      <c r="C5968">
        <v>2024</v>
      </c>
      <c r="D5968" s="129">
        <v>0</v>
      </c>
      <c r="F5968"/>
    </row>
    <row r="5969" spans="1:6">
      <c r="A5969" s="134" t="s">
        <v>103</v>
      </c>
      <c r="B5969" t="s">
        <v>81</v>
      </c>
      <c r="C5969">
        <v>2025</v>
      </c>
      <c r="D5969" s="129">
        <v>0</v>
      </c>
    </row>
    <row r="5970" spans="1:6">
      <c r="A5970" s="134" t="s">
        <v>72</v>
      </c>
      <c r="B5970" t="s">
        <v>81</v>
      </c>
      <c r="C5970">
        <v>2014</v>
      </c>
      <c r="D5970" s="129">
        <v>77</v>
      </c>
      <c r="F5970"/>
    </row>
    <row r="5971" spans="1:6">
      <c r="A5971" s="134" t="s">
        <v>72</v>
      </c>
      <c r="B5971" t="s">
        <v>81</v>
      </c>
      <c r="C5971">
        <v>2015</v>
      </c>
      <c r="D5971" s="129">
        <v>77</v>
      </c>
      <c r="F5971"/>
    </row>
    <row r="5972" spans="1:6">
      <c r="A5972" s="134" t="s">
        <v>72</v>
      </c>
      <c r="B5972" t="s">
        <v>81</v>
      </c>
      <c r="C5972">
        <v>2016</v>
      </c>
      <c r="D5972" s="129">
        <v>76</v>
      </c>
      <c r="F5972"/>
    </row>
    <row r="5973" spans="1:6">
      <c r="A5973" s="134" t="s">
        <v>72</v>
      </c>
      <c r="B5973" t="s">
        <v>81</v>
      </c>
      <c r="C5973">
        <v>2017</v>
      </c>
      <c r="D5973" s="129">
        <v>77</v>
      </c>
      <c r="F5973"/>
    </row>
    <row r="5974" spans="1:6">
      <c r="A5974" s="134" t="s">
        <v>72</v>
      </c>
      <c r="B5974" t="s">
        <v>81</v>
      </c>
      <c r="C5974">
        <v>2018</v>
      </c>
      <c r="D5974" s="129">
        <v>75</v>
      </c>
      <c r="F5974"/>
    </row>
    <row r="5975" spans="1:6">
      <c r="A5975" s="134" t="s">
        <v>72</v>
      </c>
      <c r="B5975" t="s">
        <v>81</v>
      </c>
      <c r="C5975">
        <v>2019</v>
      </c>
      <c r="D5975" s="129">
        <v>77</v>
      </c>
      <c r="F5975"/>
    </row>
    <row r="5976" spans="1:6">
      <c r="A5976" s="134" t="s">
        <v>72</v>
      </c>
      <c r="B5976" t="s">
        <v>81</v>
      </c>
      <c r="C5976">
        <v>2020</v>
      </c>
      <c r="D5976" s="129">
        <v>76</v>
      </c>
      <c r="F5976"/>
    </row>
    <row r="5977" spans="1:6">
      <c r="A5977" s="134" t="s">
        <v>72</v>
      </c>
      <c r="B5977" t="s">
        <v>81</v>
      </c>
      <c r="C5977">
        <v>2021</v>
      </c>
      <c r="D5977" s="129">
        <v>75</v>
      </c>
      <c r="F5977"/>
    </row>
    <row r="5978" spans="1:6">
      <c r="A5978" s="134" t="s">
        <v>72</v>
      </c>
      <c r="B5978" t="s">
        <v>81</v>
      </c>
      <c r="C5978">
        <v>2022</v>
      </c>
      <c r="D5978" s="129">
        <v>75</v>
      </c>
      <c r="F5978"/>
    </row>
    <row r="5979" spans="1:6">
      <c r="A5979" s="134" t="s">
        <v>72</v>
      </c>
      <c r="B5979" t="s">
        <v>81</v>
      </c>
      <c r="C5979">
        <v>2023</v>
      </c>
      <c r="D5979" s="129">
        <v>75</v>
      </c>
      <c r="F5979"/>
    </row>
    <row r="5980" spans="1:6">
      <c r="A5980" s="134" t="s">
        <v>72</v>
      </c>
      <c r="B5980" t="s">
        <v>81</v>
      </c>
      <c r="C5980">
        <v>2024</v>
      </c>
      <c r="D5980" s="129">
        <v>75</v>
      </c>
      <c r="F5980"/>
    </row>
    <row r="5981" spans="1:6">
      <c r="A5981" s="134" t="s">
        <v>72</v>
      </c>
      <c r="B5981" t="s">
        <v>81</v>
      </c>
      <c r="C5981">
        <v>2025</v>
      </c>
      <c r="D5981" s="129">
        <v>75</v>
      </c>
    </row>
    <row r="5982" spans="1:6">
      <c r="A5982" s="134" t="s">
        <v>71</v>
      </c>
      <c r="B5982" t="s">
        <v>81</v>
      </c>
      <c r="C5982">
        <v>2014</v>
      </c>
      <c r="D5982" s="129">
        <v>117</v>
      </c>
      <c r="F5982"/>
    </row>
    <row r="5983" spans="1:6">
      <c r="A5983" s="134" t="s">
        <v>71</v>
      </c>
      <c r="B5983" t="s">
        <v>81</v>
      </c>
      <c r="C5983">
        <v>2015</v>
      </c>
      <c r="D5983" s="129">
        <v>119</v>
      </c>
      <c r="F5983"/>
    </row>
    <row r="5984" spans="1:6">
      <c r="A5984" s="134" t="s">
        <v>71</v>
      </c>
      <c r="B5984" t="s">
        <v>81</v>
      </c>
      <c r="C5984">
        <v>2016</v>
      </c>
      <c r="D5984" s="129">
        <v>123</v>
      </c>
      <c r="F5984"/>
    </row>
    <row r="5985" spans="1:6">
      <c r="A5985" s="134" t="s">
        <v>71</v>
      </c>
      <c r="B5985" t="s">
        <v>81</v>
      </c>
      <c r="C5985">
        <v>2017</v>
      </c>
      <c r="D5985" s="129">
        <v>123</v>
      </c>
      <c r="F5985"/>
    </row>
    <row r="5986" spans="1:6">
      <c r="A5986" s="134" t="s">
        <v>71</v>
      </c>
      <c r="B5986" t="s">
        <v>81</v>
      </c>
      <c r="C5986">
        <v>2018</v>
      </c>
      <c r="D5986" s="129">
        <v>119</v>
      </c>
      <c r="F5986"/>
    </row>
    <row r="5987" spans="1:6">
      <c r="A5987" s="134" t="s">
        <v>71</v>
      </c>
      <c r="B5987" t="s">
        <v>81</v>
      </c>
      <c r="C5987">
        <v>2019</v>
      </c>
      <c r="D5987" s="129">
        <v>119</v>
      </c>
      <c r="F5987"/>
    </row>
    <row r="5988" spans="1:6">
      <c r="A5988" s="134" t="s">
        <v>71</v>
      </c>
      <c r="B5988" t="s">
        <v>81</v>
      </c>
      <c r="C5988">
        <v>2020</v>
      </c>
      <c r="D5988" s="129">
        <v>118.5</v>
      </c>
      <c r="F5988"/>
    </row>
    <row r="5989" spans="1:6">
      <c r="A5989" s="134" t="s">
        <v>71</v>
      </c>
      <c r="B5989" t="s">
        <v>81</v>
      </c>
      <c r="C5989">
        <v>2021</v>
      </c>
      <c r="D5989" s="129">
        <v>118</v>
      </c>
      <c r="F5989"/>
    </row>
    <row r="5990" spans="1:6">
      <c r="A5990" s="134" t="s">
        <v>71</v>
      </c>
      <c r="B5990" t="s">
        <v>81</v>
      </c>
      <c r="C5990">
        <v>2022</v>
      </c>
      <c r="D5990" s="129">
        <v>118</v>
      </c>
      <c r="F5990"/>
    </row>
    <row r="5991" spans="1:6">
      <c r="A5991" s="134" t="s">
        <v>71</v>
      </c>
      <c r="B5991" t="s">
        <v>81</v>
      </c>
      <c r="C5991">
        <v>2023</v>
      </c>
      <c r="D5991" s="129">
        <v>118</v>
      </c>
      <c r="F5991"/>
    </row>
    <row r="5992" spans="1:6">
      <c r="A5992" s="134" t="s">
        <v>71</v>
      </c>
      <c r="B5992" t="s">
        <v>81</v>
      </c>
      <c r="C5992">
        <v>2024</v>
      </c>
      <c r="D5992" s="129">
        <v>119</v>
      </c>
      <c r="F5992"/>
    </row>
    <row r="5993" spans="1:6">
      <c r="A5993" s="134" t="s">
        <v>71</v>
      </c>
      <c r="B5993" t="s">
        <v>81</v>
      </c>
      <c r="C5993">
        <v>2025</v>
      </c>
      <c r="D5993" s="129">
        <v>120</v>
      </c>
    </row>
    <row r="5994" spans="1:6">
      <c r="A5994" s="134" t="s">
        <v>106</v>
      </c>
      <c r="B5994" t="s">
        <v>81</v>
      </c>
      <c r="C5994">
        <v>2014</v>
      </c>
      <c r="D5994" s="129">
        <v>56</v>
      </c>
      <c r="F5994"/>
    </row>
    <row r="5995" spans="1:6">
      <c r="A5995" s="134" t="s">
        <v>106</v>
      </c>
      <c r="B5995" t="s">
        <v>81</v>
      </c>
      <c r="C5995">
        <v>2015</v>
      </c>
      <c r="D5995" s="129">
        <v>56</v>
      </c>
      <c r="F5995"/>
    </row>
    <row r="5996" spans="1:6">
      <c r="A5996" s="134" t="s">
        <v>106</v>
      </c>
      <c r="B5996" t="s">
        <v>81</v>
      </c>
      <c r="C5996">
        <v>2016</v>
      </c>
      <c r="D5996" s="129">
        <v>56</v>
      </c>
      <c r="F5996"/>
    </row>
    <row r="5997" spans="1:6">
      <c r="A5997" s="134" t="s">
        <v>106</v>
      </c>
      <c r="B5997" t="s">
        <v>81</v>
      </c>
      <c r="C5997">
        <v>2017</v>
      </c>
      <c r="D5997" s="129">
        <v>56</v>
      </c>
      <c r="F5997"/>
    </row>
    <row r="5998" spans="1:6">
      <c r="A5998" s="134" t="s">
        <v>106</v>
      </c>
      <c r="B5998" t="s">
        <v>81</v>
      </c>
      <c r="C5998">
        <v>2018</v>
      </c>
      <c r="D5998" s="129">
        <v>56</v>
      </c>
      <c r="F5998"/>
    </row>
    <row r="5999" spans="1:6">
      <c r="A5999" s="134" t="s">
        <v>106</v>
      </c>
      <c r="B5999" t="s">
        <v>81</v>
      </c>
      <c r="C5999">
        <v>2019</v>
      </c>
      <c r="D5999" s="129">
        <v>56</v>
      </c>
      <c r="F5999"/>
    </row>
    <row r="6000" spans="1:6">
      <c r="A6000" s="134" t="s">
        <v>106</v>
      </c>
      <c r="B6000" t="s">
        <v>81</v>
      </c>
      <c r="C6000">
        <v>2020</v>
      </c>
      <c r="D6000" s="129">
        <v>56</v>
      </c>
      <c r="F6000"/>
    </row>
    <row r="6001" spans="1:6">
      <c r="A6001" s="134" t="s">
        <v>106</v>
      </c>
      <c r="B6001" t="s">
        <v>81</v>
      </c>
      <c r="C6001">
        <v>2021</v>
      </c>
      <c r="D6001" s="129">
        <v>56</v>
      </c>
      <c r="F6001"/>
    </row>
    <row r="6002" spans="1:6">
      <c r="A6002" s="134" t="s">
        <v>106</v>
      </c>
      <c r="B6002" t="s">
        <v>81</v>
      </c>
      <c r="C6002">
        <v>2022</v>
      </c>
      <c r="D6002" s="129">
        <v>55</v>
      </c>
      <c r="F6002"/>
    </row>
    <row r="6003" spans="1:6">
      <c r="A6003" s="134" t="s">
        <v>106</v>
      </c>
      <c r="B6003" t="s">
        <v>81</v>
      </c>
      <c r="C6003">
        <v>2023</v>
      </c>
      <c r="D6003" s="129">
        <v>56</v>
      </c>
      <c r="F6003"/>
    </row>
    <row r="6004" spans="1:6">
      <c r="A6004" s="134" t="s">
        <v>106</v>
      </c>
      <c r="B6004" t="s">
        <v>81</v>
      </c>
      <c r="C6004">
        <v>2024</v>
      </c>
      <c r="D6004" s="129">
        <v>56</v>
      </c>
      <c r="F6004"/>
    </row>
    <row r="6005" spans="1:6">
      <c r="A6005" s="134" t="s">
        <v>106</v>
      </c>
      <c r="B6005" t="s">
        <v>81</v>
      </c>
      <c r="C6005">
        <v>2025</v>
      </c>
      <c r="D6005" s="129">
        <v>56</v>
      </c>
    </row>
    <row r="6006" spans="1:6">
      <c r="A6006" s="134" t="s">
        <v>70</v>
      </c>
      <c r="B6006" t="s">
        <v>81</v>
      </c>
      <c r="C6006">
        <v>2014</v>
      </c>
      <c r="D6006" s="129">
        <v>99</v>
      </c>
      <c r="F6006"/>
    </row>
    <row r="6007" spans="1:6">
      <c r="A6007" s="134" t="s">
        <v>70</v>
      </c>
      <c r="B6007" t="s">
        <v>81</v>
      </c>
      <c r="C6007">
        <v>2015</v>
      </c>
      <c r="D6007" s="129">
        <v>101</v>
      </c>
      <c r="F6007"/>
    </row>
    <row r="6008" spans="1:6">
      <c r="A6008" s="134" t="s">
        <v>70</v>
      </c>
      <c r="B6008" t="s">
        <v>81</v>
      </c>
      <c r="C6008">
        <v>2016</v>
      </c>
      <c r="D6008" s="129">
        <v>103</v>
      </c>
      <c r="F6008"/>
    </row>
    <row r="6009" spans="1:6">
      <c r="A6009" s="134" t="s">
        <v>70</v>
      </c>
      <c r="B6009" t="s">
        <v>81</v>
      </c>
      <c r="C6009">
        <v>2017</v>
      </c>
      <c r="D6009" s="129">
        <v>102</v>
      </c>
      <c r="F6009"/>
    </row>
    <row r="6010" spans="1:6">
      <c r="A6010" s="134" t="s">
        <v>70</v>
      </c>
      <c r="B6010" t="s">
        <v>81</v>
      </c>
      <c r="C6010">
        <v>2018</v>
      </c>
      <c r="D6010" s="129">
        <v>104</v>
      </c>
      <c r="F6010"/>
    </row>
    <row r="6011" spans="1:6">
      <c r="A6011" s="134" t="s">
        <v>70</v>
      </c>
      <c r="B6011" t="s">
        <v>81</v>
      </c>
      <c r="C6011">
        <v>2019</v>
      </c>
      <c r="D6011" s="129">
        <v>101</v>
      </c>
      <c r="F6011"/>
    </row>
    <row r="6012" spans="1:6">
      <c r="A6012" s="134" t="s">
        <v>70</v>
      </c>
      <c r="B6012" t="s">
        <v>81</v>
      </c>
      <c r="C6012">
        <v>2020</v>
      </c>
      <c r="D6012" s="129">
        <v>101</v>
      </c>
      <c r="F6012"/>
    </row>
    <row r="6013" spans="1:6">
      <c r="A6013" s="134" t="s">
        <v>70</v>
      </c>
      <c r="B6013" t="s">
        <v>81</v>
      </c>
      <c r="C6013">
        <v>2021</v>
      </c>
      <c r="D6013" s="129">
        <v>104</v>
      </c>
      <c r="F6013"/>
    </row>
    <row r="6014" spans="1:6">
      <c r="A6014" s="134" t="s">
        <v>70</v>
      </c>
      <c r="B6014" t="s">
        <v>81</v>
      </c>
      <c r="C6014">
        <v>2022</v>
      </c>
      <c r="D6014" s="129">
        <v>104</v>
      </c>
      <c r="F6014"/>
    </row>
    <row r="6015" spans="1:6">
      <c r="A6015" s="134" t="s">
        <v>70</v>
      </c>
      <c r="B6015" t="s">
        <v>81</v>
      </c>
      <c r="C6015">
        <v>2023</v>
      </c>
      <c r="D6015" s="129">
        <v>110</v>
      </c>
      <c r="F6015"/>
    </row>
    <row r="6016" spans="1:6">
      <c r="A6016" s="134" t="s">
        <v>70</v>
      </c>
      <c r="B6016" t="s">
        <v>81</v>
      </c>
      <c r="C6016">
        <v>2024</v>
      </c>
      <c r="D6016" s="129">
        <v>110</v>
      </c>
      <c r="F6016"/>
    </row>
    <row r="6017" spans="1:10">
      <c r="A6017" s="134" t="s">
        <v>70</v>
      </c>
      <c r="B6017" t="s">
        <v>81</v>
      </c>
      <c r="C6017">
        <v>2025</v>
      </c>
      <c r="D6017" s="129">
        <v>114</v>
      </c>
    </row>
    <row r="6018" spans="1:10">
      <c r="A6018" s="134" t="s">
        <v>5</v>
      </c>
      <c r="B6018" t="s">
        <v>35</v>
      </c>
      <c r="C6018">
        <v>2014</v>
      </c>
      <c r="D6018" s="129">
        <v>13748215306</v>
      </c>
      <c r="F6018"/>
    </row>
    <row r="6019" spans="1:10">
      <c r="A6019" s="134" t="s">
        <v>5</v>
      </c>
      <c r="B6019" t="s">
        <v>35</v>
      </c>
      <c r="C6019">
        <v>2015</v>
      </c>
      <c r="D6019" s="129">
        <v>14287405305</v>
      </c>
      <c r="F6019"/>
    </row>
    <row r="6020" spans="1:10">
      <c r="A6020" s="134" t="s">
        <v>5</v>
      </c>
      <c r="B6020" t="s">
        <v>35</v>
      </c>
      <c r="C6020">
        <v>2016</v>
      </c>
      <c r="D6020" s="129">
        <v>14683364183</v>
      </c>
      <c r="F6020"/>
    </row>
    <row r="6021" spans="1:10">
      <c r="A6021" s="134" t="s">
        <v>5</v>
      </c>
      <c r="B6021" t="s">
        <v>35</v>
      </c>
      <c r="C6021">
        <v>2017</v>
      </c>
      <c r="D6021" s="129">
        <v>14683945794</v>
      </c>
      <c r="F6021"/>
    </row>
    <row r="6022" spans="1:10">
      <c r="A6022" s="134" t="s">
        <v>5</v>
      </c>
      <c r="B6022" t="s">
        <v>35</v>
      </c>
      <c r="C6022">
        <v>2018</v>
      </c>
      <c r="D6022" s="129">
        <v>14769053996</v>
      </c>
      <c r="F6022"/>
    </row>
    <row r="6023" spans="1:10">
      <c r="A6023" s="134" t="s">
        <v>5</v>
      </c>
      <c r="B6023" t="s">
        <v>35</v>
      </c>
      <c r="C6023">
        <v>2019</v>
      </c>
      <c r="D6023" s="129">
        <v>15125194222</v>
      </c>
      <c r="F6023"/>
    </row>
    <row r="6024" spans="1:10">
      <c r="A6024" s="134" t="s">
        <v>5</v>
      </c>
      <c r="B6024" t="s">
        <v>35</v>
      </c>
      <c r="C6024">
        <v>2020</v>
      </c>
      <c r="D6024" s="129">
        <v>15681021506.871161</v>
      </c>
      <c r="F6024"/>
    </row>
    <row r="6025" spans="1:10">
      <c r="A6025" s="134" t="s">
        <v>5</v>
      </c>
      <c r="B6025" t="s">
        <v>35</v>
      </c>
      <c r="C6025">
        <v>2021</v>
      </c>
      <c r="D6025" s="129">
        <v>16049181109.703819</v>
      </c>
      <c r="F6025"/>
    </row>
    <row r="6026" spans="1:10">
      <c r="A6026" s="134" t="s">
        <v>5</v>
      </c>
      <c r="B6026" t="s">
        <v>35</v>
      </c>
      <c r="C6026">
        <v>2022</v>
      </c>
      <c r="D6026" s="129">
        <v>16042302791.783211</v>
      </c>
      <c r="F6026"/>
      <c r="H6026" s="135"/>
    </row>
    <row r="6027" spans="1:10">
      <c r="A6027" s="134" t="s">
        <v>5</v>
      </c>
      <c r="B6027" t="s">
        <v>35</v>
      </c>
      <c r="C6027">
        <v>2023</v>
      </c>
      <c r="D6027" s="129">
        <v>16222503471.31315</v>
      </c>
      <c r="F6027"/>
    </row>
    <row r="6028" spans="1:10">
      <c r="A6028" s="134" t="s">
        <v>5</v>
      </c>
      <c r="B6028" t="s">
        <v>35</v>
      </c>
      <c r="C6028">
        <v>2024</v>
      </c>
      <c r="D6028" s="129">
        <v>17563946126.023041</v>
      </c>
      <c r="F6028"/>
    </row>
    <row r="6029" spans="1:10">
      <c r="A6029" s="134" t="s">
        <v>5</v>
      </c>
      <c r="B6029" t="s">
        <v>35</v>
      </c>
      <c r="C6029">
        <v>2025</v>
      </c>
      <c r="D6029" s="129">
        <v>18532130397.288864</v>
      </c>
    </row>
    <row r="6030" spans="1:10">
      <c r="A6030" s="134" t="s">
        <v>102</v>
      </c>
      <c r="B6030" t="s">
        <v>35</v>
      </c>
      <c r="C6030">
        <v>2014</v>
      </c>
      <c r="D6030" s="129">
        <v>2858291010</v>
      </c>
      <c r="F6030"/>
    </row>
    <row r="6031" spans="1:10">
      <c r="A6031" s="134" t="s">
        <v>102</v>
      </c>
      <c r="B6031" t="s">
        <v>35</v>
      </c>
      <c r="C6031">
        <v>2015</v>
      </c>
      <c r="D6031" s="129">
        <v>3180062415</v>
      </c>
      <c r="F6031"/>
      <c r="H6031" s="137"/>
      <c r="I6031" s="149"/>
      <c r="J6031" s="138"/>
    </row>
    <row r="6032" spans="1:10">
      <c r="A6032" s="134" t="s">
        <v>102</v>
      </c>
      <c r="B6032" t="s">
        <v>35</v>
      </c>
      <c r="C6032">
        <v>2016</v>
      </c>
      <c r="D6032" s="129">
        <v>3442080338</v>
      </c>
      <c r="F6032"/>
      <c r="H6032" s="137"/>
      <c r="I6032" s="149"/>
      <c r="J6032" s="138"/>
    </row>
    <row r="6033" spans="1:6">
      <c r="A6033" s="134" t="s">
        <v>102</v>
      </c>
      <c r="B6033" t="s">
        <v>35</v>
      </c>
      <c r="C6033">
        <v>2017</v>
      </c>
      <c r="D6033" s="129">
        <v>3610478601</v>
      </c>
      <c r="F6033"/>
    </row>
    <row r="6034" spans="1:6">
      <c r="A6034" s="134" t="s">
        <v>102</v>
      </c>
      <c r="B6034" t="s">
        <v>35</v>
      </c>
      <c r="C6034">
        <v>2018</v>
      </c>
      <c r="D6034" s="129">
        <v>3809421457.5220599</v>
      </c>
      <c r="F6034"/>
    </row>
    <row r="6035" spans="1:6">
      <c r="A6035" s="134" t="s">
        <v>102</v>
      </c>
      <c r="B6035" t="s">
        <v>35</v>
      </c>
      <c r="C6035">
        <v>2019</v>
      </c>
      <c r="D6035" s="129">
        <v>4067601703.6505198</v>
      </c>
      <c r="F6035"/>
    </row>
    <row r="6036" spans="1:6">
      <c r="A6036" s="134" t="s">
        <v>102</v>
      </c>
      <c r="B6036" t="s">
        <v>35</v>
      </c>
      <c r="C6036">
        <v>2020</v>
      </c>
      <c r="D6036" s="129">
        <v>4308073816.81143</v>
      </c>
      <c r="F6036"/>
    </row>
    <row r="6037" spans="1:6">
      <c r="A6037" s="134" t="s">
        <v>102</v>
      </c>
      <c r="B6037" t="s">
        <v>35</v>
      </c>
      <c r="C6037">
        <v>2021</v>
      </c>
      <c r="D6037" s="129">
        <v>4517038884.4780264</v>
      </c>
      <c r="F6037"/>
    </row>
    <row r="6038" spans="1:6">
      <c r="A6038" s="134" t="s">
        <v>102</v>
      </c>
      <c r="B6038" t="s">
        <v>35</v>
      </c>
      <c r="C6038">
        <v>2022</v>
      </c>
      <c r="D6038" s="129">
        <v>4657449399.0354204</v>
      </c>
      <c r="F6038"/>
    </row>
    <row r="6039" spans="1:6">
      <c r="A6039" s="134" t="s">
        <v>102</v>
      </c>
      <c r="B6039" t="s">
        <v>35</v>
      </c>
      <c r="C6039">
        <v>2023</v>
      </c>
      <c r="D6039" s="129">
        <v>4766173277.0514069</v>
      </c>
      <c r="F6039"/>
    </row>
    <row r="6040" spans="1:6">
      <c r="A6040" s="134" t="s">
        <v>102</v>
      </c>
      <c r="B6040" t="s">
        <v>35</v>
      </c>
      <c r="C6040">
        <v>2024</v>
      </c>
      <c r="D6040" s="129">
        <v>5005480023.7131271</v>
      </c>
      <c r="F6040"/>
    </row>
    <row r="6041" spans="1:6">
      <c r="A6041" s="134" t="s">
        <v>102</v>
      </c>
      <c r="B6041" t="s">
        <v>35</v>
      </c>
      <c r="C6041">
        <v>2025</v>
      </c>
      <c r="D6041" s="129">
        <v>5505620546.2743111</v>
      </c>
    </row>
    <row r="6042" spans="1:6">
      <c r="A6042" s="134" t="s">
        <v>103</v>
      </c>
      <c r="B6042" t="s">
        <v>35</v>
      </c>
      <c r="C6042">
        <v>2014</v>
      </c>
      <c r="D6042" s="129">
        <v>2554426746</v>
      </c>
      <c r="F6042"/>
    </row>
    <row r="6043" spans="1:6">
      <c r="A6043" s="134" t="s">
        <v>103</v>
      </c>
      <c r="B6043" t="s">
        <v>35</v>
      </c>
      <c r="C6043">
        <v>2015</v>
      </c>
      <c r="D6043" s="129">
        <v>2876043484</v>
      </c>
      <c r="F6043"/>
    </row>
    <row r="6044" spans="1:6">
      <c r="A6044" s="134" t="s">
        <v>103</v>
      </c>
      <c r="B6044" t="s">
        <v>35</v>
      </c>
      <c r="C6044">
        <v>2016</v>
      </c>
      <c r="D6044" s="129">
        <v>2948122461</v>
      </c>
      <c r="F6044"/>
    </row>
    <row r="6045" spans="1:6">
      <c r="A6045" s="134" t="s">
        <v>103</v>
      </c>
      <c r="B6045" t="s">
        <v>35</v>
      </c>
      <c r="C6045">
        <v>2017</v>
      </c>
      <c r="D6045" s="129">
        <v>2985025232</v>
      </c>
      <c r="F6045"/>
    </row>
    <row r="6046" spans="1:6">
      <c r="A6046" s="134" t="s">
        <v>103</v>
      </c>
      <c r="B6046" t="s">
        <v>35</v>
      </c>
      <c r="C6046">
        <v>2018</v>
      </c>
      <c r="D6046" s="129">
        <v>3170046469.0372138</v>
      </c>
      <c r="F6046"/>
    </row>
    <row r="6047" spans="1:6">
      <c r="A6047" s="134" t="s">
        <v>103</v>
      </c>
      <c r="B6047" t="s">
        <v>35</v>
      </c>
      <c r="C6047">
        <v>2019</v>
      </c>
      <c r="D6047" s="129">
        <v>3188101858.4454522</v>
      </c>
      <c r="F6047"/>
    </row>
    <row r="6048" spans="1:6">
      <c r="A6048" s="134" t="s">
        <v>103</v>
      </c>
      <c r="B6048" t="s">
        <v>35</v>
      </c>
      <c r="C6048">
        <v>2020</v>
      </c>
      <c r="D6048" s="129">
        <v>3221444639.040051</v>
      </c>
      <c r="F6048"/>
    </row>
    <row r="6049" spans="1:6">
      <c r="A6049" s="134" t="s">
        <v>103</v>
      </c>
      <c r="B6049" t="s">
        <v>35</v>
      </c>
      <c r="C6049">
        <v>2021</v>
      </c>
      <c r="D6049" s="129">
        <v>3249180696.6785522</v>
      </c>
      <c r="F6049"/>
    </row>
    <row r="6050" spans="1:6">
      <c r="A6050" s="134" t="s">
        <v>103</v>
      </c>
      <c r="B6050" t="s">
        <v>35</v>
      </c>
      <c r="C6050">
        <v>2022</v>
      </c>
      <c r="D6050" s="129">
        <v>3229895242.355464</v>
      </c>
      <c r="F6050"/>
    </row>
    <row r="6051" spans="1:6">
      <c r="A6051" s="134" t="s">
        <v>103</v>
      </c>
      <c r="B6051" t="s">
        <v>35</v>
      </c>
      <c r="C6051">
        <v>2023</v>
      </c>
      <c r="D6051" s="129">
        <v>3575086823.0146971</v>
      </c>
      <c r="F6051"/>
    </row>
    <row r="6052" spans="1:6">
      <c r="A6052" s="134" t="s">
        <v>103</v>
      </c>
      <c r="B6052" t="s">
        <v>35</v>
      </c>
      <c r="C6052">
        <v>2024</v>
      </c>
      <c r="D6052" s="129">
        <v>3768393628.6788449</v>
      </c>
      <c r="F6052"/>
    </row>
    <row r="6053" spans="1:6">
      <c r="A6053" s="134" t="s">
        <v>103</v>
      </c>
      <c r="B6053" t="s">
        <v>35</v>
      </c>
      <c r="C6053">
        <v>2025</v>
      </c>
      <c r="D6053" s="129">
        <v>3936660278.5574088</v>
      </c>
    </row>
    <row r="6054" spans="1:6">
      <c r="A6054" s="134" t="s">
        <v>11</v>
      </c>
      <c r="B6054" t="s">
        <v>35</v>
      </c>
      <c r="C6054">
        <v>2014</v>
      </c>
      <c r="D6054" s="129">
        <v>1580948501</v>
      </c>
      <c r="F6054"/>
    </row>
    <row r="6055" spans="1:6">
      <c r="A6055" s="134" t="s">
        <v>11</v>
      </c>
      <c r="B6055" t="s">
        <v>35</v>
      </c>
      <c r="C6055">
        <v>2015</v>
      </c>
      <c r="D6055" s="129">
        <v>1686372636</v>
      </c>
      <c r="F6055"/>
    </row>
    <row r="6056" spans="1:6">
      <c r="A6056" s="134" t="s">
        <v>11</v>
      </c>
      <c r="B6056" t="s">
        <v>35</v>
      </c>
      <c r="C6056">
        <v>2016</v>
      </c>
      <c r="D6056" s="129">
        <v>1762917039</v>
      </c>
      <c r="F6056"/>
    </row>
    <row r="6057" spans="1:6">
      <c r="A6057" s="134" t="s">
        <v>11</v>
      </c>
      <c r="B6057" t="s">
        <v>35</v>
      </c>
      <c r="C6057">
        <v>2017</v>
      </c>
      <c r="D6057" s="129">
        <v>1813621631.9181399</v>
      </c>
      <c r="F6057"/>
    </row>
    <row r="6058" spans="1:6">
      <c r="A6058" s="134" t="s">
        <v>11</v>
      </c>
      <c r="B6058" t="s">
        <v>35</v>
      </c>
      <c r="C6058">
        <v>2018</v>
      </c>
      <c r="D6058" s="129">
        <v>1820014497.66345</v>
      </c>
      <c r="F6058"/>
    </row>
    <row r="6059" spans="1:6">
      <c r="A6059" s="134" t="s">
        <v>11</v>
      </c>
      <c r="B6059" t="s">
        <v>35</v>
      </c>
      <c r="C6059">
        <v>2019</v>
      </c>
      <c r="D6059" s="129">
        <v>1849261691.04422</v>
      </c>
      <c r="F6059"/>
    </row>
    <row r="6060" spans="1:6">
      <c r="A6060" s="134" t="s">
        <v>11</v>
      </c>
      <c r="B6060" t="s">
        <v>35</v>
      </c>
      <c r="C6060">
        <v>2020</v>
      </c>
      <c r="D6060" s="129">
        <v>1879930235.71578</v>
      </c>
      <c r="F6060"/>
    </row>
    <row r="6061" spans="1:6">
      <c r="A6061" s="134" t="s">
        <v>11</v>
      </c>
      <c r="B6061" t="s">
        <v>35</v>
      </c>
      <c r="C6061">
        <v>2021</v>
      </c>
      <c r="D6061" s="129">
        <v>1930436129.951458</v>
      </c>
      <c r="F6061"/>
    </row>
    <row r="6062" spans="1:6">
      <c r="A6062" s="134" t="s">
        <v>11</v>
      </c>
      <c r="B6062" t="s">
        <v>35</v>
      </c>
      <c r="C6062">
        <v>2022</v>
      </c>
      <c r="D6062" s="129">
        <v>1968892705.8561399</v>
      </c>
      <c r="F6062"/>
    </row>
    <row r="6063" spans="1:6">
      <c r="A6063" s="134" t="s">
        <v>11</v>
      </c>
      <c r="B6063" t="s">
        <v>35</v>
      </c>
      <c r="C6063">
        <v>2023</v>
      </c>
      <c r="D6063" s="129">
        <v>1968279811.846477</v>
      </c>
      <c r="F6063"/>
    </row>
    <row r="6064" spans="1:6">
      <c r="A6064" s="134" t="s">
        <v>11</v>
      </c>
      <c r="B6064" t="s">
        <v>35</v>
      </c>
      <c r="C6064">
        <v>2024</v>
      </c>
      <c r="D6064" s="129">
        <v>2017137276.2127459</v>
      </c>
      <c r="F6064"/>
    </row>
    <row r="6065" spans="1:6">
      <c r="A6065" s="134" t="s">
        <v>11</v>
      </c>
      <c r="B6065" t="s">
        <v>35</v>
      </c>
      <c r="C6065">
        <v>2025</v>
      </c>
      <c r="D6065" s="129">
        <v>2137368256.0100319</v>
      </c>
    </row>
    <row r="6066" spans="1:6">
      <c r="A6066" s="134" t="s">
        <v>72</v>
      </c>
      <c r="B6066" t="s">
        <v>35</v>
      </c>
      <c r="C6066">
        <v>2014</v>
      </c>
      <c r="D6066" s="129">
        <v>2069528818</v>
      </c>
      <c r="F6066"/>
    </row>
    <row r="6067" spans="1:6">
      <c r="A6067" s="134" t="s">
        <v>72</v>
      </c>
      <c r="B6067" t="s">
        <v>35</v>
      </c>
      <c r="C6067">
        <v>2015</v>
      </c>
      <c r="D6067" s="129">
        <v>2187852473</v>
      </c>
      <c r="F6067"/>
    </row>
    <row r="6068" spans="1:6">
      <c r="A6068" s="134" t="s">
        <v>72</v>
      </c>
      <c r="B6068" t="s">
        <v>35</v>
      </c>
      <c r="C6068">
        <v>2016</v>
      </c>
      <c r="D6068" s="129">
        <v>2242370970</v>
      </c>
      <c r="F6068"/>
    </row>
    <row r="6069" spans="1:6">
      <c r="A6069" s="134" t="s">
        <v>72</v>
      </c>
      <c r="B6069" t="s">
        <v>35</v>
      </c>
      <c r="C6069">
        <v>2017</v>
      </c>
      <c r="D6069" s="129">
        <v>2337485942</v>
      </c>
      <c r="F6069"/>
    </row>
    <row r="6070" spans="1:6">
      <c r="A6070" s="134" t="s">
        <v>72</v>
      </c>
      <c r="B6070" t="s">
        <v>35</v>
      </c>
      <c r="C6070">
        <v>2018</v>
      </c>
      <c r="D6070" s="129">
        <v>2438524657</v>
      </c>
      <c r="F6070"/>
    </row>
    <row r="6071" spans="1:6">
      <c r="A6071" s="134" t="s">
        <v>72</v>
      </c>
      <c r="B6071" t="s">
        <v>35</v>
      </c>
      <c r="C6071">
        <v>2019</v>
      </c>
      <c r="D6071" s="129">
        <v>2560156082.8966088</v>
      </c>
      <c r="F6071"/>
    </row>
    <row r="6072" spans="1:6">
      <c r="A6072" s="134" t="s">
        <v>72</v>
      </c>
      <c r="B6072" t="s">
        <v>35</v>
      </c>
      <c r="C6072">
        <v>2020</v>
      </c>
      <c r="D6072" s="129">
        <v>2659249165.266726</v>
      </c>
      <c r="F6072"/>
    </row>
    <row r="6073" spans="1:6">
      <c r="A6073" s="134" t="s">
        <v>72</v>
      </c>
      <c r="B6073" t="s">
        <v>35</v>
      </c>
      <c r="C6073">
        <v>2021</v>
      </c>
      <c r="D6073" s="129">
        <v>2763574927.740869</v>
      </c>
      <c r="F6073"/>
    </row>
    <row r="6074" spans="1:6">
      <c r="A6074" s="134" t="s">
        <v>72</v>
      </c>
      <c r="B6074" t="s">
        <v>35</v>
      </c>
      <c r="C6074">
        <v>2022</v>
      </c>
      <c r="D6074" s="129">
        <v>2872756145.6671481</v>
      </c>
      <c r="F6074"/>
    </row>
    <row r="6075" spans="1:6">
      <c r="A6075" s="134" t="s">
        <v>72</v>
      </c>
      <c r="B6075" t="s">
        <v>35</v>
      </c>
      <c r="C6075">
        <v>2023</v>
      </c>
      <c r="D6075" s="129">
        <v>3201483150.0799689</v>
      </c>
      <c r="F6075"/>
    </row>
    <row r="6076" spans="1:6">
      <c r="A6076" s="134" t="s">
        <v>72</v>
      </c>
      <c r="B6076" t="s">
        <v>35</v>
      </c>
      <c r="C6076">
        <v>2024</v>
      </c>
      <c r="D6076" s="129">
        <v>3854229506.483809</v>
      </c>
      <c r="F6076"/>
    </row>
    <row r="6077" spans="1:6">
      <c r="A6077" s="134" t="s">
        <v>72</v>
      </c>
      <c r="B6077" t="s">
        <v>35</v>
      </c>
      <c r="C6077">
        <v>2025</v>
      </c>
      <c r="D6077" s="129">
        <v>4042075178.6688018</v>
      </c>
    </row>
    <row r="6078" spans="1:6">
      <c r="A6078" s="134" t="s">
        <v>6</v>
      </c>
      <c r="B6078" t="s">
        <v>35</v>
      </c>
      <c r="C6078">
        <v>2014</v>
      </c>
      <c r="D6078" s="129">
        <v>5345979472</v>
      </c>
      <c r="F6078"/>
    </row>
    <row r="6079" spans="1:6">
      <c r="A6079" s="134" t="s">
        <v>6</v>
      </c>
      <c r="B6079" t="s">
        <v>35</v>
      </c>
      <c r="C6079">
        <v>2015</v>
      </c>
      <c r="D6079" s="129">
        <v>5581338882</v>
      </c>
      <c r="F6079"/>
    </row>
    <row r="6080" spans="1:6">
      <c r="A6080" s="134" t="s">
        <v>6</v>
      </c>
      <c r="B6080" t="s">
        <v>35</v>
      </c>
      <c r="C6080">
        <v>2016</v>
      </c>
      <c r="D6080" s="129">
        <v>5895319435</v>
      </c>
      <c r="F6080"/>
    </row>
    <row r="6081" spans="1:9">
      <c r="A6081" s="134" t="s">
        <v>6</v>
      </c>
      <c r="B6081" t="s">
        <v>35</v>
      </c>
      <c r="C6081">
        <v>2017</v>
      </c>
      <c r="D6081" s="129">
        <v>5979860931</v>
      </c>
      <c r="F6081"/>
      <c r="I6081" s="63"/>
    </row>
    <row r="6082" spans="1:9">
      <c r="A6082" s="134" t="s">
        <v>6</v>
      </c>
      <c r="B6082" t="s">
        <v>35</v>
      </c>
      <c r="C6082">
        <v>2018</v>
      </c>
      <c r="D6082" s="129">
        <v>6015300080</v>
      </c>
      <c r="F6082"/>
      <c r="I6082" s="63"/>
    </row>
    <row r="6083" spans="1:9">
      <c r="A6083" s="134" t="s">
        <v>6</v>
      </c>
      <c r="B6083" t="s">
        <v>35</v>
      </c>
      <c r="C6083">
        <v>2019</v>
      </c>
      <c r="D6083" s="129">
        <v>6255494802</v>
      </c>
      <c r="F6083"/>
    </row>
    <row r="6084" spans="1:9">
      <c r="A6084" s="134" t="s">
        <v>6</v>
      </c>
      <c r="B6084" t="s">
        <v>35</v>
      </c>
      <c r="C6084">
        <v>2020</v>
      </c>
      <c r="D6084" s="129">
        <v>6526085372.9203796</v>
      </c>
      <c r="F6084"/>
    </row>
    <row r="6085" spans="1:9">
      <c r="A6085" s="134" t="s">
        <v>6</v>
      </c>
      <c r="B6085" t="s">
        <v>35</v>
      </c>
      <c r="C6085">
        <v>2021</v>
      </c>
      <c r="D6085" s="129">
        <v>6719328903.7760391</v>
      </c>
      <c r="F6085"/>
    </row>
    <row r="6086" spans="1:9">
      <c r="A6086" s="134" t="s">
        <v>6</v>
      </c>
      <c r="B6086" t="s">
        <v>35</v>
      </c>
      <c r="C6086">
        <v>2022</v>
      </c>
      <c r="D6086" s="129">
        <v>6847366561.0430784</v>
      </c>
      <c r="F6086"/>
    </row>
    <row r="6087" spans="1:9">
      <c r="A6087" s="134" t="s">
        <v>6</v>
      </c>
      <c r="B6087" t="s">
        <v>35</v>
      </c>
      <c r="C6087">
        <v>2023</v>
      </c>
      <c r="D6087" s="129">
        <v>7104317233.3998661</v>
      </c>
      <c r="F6087"/>
    </row>
    <row r="6088" spans="1:9">
      <c r="A6088" s="134" t="s">
        <v>6</v>
      </c>
      <c r="B6088" t="s">
        <v>35</v>
      </c>
      <c r="C6088">
        <v>2024</v>
      </c>
      <c r="D6088" s="129">
        <v>7816398763.2411385</v>
      </c>
      <c r="F6088"/>
    </row>
    <row r="6089" spans="1:9">
      <c r="A6089" s="134" t="s">
        <v>6</v>
      </c>
      <c r="B6089" t="s">
        <v>35</v>
      </c>
      <c r="C6089">
        <v>2025</v>
      </c>
      <c r="D6089" s="129">
        <v>8238184411.7405434</v>
      </c>
    </row>
    <row r="6090" spans="1:9">
      <c r="A6090" s="134" t="s">
        <v>8</v>
      </c>
      <c r="B6090" t="s">
        <v>35</v>
      </c>
      <c r="C6090">
        <v>2014</v>
      </c>
      <c r="D6090" s="129">
        <v>10462119878</v>
      </c>
      <c r="F6090"/>
    </row>
    <row r="6091" spans="1:9">
      <c r="A6091" s="134" t="s">
        <v>8</v>
      </c>
      <c r="B6091" t="s">
        <v>35</v>
      </c>
      <c r="C6091">
        <v>2015</v>
      </c>
      <c r="D6091" s="129">
        <v>11178335503</v>
      </c>
      <c r="F6091"/>
    </row>
    <row r="6092" spans="1:9">
      <c r="A6092" s="134" t="s">
        <v>8</v>
      </c>
      <c r="B6092" t="s">
        <v>35</v>
      </c>
      <c r="C6092">
        <v>2016</v>
      </c>
      <c r="D6092" s="129">
        <v>11172520800</v>
      </c>
      <c r="F6092"/>
    </row>
    <row r="6093" spans="1:9">
      <c r="A6093" s="134" t="s">
        <v>8</v>
      </c>
      <c r="B6093" t="s">
        <v>35</v>
      </c>
      <c r="C6093">
        <v>2017</v>
      </c>
      <c r="D6093" s="129">
        <v>11544507212</v>
      </c>
      <c r="F6093"/>
    </row>
    <row r="6094" spans="1:9">
      <c r="A6094" s="134" t="s">
        <v>8</v>
      </c>
      <c r="B6094" t="s">
        <v>35</v>
      </c>
      <c r="C6094">
        <v>2018</v>
      </c>
      <c r="D6094" s="129">
        <v>11865350624</v>
      </c>
      <c r="F6094"/>
    </row>
    <row r="6095" spans="1:9">
      <c r="A6095" s="134" t="s">
        <v>8</v>
      </c>
      <c r="B6095" t="s">
        <v>35</v>
      </c>
      <c r="C6095">
        <v>2019</v>
      </c>
      <c r="D6095" s="129">
        <v>12194952967</v>
      </c>
      <c r="F6095"/>
    </row>
    <row r="6096" spans="1:9">
      <c r="A6096" s="134" t="s">
        <v>8</v>
      </c>
      <c r="B6096" t="s">
        <v>35</v>
      </c>
      <c r="C6096">
        <v>2020</v>
      </c>
      <c r="D6096" s="129">
        <v>12482478959.025</v>
      </c>
      <c r="F6096"/>
    </row>
    <row r="6097" spans="1:6">
      <c r="A6097" s="134" t="s">
        <v>8</v>
      </c>
      <c r="B6097" t="s">
        <v>35</v>
      </c>
      <c r="C6097">
        <v>2021</v>
      </c>
      <c r="D6097" s="129">
        <v>12874535003.421459</v>
      </c>
      <c r="F6097"/>
    </row>
    <row r="6098" spans="1:6">
      <c r="A6098" s="134" t="s">
        <v>8</v>
      </c>
      <c r="B6098" t="s">
        <v>35</v>
      </c>
      <c r="C6098">
        <v>2022</v>
      </c>
      <c r="D6098" s="129">
        <v>12916345176.882179</v>
      </c>
      <c r="F6098"/>
    </row>
    <row r="6099" spans="1:6">
      <c r="A6099" s="134" t="s">
        <v>8</v>
      </c>
      <c r="B6099" t="s">
        <v>35</v>
      </c>
      <c r="C6099">
        <v>2023</v>
      </c>
      <c r="D6099" s="129">
        <v>13322919776.39723</v>
      </c>
      <c r="F6099"/>
    </row>
    <row r="6100" spans="1:6">
      <c r="A6100" s="134" t="s">
        <v>8</v>
      </c>
      <c r="B6100" t="s">
        <v>35</v>
      </c>
      <c r="C6100">
        <v>2024</v>
      </c>
      <c r="D6100" s="129">
        <v>14342287227.414061</v>
      </c>
      <c r="F6100"/>
    </row>
    <row r="6101" spans="1:6">
      <c r="A6101" s="134" t="s">
        <v>8</v>
      </c>
      <c r="B6101" t="s">
        <v>35</v>
      </c>
      <c r="C6101">
        <v>2025</v>
      </c>
      <c r="D6101" s="129">
        <v>14984348998.20277</v>
      </c>
    </row>
    <row r="6102" spans="1:6">
      <c r="A6102" s="134" t="s">
        <v>9</v>
      </c>
      <c r="B6102" t="s">
        <v>35</v>
      </c>
      <c r="C6102">
        <v>2014</v>
      </c>
      <c r="D6102" s="129">
        <v>9038035301</v>
      </c>
      <c r="F6102"/>
    </row>
    <row r="6103" spans="1:6">
      <c r="A6103" s="134" t="s">
        <v>9</v>
      </c>
      <c r="B6103" t="s">
        <v>35</v>
      </c>
      <c r="C6103">
        <v>2015</v>
      </c>
      <c r="D6103" s="129">
        <v>9641333611</v>
      </c>
      <c r="F6103"/>
    </row>
    <row r="6104" spans="1:6">
      <c r="A6104" s="134" t="s">
        <v>9</v>
      </c>
      <c r="B6104" t="s">
        <v>35</v>
      </c>
      <c r="C6104">
        <v>2016</v>
      </c>
      <c r="D6104" s="129">
        <v>9872979965.7141857</v>
      </c>
      <c r="F6104"/>
    </row>
    <row r="6105" spans="1:6">
      <c r="A6105" s="134" t="s">
        <v>9</v>
      </c>
      <c r="B6105" t="s">
        <v>35</v>
      </c>
      <c r="C6105">
        <v>2017</v>
      </c>
      <c r="D6105" s="129">
        <v>10226023126.102449</v>
      </c>
      <c r="F6105"/>
    </row>
    <row r="6106" spans="1:6">
      <c r="A6106" s="134" t="s">
        <v>9</v>
      </c>
      <c r="B6106" t="s">
        <v>35</v>
      </c>
      <c r="C6106">
        <v>2018</v>
      </c>
      <c r="D6106" s="129">
        <v>10501013254.21983</v>
      </c>
      <c r="F6106"/>
    </row>
    <row r="6107" spans="1:6">
      <c r="A6107" s="134" t="s">
        <v>9</v>
      </c>
      <c r="B6107" t="s">
        <v>35</v>
      </c>
      <c r="C6107">
        <v>2019</v>
      </c>
      <c r="D6107" s="129">
        <v>10806739592.307711</v>
      </c>
      <c r="F6107"/>
    </row>
    <row r="6108" spans="1:6">
      <c r="A6108" s="134" t="s">
        <v>9</v>
      </c>
      <c r="B6108" t="s">
        <v>35</v>
      </c>
      <c r="C6108">
        <v>2020</v>
      </c>
      <c r="D6108" s="129">
        <v>11141822615.268999</v>
      </c>
      <c r="F6108"/>
    </row>
    <row r="6109" spans="1:6">
      <c r="A6109" s="134" t="s">
        <v>9</v>
      </c>
      <c r="B6109" t="s">
        <v>35</v>
      </c>
      <c r="C6109">
        <v>2021</v>
      </c>
      <c r="D6109" s="129">
        <v>11533835326.2563</v>
      </c>
      <c r="F6109"/>
    </row>
    <row r="6110" spans="1:6">
      <c r="A6110" s="134" t="s">
        <v>9</v>
      </c>
      <c r="B6110" t="s">
        <v>35</v>
      </c>
      <c r="C6110">
        <v>2022</v>
      </c>
      <c r="D6110" s="129">
        <v>11755139894.14735</v>
      </c>
      <c r="F6110"/>
    </row>
    <row r="6111" spans="1:6">
      <c r="A6111" s="134" t="s">
        <v>9</v>
      </c>
      <c r="B6111" t="s">
        <v>35</v>
      </c>
      <c r="C6111">
        <v>2023</v>
      </c>
      <c r="D6111" s="129">
        <v>12308083981.16921</v>
      </c>
      <c r="F6111"/>
    </row>
    <row r="6112" spans="1:6">
      <c r="A6112" s="134" t="s">
        <v>9</v>
      </c>
      <c r="B6112" t="s">
        <v>35</v>
      </c>
      <c r="C6112">
        <v>2024</v>
      </c>
      <c r="D6112" s="129">
        <v>13549311198.940519</v>
      </c>
      <c r="F6112"/>
    </row>
    <row r="6113" spans="1:6">
      <c r="A6113" s="134" t="s">
        <v>9</v>
      </c>
      <c r="B6113" t="s">
        <v>35</v>
      </c>
      <c r="C6113">
        <v>2025</v>
      </c>
      <c r="D6113" s="129">
        <v>14624761159.909595</v>
      </c>
    </row>
    <row r="6114" spans="1:6">
      <c r="A6114" s="134" t="s">
        <v>7</v>
      </c>
      <c r="B6114" t="s">
        <v>35</v>
      </c>
      <c r="C6114">
        <v>2014</v>
      </c>
      <c r="D6114" s="129">
        <v>6505276193</v>
      </c>
      <c r="F6114"/>
    </row>
    <row r="6115" spans="1:6">
      <c r="A6115" s="134" t="s">
        <v>7</v>
      </c>
      <c r="B6115" t="s">
        <v>35</v>
      </c>
      <c r="C6115">
        <v>2015</v>
      </c>
      <c r="D6115" s="129">
        <v>6774239196</v>
      </c>
      <c r="F6115"/>
    </row>
    <row r="6116" spans="1:6">
      <c r="A6116" s="134" t="s">
        <v>7</v>
      </c>
      <c r="B6116" t="s">
        <v>35</v>
      </c>
      <c r="C6116">
        <v>2016</v>
      </c>
      <c r="D6116" s="129">
        <v>7157213502</v>
      </c>
      <c r="F6116"/>
    </row>
    <row r="6117" spans="1:6">
      <c r="A6117" s="134" t="s">
        <v>7</v>
      </c>
      <c r="B6117" t="s">
        <v>35</v>
      </c>
      <c r="C6117">
        <v>2017</v>
      </c>
      <c r="D6117" s="129">
        <v>7388494120</v>
      </c>
      <c r="F6117"/>
    </row>
    <row r="6118" spans="1:6">
      <c r="A6118" s="134" t="s">
        <v>7</v>
      </c>
      <c r="B6118" t="s">
        <v>35</v>
      </c>
      <c r="C6118">
        <v>2018</v>
      </c>
      <c r="D6118" s="129">
        <v>7577104015</v>
      </c>
      <c r="F6118"/>
    </row>
    <row r="6119" spans="1:6">
      <c r="A6119" s="134" t="s">
        <v>7</v>
      </c>
      <c r="B6119" t="s">
        <v>35</v>
      </c>
      <c r="C6119">
        <v>2019</v>
      </c>
      <c r="D6119" s="129">
        <v>7798423812</v>
      </c>
      <c r="F6119"/>
    </row>
    <row r="6120" spans="1:6">
      <c r="A6120" s="134" t="s">
        <v>7</v>
      </c>
      <c r="B6120" t="s">
        <v>35</v>
      </c>
      <c r="C6120">
        <v>2020</v>
      </c>
      <c r="D6120" s="129">
        <v>8104950329.6652803</v>
      </c>
      <c r="F6120"/>
    </row>
    <row r="6121" spans="1:6">
      <c r="A6121" s="134" t="s">
        <v>7</v>
      </c>
      <c r="B6121" t="s">
        <v>35</v>
      </c>
      <c r="C6121">
        <v>2021</v>
      </c>
      <c r="D6121" s="129">
        <v>8449737050.4840059</v>
      </c>
      <c r="F6121"/>
    </row>
    <row r="6122" spans="1:6">
      <c r="A6122" s="134" t="s">
        <v>7</v>
      </c>
      <c r="B6122" t="s">
        <v>35</v>
      </c>
      <c r="C6122">
        <v>2022</v>
      </c>
      <c r="D6122" s="129">
        <v>8609996606.9670906</v>
      </c>
      <c r="F6122"/>
    </row>
    <row r="6123" spans="1:6">
      <c r="A6123" s="134" t="s">
        <v>7</v>
      </c>
      <c r="B6123" t="s">
        <v>35</v>
      </c>
      <c r="C6123">
        <v>2023</v>
      </c>
      <c r="D6123" s="129">
        <v>9004349353.9480495</v>
      </c>
      <c r="F6123"/>
    </row>
    <row r="6124" spans="1:6">
      <c r="A6124" s="134" t="s">
        <v>7</v>
      </c>
      <c r="B6124" t="s">
        <v>35</v>
      </c>
      <c r="C6124">
        <v>2024</v>
      </c>
      <c r="D6124" s="129">
        <v>9843282387.9956512</v>
      </c>
      <c r="F6124"/>
    </row>
    <row r="6125" spans="1:6">
      <c r="A6125" s="134" t="s">
        <v>7</v>
      </c>
      <c r="B6125" t="s">
        <v>35</v>
      </c>
      <c r="C6125">
        <v>2025</v>
      </c>
      <c r="D6125" s="129">
        <v>10332325386.531626</v>
      </c>
    </row>
    <row r="6126" spans="1:6">
      <c r="A6126" s="134" t="s">
        <v>107</v>
      </c>
      <c r="B6126" t="s">
        <v>35</v>
      </c>
      <c r="C6126">
        <v>2014</v>
      </c>
      <c r="D6126" s="129">
        <v>798269623</v>
      </c>
      <c r="F6126"/>
    </row>
    <row r="6127" spans="1:6">
      <c r="A6127" s="134" t="s">
        <v>107</v>
      </c>
      <c r="B6127" t="s">
        <v>35</v>
      </c>
      <c r="C6127">
        <v>2015</v>
      </c>
      <c r="D6127" s="129">
        <v>847515634</v>
      </c>
      <c r="F6127"/>
    </row>
    <row r="6128" spans="1:6">
      <c r="A6128" s="134" t="s">
        <v>107</v>
      </c>
      <c r="B6128" t="s">
        <v>35</v>
      </c>
      <c r="C6128">
        <v>2016</v>
      </c>
      <c r="D6128" s="129">
        <v>889404008</v>
      </c>
      <c r="F6128"/>
    </row>
    <row r="6129" spans="1:6">
      <c r="A6129" s="134" t="s">
        <v>107</v>
      </c>
      <c r="B6129" t="s">
        <v>35</v>
      </c>
      <c r="C6129">
        <v>2017</v>
      </c>
      <c r="D6129" s="129">
        <v>906597953</v>
      </c>
      <c r="F6129"/>
    </row>
    <row r="6130" spans="1:6">
      <c r="A6130" s="134" t="s">
        <v>107</v>
      </c>
      <c r="B6130" t="s">
        <v>35</v>
      </c>
      <c r="C6130">
        <v>2018</v>
      </c>
      <c r="D6130" s="129">
        <v>914653766</v>
      </c>
      <c r="F6130"/>
    </row>
    <row r="6131" spans="1:6">
      <c r="A6131" s="134" t="s">
        <v>107</v>
      </c>
      <c r="B6131" t="s">
        <v>35</v>
      </c>
      <c r="C6131">
        <v>2019</v>
      </c>
      <c r="D6131" s="129">
        <v>943459747</v>
      </c>
      <c r="F6131"/>
    </row>
    <row r="6132" spans="1:6">
      <c r="A6132" s="134" t="s">
        <v>107</v>
      </c>
      <c r="B6132" t="s">
        <v>35</v>
      </c>
      <c r="C6132">
        <v>2020</v>
      </c>
      <c r="D6132" s="129">
        <v>973312905.87688959</v>
      </c>
      <c r="F6132"/>
    </row>
    <row r="6133" spans="1:6">
      <c r="A6133" s="134" t="s">
        <v>107</v>
      </c>
      <c r="B6133" t="s">
        <v>35</v>
      </c>
      <c r="C6133">
        <v>2021</v>
      </c>
      <c r="D6133" s="129">
        <v>990825189.22266507</v>
      </c>
      <c r="F6133"/>
    </row>
    <row r="6134" spans="1:6">
      <c r="A6134" s="134" t="s">
        <v>107</v>
      </c>
      <c r="B6134" t="s">
        <v>35</v>
      </c>
      <c r="C6134">
        <v>2022</v>
      </c>
      <c r="D6134" s="129">
        <v>981317883.56191325</v>
      </c>
      <c r="F6134"/>
    </row>
    <row r="6135" spans="1:6">
      <c r="A6135" s="134" t="s">
        <v>107</v>
      </c>
      <c r="B6135" t="s">
        <v>35</v>
      </c>
      <c r="C6135">
        <v>2023</v>
      </c>
      <c r="D6135" s="129">
        <v>1013630342.291147</v>
      </c>
      <c r="F6135"/>
    </row>
    <row r="6136" spans="1:6">
      <c r="A6136" s="134" t="s">
        <v>107</v>
      </c>
      <c r="B6136" t="s">
        <v>35</v>
      </c>
      <c r="C6136">
        <v>2024</v>
      </c>
      <c r="D6136" s="129">
        <v>1110078661.723042</v>
      </c>
      <c r="F6136"/>
    </row>
    <row r="6137" spans="1:6">
      <c r="A6137" s="134" t="s">
        <v>107</v>
      </c>
      <c r="B6137" t="s">
        <v>35</v>
      </c>
      <c r="C6137">
        <v>2025</v>
      </c>
      <c r="D6137" s="129">
        <v>1128020049.4534678</v>
      </c>
    </row>
    <row r="6138" spans="1:6">
      <c r="A6138" s="134" t="s">
        <v>104</v>
      </c>
      <c r="B6138" t="s">
        <v>35</v>
      </c>
      <c r="C6138">
        <v>2014</v>
      </c>
      <c r="D6138" s="129">
        <v>1033238104</v>
      </c>
      <c r="F6138"/>
    </row>
    <row r="6139" spans="1:6">
      <c r="A6139" s="134" t="s">
        <v>104</v>
      </c>
      <c r="B6139" t="s">
        <v>35</v>
      </c>
      <c r="C6139">
        <v>2015</v>
      </c>
      <c r="D6139" s="129">
        <v>1115568691</v>
      </c>
      <c r="F6139"/>
    </row>
    <row r="6140" spans="1:6">
      <c r="A6140" s="134" t="s">
        <v>104</v>
      </c>
      <c r="B6140" t="s">
        <v>35</v>
      </c>
      <c r="C6140">
        <v>2016</v>
      </c>
      <c r="D6140" s="129">
        <v>1186797490</v>
      </c>
      <c r="F6140"/>
    </row>
    <row r="6141" spans="1:6">
      <c r="A6141" s="134" t="s">
        <v>104</v>
      </c>
      <c r="B6141" t="s">
        <v>35</v>
      </c>
      <c r="C6141">
        <v>2017</v>
      </c>
      <c r="D6141" s="129">
        <v>1238193476.3364799</v>
      </c>
      <c r="F6141"/>
    </row>
    <row r="6142" spans="1:6">
      <c r="A6142" s="134" t="s">
        <v>104</v>
      </c>
      <c r="B6142" t="s">
        <v>35</v>
      </c>
      <c r="C6142">
        <v>2018</v>
      </c>
      <c r="D6142" s="129">
        <v>1312527834.8048699</v>
      </c>
      <c r="F6142"/>
    </row>
    <row r="6143" spans="1:6">
      <c r="A6143" s="134" t="s">
        <v>104</v>
      </c>
      <c r="B6143" t="s">
        <v>35</v>
      </c>
      <c r="C6143">
        <v>2019</v>
      </c>
      <c r="D6143" s="129">
        <v>1386147676.5016401</v>
      </c>
      <c r="F6143"/>
    </row>
    <row r="6144" spans="1:6">
      <c r="A6144" s="134" t="s">
        <v>104</v>
      </c>
      <c r="B6144" t="s">
        <v>35</v>
      </c>
      <c r="C6144">
        <v>2020</v>
      </c>
      <c r="D6144" s="129">
        <v>1428435553.7110901</v>
      </c>
      <c r="F6144"/>
    </row>
    <row r="6145" spans="1:6">
      <c r="A6145" s="134" t="s">
        <v>104</v>
      </c>
      <c r="B6145" t="s">
        <v>35</v>
      </c>
      <c r="C6145">
        <v>2021</v>
      </c>
      <c r="D6145" s="129">
        <v>1467078356.6125</v>
      </c>
      <c r="F6145"/>
    </row>
    <row r="6146" spans="1:6">
      <c r="A6146" s="134" t="s">
        <v>104</v>
      </c>
      <c r="B6146" t="s">
        <v>35</v>
      </c>
      <c r="C6146">
        <v>2022</v>
      </c>
      <c r="D6146" s="129">
        <v>1517937511.5644</v>
      </c>
      <c r="F6146"/>
    </row>
    <row r="6147" spans="1:6">
      <c r="A6147" s="134" t="s">
        <v>104</v>
      </c>
      <c r="B6147" t="s">
        <v>35</v>
      </c>
      <c r="C6147">
        <v>2023</v>
      </c>
      <c r="D6147" s="129">
        <v>1568515979.289871</v>
      </c>
      <c r="F6147"/>
    </row>
    <row r="6148" spans="1:6">
      <c r="A6148" s="134" t="s">
        <v>104</v>
      </c>
      <c r="B6148" t="s">
        <v>35</v>
      </c>
      <c r="C6148">
        <v>2024</v>
      </c>
      <c r="D6148" s="129">
        <v>1686612104.29444</v>
      </c>
      <c r="F6148"/>
    </row>
    <row r="6149" spans="1:6">
      <c r="A6149" s="134" t="s">
        <v>104</v>
      </c>
      <c r="B6149" t="s">
        <v>35</v>
      </c>
      <c r="C6149">
        <v>2025</v>
      </c>
      <c r="D6149" s="129">
        <v>1864503239.5779395</v>
      </c>
    </row>
    <row r="6150" spans="1:6">
      <c r="A6150" s="134" t="s">
        <v>145</v>
      </c>
      <c r="B6150" t="s">
        <v>35</v>
      </c>
      <c r="C6150">
        <v>2020</v>
      </c>
      <c r="D6150" s="129">
        <v>961952731.53839827</v>
      </c>
      <c r="F6150"/>
    </row>
    <row r="6151" spans="1:6">
      <c r="A6151" s="134" t="s">
        <v>145</v>
      </c>
      <c r="B6151" t="s">
        <v>35</v>
      </c>
      <c r="C6151">
        <v>2021</v>
      </c>
      <c r="D6151" s="129">
        <v>1001632613.768984</v>
      </c>
      <c r="F6151"/>
    </row>
    <row r="6152" spans="1:6">
      <c r="A6152" s="134" t="s">
        <v>145</v>
      </c>
      <c r="B6152" t="s">
        <v>35</v>
      </c>
      <c r="C6152">
        <v>2022</v>
      </c>
      <c r="D6152" s="129">
        <v>1005430088.178558</v>
      </c>
      <c r="F6152"/>
    </row>
    <row r="6153" spans="1:6">
      <c r="A6153" s="134" t="s">
        <v>145</v>
      </c>
      <c r="B6153" t="s">
        <v>35</v>
      </c>
      <c r="C6153">
        <v>2023</v>
      </c>
      <c r="D6153" s="129">
        <v>1058496059.5548019</v>
      </c>
      <c r="F6153"/>
    </row>
    <row r="6154" spans="1:6">
      <c r="A6154" s="134" t="s">
        <v>145</v>
      </c>
      <c r="B6154" t="s">
        <v>35</v>
      </c>
      <c r="C6154">
        <v>2024</v>
      </c>
      <c r="D6154" s="129">
        <v>1181748071.0706649</v>
      </c>
      <c r="F6154"/>
    </row>
    <row r="6155" spans="1:6">
      <c r="A6155" s="134" t="s">
        <v>145</v>
      </c>
      <c r="B6155" t="s">
        <v>35</v>
      </c>
      <c r="C6155">
        <v>2025</v>
      </c>
      <c r="D6155" s="129">
        <v>1283529397.0973718</v>
      </c>
    </row>
    <row r="6156" spans="1:6">
      <c r="A6156" s="134" t="s">
        <v>101</v>
      </c>
      <c r="B6156" t="s">
        <v>35</v>
      </c>
      <c r="C6156">
        <v>2014</v>
      </c>
      <c r="D6156" s="129">
        <v>2832600141</v>
      </c>
      <c r="F6156"/>
    </row>
    <row r="6157" spans="1:6">
      <c r="A6157" s="134" t="s">
        <v>101</v>
      </c>
      <c r="B6157" t="s">
        <v>35</v>
      </c>
      <c r="C6157">
        <v>2015</v>
      </c>
      <c r="D6157" s="129">
        <v>3086128837</v>
      </c>
      <c r="F6157"/>
    </row>
    <row r="6158" spans="1:6">
      <c r="A6158" s="134" t="s">
        <v>101</v>
      </c>
      <c r="B6158" t="s">
        <v>35</v>
      </c>
      <c r="C6158">
        <v>2016</v>
      </c>
      <c r="D6158" s="129">
        <v>3307003575</v>
      </c>
      <c r="F6158"/>
    </row>
    <row r="6159" spans="1:6">
      <c r="A6159" s="134" t="s">
        <v>101</v>
      </c>
      <c r="B6159" t="s">
        <v>35</v>
      </c>
      <c r="C6159">
        <v>2017</v>
      </c>
      <c r="D6159" s="129">
        <v>3453227819.7154999</v>
      </c>
      <c r="F6159"/>
    </row>
    <row r="6160" spans="1:6">
      <c r="A6160" s="134" t="s">
        <v>101</v>
      </c>
      <c r="B6160" t="s">
        <v>35</v>
      </c>
      <c r="C6160">
        <v>2018</v>
      </c>
      <c r="D6160" s="129">
        <v>3646269038.6398501</v>
      </c>
      <c r="F6160"/>
    </row>
    <row r="6161" spans="1:6">
      <c r="A6161" s="134" t="s">
        <v>101</v>
      </c>
      <c r="B6161" t="s">
        <v>35</v>
      </c>
      <c r="C6161">
        <v>2019</v>
      </c>
      <c r="D6161" s="129">
        <v>3871680795.2156801</v>
      </c>
      <c r="F6161"/>
    </row>
    <row r="6162" spans="1:6">
      <c r="A6162" s="134" t="s">
        <v>101</v>
      </c>
      <c r="B6162" t="s">
        <v>35</v>
      </c>
      <c r="C6162">
        <v>2020</v>
      </c>
      <c r="D6162" s="129">
        <v>4089223571.8324399</v>
      </c>
      <c r="F6162"/>
    </row>
    <row r="6163" spans="1:6">
      <c r="A6163" s="134" t="s">
        <v>101</v>
      </c>
      <c r="B6163" t="s">
        <v>35</v>
      </c>
      <c r="C6163">
        <v>2021</v>
      </c>
      <c r="D6163" s="129">
        <v>4331988216.1774035</v>
      </c>
      <c r="F6163"/>
    </row>
    <row r="6164" spans="1:6">
      <c r="A6164" s="134" t="s">
        <v>101</v>
      </c>
      <c r="B6164" t="s">
        <v>35</v>
      </c>
      <c r="C6164">
        <v>2022</v>
      </c>
      <c r="D6164" s="129">
        <v>4514514378.2233105</v>
      </c>
      <c r="F6164"/>
    </row>
    <row r="6165" spans="1:6">
      <c r="A6165" s="134" t="s">
        <v>101</v>
      </c>
      <c r="B6165" t="s">
        <v>35</v>
      </c>
      <c r="C6165">
        <v>2023</v>
      </c>
      <c r="D6165" s="129">
        <v>4720645902.8566427</v>
      </c>
      <c r="F6165"/>
    </row>
    <row r="6166" spans="1:6">
      <c r="A6166" s="134" t="s">
        <v>101</v>
      </c>
      <c r="B6166" t="s">
        <v>35</v>
      </c>
      <c r="C6166">
        <v>2024</v>
      </c>
      <c r="D6166" s="129">
        <v>5063162449.7622833</v>
      </c>
      <c r="F6166"/>
    </row>
    <row r="6167" spans="1:6">
      <c r="A6167" s="134" t="s">
        <v>101</v>
      </c>
      <c r="B6167" t="s">
        <v>35</v>
      </c>
      <c r="C6167">
        <v>2025</v>
      </c>
      <c r="D6167" s="129">
        <v>5644974874.0854988</v>
      </c>
    </row>
    <row r="6168" spans="1:6">
      <c r="A6168" s="134" t="s">
        <v>71</v>
      </c>
      <c r="B6168" t="s">
        <v>35</v>
      </c>
      <c r="C6168">
        <v>2014</v>
      </c>
      <c r="D6168" s="129">
        <v>6847896866</v>
      </c>
      <c r="F6168"/>
    </row>
    <row r="6169" spans="1:6">
      <c r="A6169" s="134" t="s">
        <v>71</v>
      </c>
      <c r="B6169" t="s">
        <v>35</v>
      </c>
      <c r="C6169">
        <v>2015</v>
      </c>
      <c r="D6169" s="129">
        <v>7148955589</v>
      </c>
      <c r="F6169"/>
    </row>
    <row r="6170" spans="1:6">
      <c r="A6170" s="134" t="s">
        <v>71</v>
      </c>
      <c r="B6170" t="s">
        <v>35</v>
      </c>
      <c r="C6170">
        <v>2016</v>
      </c>
      <c r="D6170" s="129">
        <v>7152516084</v>
      </c>
      <c r="F6170"/>
    </row>
    <row r="6171" spans="1:6">
      <c r="A6171" s="134" t="s">
        <v>71</v>
      </c>
      <c r="B6171" t="s">
        <v>35</v>
      </c>
      <c r="C6171">
        <v>2017</v>
      </c>
      <c r="D6171" s="129">
        <v>7110300431</v>
      </c>
      <c r="F6171"/>
    </row>
    <row r="6172" spans="1:6">
      <c r="A6172" s="134" t="s">
        <v>71</v>
      </c>
      <c r="B6172" t="s">
        <v>35</v>
      </c>
      <c r="C6172">
        <v>2018</v>
      </c>
      <c r="D6172" s="129">
        <v>7069410999.1634111</v>
      </c>
      <c r="F6172"/>
    </row>
    <row r="6173" spans="1:6">
      <c r="A6173" s="134" t="s">
        <v>71</v>
      </c>
      <c r="B6173" t="s">
        <v>35</v>
      </c>
      <c r="C6173">
        <v>2019</v>
      </c>
      <c r="D6173" s="129">
        <v>7094477621.4557352</v>
      </c>
      <c r="F6173"/>
    </row>
    <row r="6174" spans="1:6">
      <c r="A6174" s="134" t="s">
        <v>71</v>
      </c>
      <c r="B6174" t="s">
        <v>35</v>
      </c>
      <c r="C6174">
        <v>2020</v>
      </c>
      <c r="D6174" s="129">
        <v>7105491071.3385143</v>
      </c>
      <c r="F6174"/>
    </row>
    <row r="6175" spans="1:6">
      <c r="A6175" s="134" t="s">
        <v>71</v>
      </c>
      <c r="B6175" t="s">
        <v>35</v>
      </c>
      <c r="C6175">
        <v>2021</v>
      </c>
      <c r="D6175" s="129">
        <v>7103203209.0322495</v>
      </c>
      <c r="F6175"/>
    </row>
    <row r="6176" spans="1:6">
      <c r="A6176" s="134" t="s">
        <v>71</v>
      </c>
      <c r="B6176" t="s">
        <v>35</v>
      </c>
      <c r="C6176">
        <v>2022</v>
      </c>
      <c r="D6176" s="129">
        <v>7030060224.4313002</v>
      </c>
      <c r="F6176"/>
    </row>
    <row r="6177" spans="1:6">
      <c r="A6177" s="134" t="s">
        <v>71</v>
      </c>
      <c r="B6177" t="s">
        <v>35</v>
      </c>
      <c r="C6177">
        <v>2023</v>
      </c>
      <c r="D6177" s="129">
        <v>7157889066.9612675</v>
      </c>
      <c r="F6177"/>
    </row>
    <row r="6178" spans="1:6">
      <c r="A6178" s="134" t="s">
        <v>71</v>
      </c>
      <c r="B6178" t="s">
        <v>35</v>
      </c>
      <c r="C6178">
        <v>2024</v>
      </c>
      <c r="D6178" s="129">
        <v>7614522143.899807</v>
      </c>
      <c r="F6178"/>
    </row>
    <row r="6179" spans="1:6">
      <c r="A6179" s="134" t="s">
        <v>71</v>
      </c>
      <c r="B6179" t="s">
        <v>35</v>
      </c>
      <c r="C6179">
        <v>2025</v>
      </c>
      <c r="D6179" s="129">
        <v>7806664800.2303495</v>
      </c>
    </row>
    <row r="6180" spans="1:6">
      <c r="A6180" s="134" t="s">
        <v>10</v>
      </c>
      <c r="B6180" t="s">
        <v>35</v>
      </c>
      <c r="C6180">
        <v>2014</v>
      </c>
      <c r="D6180" s="129">
        <v>3502026315</v>
      </c>
      <c r="F6180"/>
    </row>
    <row r="6181" spans="1:6">
      <c r="A6181" s="134" t="s">
        <v>10</v>
      </c>
      <c r="B6181" t="s">
        <v>35</v>
      </c>
      <c r="C6181">
        <v>2015</v>
      </c>
      <c r="D6181" s="129">
        <v>3674437230</v>
      </c>
      <c r="F6181"/>
    </row>
    <row r="6182" spans="1:6">
      <c r="A6182" s="134" t="s">
        <v>10</v>
      </c>
      <c r="B6182" t="s">
        <v>35</v>
      </c>
      <c r="C6182">
        <v>2016</v>
      </c>
      <c r="D6182" s="129">
        <v>3778356954</v>
      </c>
      <c r="F6182"/>
    </row>
    <row r="6183" spans="1:6">
      <c r="A6183" s="134" t="s">
        <v>10</v>
      </c>
      <c r="B6183" t="s">
        <v>35</v>
      </c>
      <c r="C6183">
        <v>2017</v>
      </c>
      <c r="D6183" s="129">
        <v>3884946022</v>
      </c>
      <c r="F6183"/>
    </row>
    <row r="6184" spans="1:6">
      <c r="A6184" s="134" t="s">
        <v>10</v>
      </c>
      <c r="B6184" t="s">
        <v>35</v>
      </c>
      <c r="C6184">
        <v>2018</v>
      </c>
      <c r="D6184" s="129">
        <v>3931810850</v>
      </c>
      <c r="F6184"/>
    </row>
    <row r="6185" spans="1:6">
      <c r="A6185" s="134" t="s">
        <v>10</v>
      </c>
      <c r="B6185" t="s">
        <v>35</v>
      </c>
      <c r="C6185">
        <v>2019</v>
      </c>
      <c r="D6185" s="129">
        <v>4088851967</v>
      </c>
      <c r="F6185"/>
    </row>
    <row r="6186" spans="1:6">
      <c r="A6186" s="134" t="s">
        <v>10</v>
      </c>
      <c r="B6186" t="s">
        <v>35</v>
      </c>
      <c r="C6186">
        <v>2020</v>
      </c>
      <c r="D6186" s="129">
        <v>4234659813.2146201</v>
      </c>
      <c r="F6186"/>
    </row>
    <row r="6187" spans="1:6">
      <c r="A6187" s="134" t="s">
        <v>10</v>
      </c>
      <c r="B6187" t="s">
        <v>35</v>
      </c>
      <c r="C6187">
        <v>2021</v>
      </c>
      <c r="D6187" s="129">
        <v>4360983021.750948</v>
      </c>
      <c r="F6187"/>
    </row>
    <row r="6188" spans="1:6">
      <c r="A6188" s="134" t="s">
        <v>10</v>
      </c>
      <c r="B6188" t="s">
        <v>35</v>
      </c>
      <c r="C6188">
        <v>2022</v>
      </c>
      <c r="D6188" s="129">
        <v>4393224413.5560427</v>
      </c>
      <c r="F6188"/>
    </row>
    <row r="6189" spans="1:6">
      <c r="A6189" s="134" t="s">
        <v>10</v>
      </c>
      <c r="B6189" t="s">
        <v>35</v>
      </c>
      <c r="C6189">
        <v>2023</v>
      </c>
      <c r="D6189" s="129">
        <v>4546911456.9377747</v>
      </c>
      <c r="F6189"/>
    </row>
    <row r="6190" spans="1:6">
      <c r="A6190" s="134" t="s">
        <v>10</v>
      </c>
      <c r="B6190" t="s">
        <v>35</v>
      </c>
      <c r="C6190">
        <v>2024</v>
      </c>
      <c r="D6190" s="129">
        <v>4946958856.1424217</v>
      </c>
      <c r="F6190"/>
    </row>
    <row r="6191" spans="1:6">
      <c r="A6191" s="134" t="s">
        <v>10</v>
      </c>
      <c r="B6191" t="s">
        <v>35</v>
      </c>
      <c r="C6191">
        <v>2025</v>
      </c>
      <c r="D6191" s="129">
        <v>5154219962.91364</v>
      </c>
    </row>
    <row r="6192" spans="1:6">
      <c r="A6192" s="134" t="s">
        <v>105</v>
      </c>
      <c r="B6192" t="s">
        <v>35</v>
      </c>
      <c r="C6192">
        <v>2014</v>
      </c>
      <c r="D6192" s="129">
        <v>1486887269</v>
      </c>
      <c r="F6192"/>
    </row>
    <row r="6193" spans="1:6">
      <c r="A6193" s="134" t="s">
        <v>105</v>
      </c>
      <c r="B6193" t="s">
        <v>35</v>
      </c>
      <c r="C6193">
        <v>2015</v>
      </c>
      <c r="D6193" s="129">
        <v>1539322696</v>
      </c>
      <c r="F6193"/>
    </row>
    <row r="6194" spans="1:6">
      <c r="A6194" s="134" t="s">
        <v>105</v>
      </c>
      <c r="B6194" t="s">
        <v>35</v>
      </c>
      <c r="C6194">
        <v>2016</v>
      </c>
      <c r="D6194" s="129">
        <v>1557035348</v>
      </c>
      <c r="F6194"/>
    </row>
    <row r="6195" spans="1:6">
      <c r="A6195" s="134" t="s">
        <v>105</v>
      </c>
      <c r="B6195" t="s">
        <v>35</v>
      </c>
      <c r="C6195">
        <v>2017</v>
      </c>
      <c r="D6195" s="129">
        <v>1596977112</v>
      </c>
      <c r="F6195"/>
    </row>
    <row r="6196" spans="1:6">
      <c r="A6196" s="134" t="s">
        <v>105</v>
      </c>
      <c r="B6196" t="s">
        <v>35</v>
      </c>
      <c r="C6196">
        <v>2018</v>
      </c>
      <c r="D6196" s="129">
        <v>1615154146</v>
      </c>
      <c r="F6196"/>
    </row>
    <row r="6197" spans="1:6">
      <c r="A6197" s="134" t="s">
        <v>105</v>
      </c>
      <c r="B6197" t="s">
        <v>35</v>
      </c>
      <c r="C6197">
        <v>2019</v>
      </c>
      <c r="D6197" s="129">
        <v>1725168192</v>
      </c>
      <c r="F6197"/>
    </row>
    <row r="6198" spans="1:6">
      <c r="A6198" s="134" t="s">
        <v>105</v>
      </c>
      <c r="B6198" t="s">
        <v>35</v>
      </c>
      <c r="C6198">
        <v>2020</v>
      </c>
      <c r="D6198" s="129">
        <v>1771055845.7706161</v>
      </c>
      <c r="F6198"/>
    </row>
    <row r="6199" spans="1:6">
      <c r="A6199" s="134" t="s">
        <v>105</v>
      </c>
      <c r="B6199" t="s">
        <v>35</v>
      </c>
      <c r="C6199">
        <v>2021</v>
      </c>
      <c r="D6199" s="129">
        <v>1822484568.371419</v>
      </c>
      <c r="F6199"/>
    </row>
    <row r="6200" spans="1:6">
      <c r="A6200" s="134" t="s">
        <v>105</v>
      </c>
      <c r="B6200" t="s">
        <v>35</v>
      </c>
      <c r="C6200">
        <v>2022</v>
      </c>
      <c r="D6200" s="129">
        <v>1867481576.011584</v>
      </c>
      <c r="F6200"/>
    </row>
    <row r="6201" spans="1:6">
      <c r="A6201" s="134" t="s">
        <v>105</v>
      </c>
      <c r="B6201" t="s">
        <v>35</v>
      </c>
      <c r="C6201">
        <v>2023</v>
      </c>
      <c r="D6201" s="129">
        <v>1940792084.266319</v>
      </c>
      <c r="F6201"/>
    </row>
    <row r="6202" spans="1:6">
      <c r="A6202" s="134" t="s">
        <v>105</v>
      </c>
      <c r="B6202" t="s">
        <v>35</v>
      </c>
      <c r="C6202">
        <v>2024</v>
      </c>
      <c r="D6202" s="129">
        <v>2106828758.865144</v>
      </c>
      <c r="F6202"/>
    </row>
    <row r="6203" spans="1:6">
      <c r="A6203" s="134" t="s">
        <v>105</v>
      </c>
      <c r="B6203" t="s">
        <v>35</v>
      </c>
      <c r="C6203">
        <v>2025</v>
      </c>
      <c r="D6203" s="129">
        <v>2221750842.1209402</v>
      </c>
    </row>
    <row r="6204" spans="1:6">
      <c r="A6204" s="134" t="s">
        <v>106</v>
      </c>
      <c r="B6204" t="s">
        <v>35</v>
      </c>
      <c r="C6204">
        <v>2014</v>
      </c>
      <c r="D6204" s="129">
        <v>1335044605</v>
      </c>
      <c r="F6204"/>
    </row>
    <row r="6205" spans="1:6">
      <c r="A6205" s="134" t="s">
        <v>106</v>
      </c>
      <c r="B6205" t="s">
        <v>35</v>
      </c>
      <c r="C6205">
        <v>2015</v>
      </c>
      <c r="D6205" s="129">
        <v>1410300057</v>
      </c>
      <c r="F6205"/>
    </row>
    <row r="6206" spans="1:6">
      <c r="A6206" s="134" t="s">
        <v>106</v>
      </c>
      <c r="B6206" t="s">
        <v>35</v>
      </c>
      <c r="C6206">
        <v>2016</v>
      </c>
      <c r="D6206" s="129">
        <v>1407243368</v>
      </c>
      <c r="F6206"/>
    </row>
    <row r="6207" spans="1:6">
      <c r="A6207" s="134" t="s">
        <v>106</v>
      </c>
      <c r="B6207" t="s">
        <v>35</v>
      </c>
      <c r="C6207">
        <v>2017</v>
      </c>
      <c r="D6207" s="129">
        <v>1399257274</v>
      </c>
      <c r="F6207"/>
    </row>
    <row r="6208" spans="1:6">
      <c r="A6208" s="134" t="s">
        <v>106</v>
      </c>
      <c r="B6208" t="s">
        <v>35</v>
      </c>
      <c r="C6208">
        <v>2018</v>
      </c>
      <c r="D6208" s="129">
        <v>1410905134</v>
      </c>
      <c r="F6208"/>
    </row>
    <row r="6209" spans="1:7">
      <c r="A6209" s="134" t="s">
        <v>106</v>
      </c>
      <c r="B6209" t="s">
        <v>35</v>
      </c>
      <c r="C6209">
        <v>2019</v>
      </c>
      <c r="D6209" s="129">
        <v>1430087001</v>
      </c>
      <c r="F6209"/>
    </row>
    <row r="6210" spans="1:7">
      <c r="A6210" s="134" t="s">
        <v>106</v>
      </c>
      <c r="B6210" t="s">
        <v>35</v>
      </c>
      <c r="C6210">
        <v>2020</v>
      </c>
      <c r="D6210" s="129">
        <v>1445253336.934689</v>
      </c>
      <c r="F6210"/>
    </row>
    <row r="6211" spans="1:7">
      <c r="A6211" s="134" t="s">
        <v>106</v>
      </c>
      <c r="B6211" t="s">
        <v>35</v>
      </c>
      <c r="C6211">
        <v>2021</v>
      </c>
      <c r="D6211" s="129">
        <v>1472152516.852309</v>
      </c>
      <c r="F6211"/>
      <c r="G6211" s="137"/>
    </row>
    <row r="6212" spans="1:7">
      <c r="A6212" s="134" t="s">
        <v>106</v>
      </c>
      <c r="B6212" t="s">
        <v>35</v>
      </c>
      <c r="C6212">
        <v>2022</v>
      </c>
      <c r="D6212" s="129">
        <v>1472645544.3723831</v>
      </c>
      <c r="F6212"/>
      <c r="G6212" s="137"/>
    </row>
    <row r="6213" spans="1:7">
      <c r="A6213" s="134" t="s">
        <v>106</v>
      </c>
      <c r="B6213" t="s">
        <v>35</v>
      </c>
      <c r="C6213">
        <v>2023</v>
      </c>
      <c r="D6213" s="129">
        <v>1510538202.744195</v>
      </c>
      <c r="F6213"/>
    </row>
    <row r="6214" spans="1:7">
      <c r="A6214" s="134" t="s">
        <v>106</v>
      </c>
      <c r="B6214" t="s">
        <v>35</v>
      </c>
      <c r="C6214">
        <v>2024</v>
      </c>
      <c r="D6214" s="129">
        <v>1624958919.103189</v>
      </c>
      <c r="F6214"/>
      <c r="G6214" s="137"/>
    </row>
    <row r="6215" spans="1:7">
      <c r="A6215" s="134" t="s">
        <v>106</v>
      </c>
      <c r="B6215" t="s">
        <v>35</v>
      </c>
      <c r="C6215">
        <v>2025</v>
      </c>
      <c r="D6215" s="129">
        <v>1667131097.5472784</v>
      </c>
    </row>
    <row r="6216" spans="1:7">
      <c r="A6216" s="134" t="s">
        <v>70</v>
      </c>
      <c r="B6216" t="s">
        <v>35</v>
      </c>
      <c r="C6216">
        <v>2014</v>
      </c>
      <c r="D6216" s="129">
        <v>5607223635</v>
      </c>
      <c r="F6216"/>
    </row>
    <row r="6217" spans="1:7">
      <c r="A6217" s="134" t="s">
        <v>70</v>
      </c>
      <c r="B6217" t="s">
        <v>35</v>
      </c>
      <c r="C6217">
        <v>2015</v>
      </c>
      <c r="D6217" s="129">
        <v>6075834269</v>
      </c>
      <c r="F6217"/>
    </row>
    <row r="6218" spans="1:7">
      <c r="A6218" s="134" t="s">
        <v>70</v>
      </c>
      <c r="B6218" t="s">
        <v>35</v>
      </c>
      <c r="C6218">
        <v>2016</v>
      </c>
      <c r="D6218" s="129">
        <v>6190608896</v>
      </c>
      <c r="F6218"/>
    </row>
    <row r="6219" spans="1:7">
      <c r="A6219" s="134" t="s">
        <v>70</v>
      </c>
      <c r="B6219" t="s">
        <v>35</v>
      </c>
      <c r="C6219">
        <v>2017</v>
      </c>
      <c r="D6219" s="129">
        <v>6284920315</v>
      </c>
      <c r="F6219"/>
    </row>
    <row r="6220" spans="1:7">
      <c r="A6220" s="134" t="s">
        <v>70</v>
      </c>
      <c r="B6220" t="s">
        <v>35</v>
      </c>
      <c r="C6220">
        <v>2018</v>
      </c>
      <c r="D6220" s="129">
        <v>6285975680</v>
      </c>
      <c r="F6220"/>
    </row>
    <row r="6221" spans="1:7">
      <c r="A6221" s="134" t="s">
        <v>70</v>
      </c>
      <c r="B6221" t="s">
        <v>35</v>
      </c>
      <c r="C6221">
        <v>2019</v>
      </c>
      <c r="D6221" s="129">
        <v>6371225245</v>
      </c>
      <c r="F6221"/>
    </row>
    <row r="6222" spans="1:7">
      <c r="A6222" s="134" t="s">
        <v>70</v>
      </c>
      <c r="B6222" t="s">
        <v>35</v>
      </c>
      <c r="C6222">
        <v>2020</v>
      </c>
      <c r="D6222" s="129">
        <v>6463915221.3794432</v>
      </c>
      <c r="F6222"/>
    </row>
    <row r="6223" spans="1:7">
      <c r="A6223" s="134" t="s">
        <v>70</v>
      </c>
      <c r="B6223" t="s">
        <v>35</v>
      </c>
      <c r="C6223">
        <v>2021</v>
      </c>
      <c r="D6223" s="129">
        <v>6638694869.4271955</v>
      </c>
      <c r="F6223"/>
    </row>
    <row r="6224" spans="1:7">
      <c r="A6224" s="134" t="s">
        <v>70</v>
      </c>
      <c r="B6224" t="s">
        <v>35</v>
      </c>
      <c r="C6224">
        <v>2022</v>
      </c>
      <c r="D6224" s="129">
        <v>7201087662.6253452</v>
      </c>
      <c r="F6224"/>
    </row>
    <row r="6225" spans="1:6">
      <c r="A6225" s="134" t="s">
        <v>70</v>
      </c>
      <c r="B6225" t="s">
        <v>35</v>
      </c>
      <c r="C6225">
        <v>2023</v>
      </c>
      <c r="D6225" s="129">
        <v>7718731232.0454159</v>
      </c>
      <c r="F6225"/>
    </row>
    <row r="6226" spans="1:6">
      <c r="A6226" s="134" t="s">
        <v>70</v>
      </c>
      <c r="B6226" t="s">
        <v>35</v>
      </c>
      <c r="C6226">
        <v>2024</v>
      </c>
      <c r="D6226" s="129">
        <v>9147459208.9328995</v>
      </c>
      <c r="F6226"/>
    </row>
    <row r="6227" spans="1:6">
      <c r="A6227" s="134" t="s">
        <v>70</v>
      </c>
      <c r="B6227" t="s">
        <v>35</v>
      </c>
      <c r="C6227">
        <v>2025</v>
      </c>
      <c r="D6227" s="129">
        <v>10475465074.844227</v>
      </c>
    </row>
    <row r="6228" spans="1:6">
      <c r="A6228" s="134" t="s">
        <v>12</v>
      </c>
      <c r="B6228" t="s">
        <v>35</v>
      </c>
      <c r="C6228">
        <v>2014</v>
      </c>
      <c r="D6228" s="129">
        <v>1791898481</v>
      </c>
      <c r="F6228"/>
    </row>
    <row r="6229" spans="1:6">
      <c r="A6229" s="134" t="s">
        <v>12</v>
      </c>
      <c r="B6229" t="s">
        <v>35</v>
      </c>
      <c r="C6229">
        <v>2015</v>
      </c>
      <c r="D6229" s="129">
        <v>1924855770</v>
      </c>
      <c r="F6229"/>
    </row>
    <row r="6230" spans="1:6">
      <c r="A6230" s="134" t="s">
        <v>12</v>
      </c>
      <c r="B6230" t="s">
        <v>35</v>
      </c>
      <c r="C6230">
        <v>2016</v>
      </c>
      <c r="D6230" s="129">
        <v>2083013610</v>
      </c>
      <c r="F6230"/>
    </row>
    <row r="6231" spans="1:6">
      <c r="A6231" s="134" t="s">
        <v>12</v>
      </c>
      <c r="B6231" t="s">
        <v>35</v>
      </c>
      <c r="C6231">
        <v>2017</v>
      </c>
      <c r="D6231" s="129">
        <v>2153067075.6078501</v>
      </c>
      <c r="F6231"/>
    </row>
    <row r="6232" spans="1:6">
      <c r="A6232" s="134" t="s">
        <v>12</v>
      </c>
      <c r="B6232" t="s">
        <v>35</v>
      </c>
      <c r="C6232">
        <v>2018</v>
      </c>
      <c r="D6232" s="129">
        <v>2207276946.9700799</v>
      </c>
      <c r="F6232"/>
    </row>
    <row r="6233" spans="1:6">
      <c r="A6233" s="134" t="s">
        <v>12</v>
      </c>
      <c r="B6233" t="s">
        <v>35</v>
      </c>
      <c r="C6233">
        <v>2019</v>
      </c>
      <c r="D6233" s="129">
        <v>2249101507.4812398</v>
      </c>
      <c r="F6233"/>
    </row>
    <row r="6234" spans="1:6">
      <c r="A6234" s="134" t="s">
        <v>12</v>
      </c>
      <c r="B6234" t="s">
        <v>35</v>
      </c>
      <c r="C6234">
        <v>2020</v>
      </c>
      <c r="D6234" s="129">
        <v>2298545362.3603802</v>
      </c>
      <c r="F6234"/>
    </row>
    <row r="6235" spans="1:6">
      <c r="A6235" s="134" t="s">
        <v>12</v>
      </c>
      <c r="B6235" t="s">
        <v>35</v>
      </c>
      <c r="C6235">
        <v>2021</v>
      </c>
      <c r="D6235" s="129">
        <v>2356618706.1098309</v>
      </c>
      <c r="F6235"/>
    </row>
    <row r="6236" spans="1:6">
      <c r="A6236" s="134" t="s">
        <v>12</v>
      </c>
      <c r="B6236" t="s">
        <v>35</v>
      </c>
      <c r="C6236">
        <v>2022</v>
      </c>
      <c r="D6236" s="129">
        <v>2392863081.1782641</v>
      </c>
      <c r="F6236"/>
    </row>
    <row r="6237" spans="1:6">
      <c r="A6237" s="134" t="s">
        <v>12</v>
      </c>
      <c r="B6237" t="s">
        <v>35</v>
      </c>
      <c r="C6237">
        <v>2023</v>
      </c>
      <c r="D6237" s="129">
        <v>2431194208.1552339</v>
      </c>
      <c r="F6237"/>
    </row>
    <row r="6238" spans="1:6">
      <c r="A6238" s="134" t="s">
        <v>12</v>
      </c>
      <c r="B6238" t="s">
        <v>35</v>
      </c>
      <c r="C6238">
        <v>2024</v>
      </c>
      <c r="D6238" s="129">
        <v>2558580315.9739861</v>
      </c>
      <c r="F6238"/>
    </row>
    <row r="6239" spans="1:6">
      <c r="A6239" s="134" t="s">
        <v>12</v>
      </c>
      <c r="B6239" t="s">
        <v>35</v>
      </c>
      <c r="C6239">
        <v>2025</v>
      </c>
      <c r="D6239" s="129">
        <v>2771231265.1371131</v>
      </c>
    </row>
    <row r="6240" spans="1:6">
      <c r="A6240" s="134" t="s">
        <v>5</v>
      </c>
      <c r="B6240" t="s">
        <v>21</v>
      </c>
      <c r="C6240">
        <v>2014</v>
      </c>
      <c r="D6240" s="129">
        <v>306123944.21207958</v>
      </c>
      <c r="F6240"/>
    </row>
    <row r="6241" spans="1:6">
      <c r="A6241" s="134" t="s">
        <v>5</v>
      </c>
      <c r="B6241" t="s">
        <v>21</v>
      </c>
      <c r="C6241">
        <v>2015</v>
      </c>
      <c r="D6241" s="129">
        <v>368871242.57851201</v>
      </c>
      <c r="F6241"/>
    </row>
    <row r="6242" spans="1:6">
      <c r="A6242" s="134" t="s">
        <v>5</v>
      </c>
      <c r="B6242" t="s">
        <v>21</v>
      </c>
      <c r="C6242">
        <v>2016</v>
      </c>
      <c r="D6242" s="129">
        <v>390840382.14951301</v>
      </c>
      <c r="F6242"/>
    </row>
    <row r="6243" spans="1:6">
      <c r="A6243" s="134" t="s">
        <v>5</v>
      </c>
      <c r="B6243" t="s">
        <v>21</v>
      </c>
      <c r="C6243">
        <v>2017</v>
      </c>
      <c r="D6243" s="129">
        <v>353839400.74250197</v>
      </c>
      <c r="F6243"/>
    </row>
    <row r="6244" spans="1:6">
      <c r="A6244" s="134" t="s">
        <v>5</v>
      </c>
      <c r="B6244" t="s">
        <v>21</v>
      </c>
      <c r="C6244">
        <v>2018</v>
      </c>
      <c r="D6244" s="129">
        <v>338868754</v>
      </c>
      <c r="F6244"/>
    </row>
    <row r="6245" spans="1:6">
      <c r="A6245" s="134" t="s">
        <v>5</v>
      </c>
      <c r="B6245" t="s">
        <v>21</v>
      </c>
      <c r="C6245">
        <v>2019</v>
      </c>
      <c r="D6245" s="129">
        <v>309484930</v>
      </c>
      <c r="F6245"/>
    </row>
    <row r="6246" spans="1:6">
      <c r="A6246" s="134" t="s">
        <v>5</v>
      </c>
      <c r="B6246" t="s">
        <v>21</v>
      </c>
      <c r="C6246">
        <v>2020</v>
      </c>
      <c r="D6246" s="129">
        <v>238066553.81999999</v>
      </c>
      <c r="F6246"/>
    </row>
    <row r="6247" spans="1:6">
      <c r="A6247" s="134" t="s">
        <v>5</v>
      </c>
      <c r="B6247" t="s">
        <v>21</v>
      </c>
      <c r="C6247">
        <v>2021</v>
      </c>
      <c r="D6247" s="129">
        <v>254853196</v>
      </c>
      <c r="F6247"/>
    </row>
    <row r="6248" spans="1:6">
      <c r="A6248" s="134" t="s">
        <v>5</v>
      </c>
      <c r="B6248" t="s">
        <v>21</v>
      </c>
      <c r="C6248">
        <v>2022</v>
      </c>
      <c r="D6248" s="129">
        <v>211330544</v>
      </c>
      <c r="F6248"/>
    </row>
    <row r="6249" spans="1:6">
      <c r="A6249" s="134" t="s">
        <v>5</v>
      </c>
      <c r="B6249" t="s">
        <v>21</v>
      </c>
      <c r="C6249">
        <v>2023</v>
      </c>
      <c r="D6249" s="129">
        <v>250183944.02000001</v>
      </c>
      <c r="F6249"/>
    </row>
    <row r="6250" spans="1:6">
      <c r="A6250" s="134" t="s">
        <v>5</v>
      </c>
      <c r="B6250" t="s">
        <v>21</v>
      </c>
      <c r="C6250">
        <v>2024</v>
      </c>
      <c r="D6250" s="129">
        <v>267861014.66</v>
      </c>
      <c r="E6250" s="135"/>
      <c r="F6250"/>
    </row>
    <row r="6251" spans="1:6">
      <c r="A6251" s="134" t="s">
        <v>5</v>
      </c>
      <c r="B6251" t="s">
        <v>21</v>
      </c>
      <c r="C6251">
        <v>2025</v>
      </c>
      <c r="D6251" s="129">
        <v>313193656.11000001</v>
      </c>
    </row>
    <row r="6252" spans="1:6">
      <c r="A6252" s="134" t="s">
        <v>102</v>
      </c>
      <c r="B6252" t="s">
        <v>21</v>
      </c>
      <c r="C6252">
        <v>2014</v>
      </c>
      <c r="D6252" s="129">
        <v>109430659.09853821</v>
      </c>
      <c r="F6252"/>
    </row>
    <row r="6253" spans="1:6">
      <c r="A6253" s="134" t="s">
        <v>102</v>
      </c>
      <c r="B6253" t="s">
        <v>21</v>
      </c>
      <c r="C6253">
        <v>2015</v>
      </c>
      <c r="D6253" s="129">
        <v>130349268.862826</v>
      </c>
      <c r="F6253"/>
    </row>
    <row r="6254" spans="1:6">
      <c r="A6254" s="134" t="s">
        <v>102</v>
      </c>
      <c r="B6254" t="s">
        <v>21</v>
      </c>
      <c r="C6254">
        <v>2016</v>
      </c>
      <c r="D6254" s="129">
        <v>158256811.11219099</v>
      </c>
      <c r="F6254"/>
    </row>
    <row r="6255" spans="1:6">
      <c r="A6255" s="134" t="s">
        <v>102</v>
      </c>
      <c r="B6255" t="s">
        <v>21</v>
      </c>
      <c r="C6255">
        <v>2017</v>
      </c>
      <c r="D6255" s="129">
        <v>140955658.81094</v>
      </c>
      <c r="F6255"/>
    </row>
    <row r="6256" spans="1:6">
      <c r="A6256" s="134" t="s">
        <v>102</v>
      </c>
      <c r="B6256" t="s">
        <v>21</v>
      </c>
      <c r="C6256">
        <v>2018</v>
      </c>
      <c r="D6256" s="129">
        <v>134187415.826361</v>
      </c>
      <c r="F6256"/>
    </row>
    <row r="6257" spans="1:6">
      <c r="A6257" s="134" t="s">
        <v>102</v>
      </c>
      <c r="B6257" t="s">
        <v>21</v>
      </c>
      <c r="C6257">
        <v>2019</v>
      </c>
      <c r="D6257" s="129">
        <v>125614875.726678</v>
      </c>
      <c r="F6257"/>
    </row>
    <row r="6258" spans="1:6">
      <c r="A6258" s="134" t="s">
        <v>102</v>
      </c>
      <c r="B6258" t="s">
        <v>21</v>
      </c>
      <c r="C6258">
        <v>2020</v>
      </c>
      <c r="D6258" s="129">
        <v>132537875.8942</v>
      </c>
      <c r="F6258"/>
    </row>
    <row r="6259" spans="1:6">
      <c r="A6259" s="134" t="s">
        <v>102</v>
      </c>
      <c r="B6259" t="s">
        <v>21</v>
      </c>
      <c r="C6259">
        <v>2021</v>
      </c>
      <c r="D6259" s="129">
        <v>137066640.35749599</v>
      </c>
      <c r="F6259"/>
    </row>
    <row r="6260" spans="1:6">
      <c r="A6260" s="134" t="s">
        <v>102</v>
      </c>
      <c r="B6260" t="s">
        <v>21</v>
      </c>
      <c r="C6260">
        <v>2022</v>
      </c>
      <c r="D6260" s="129">
        <v>156185671.23505899</v>
      </c>
      <c r="F6260"/>
    </row>
    <row r="6261" spans="1:6">
      <c r="A6261" s="134" t="s">
        <v>102</v>
      </c>
      <c r="B6261" t="s">
        <v>21</v>
      </c>
      <c r="C6261">
        <v>2023</v>
      </c>
      <c r="D6261" s="129">
        <v>133902234.45877901</v>
      </c>
      <c r="F6261"/>
    </row>
    <row r="6262" spans="1:6">
      <c r="A6262" s="134" t="s">
        <v>102</v>
      </c>
      <c r="B6262" t="s">
        <v>21</v>
      </c>
      <c r="C6262">
        <v>2024</v>
      </c>
      <c r="D6262" s="129">
        <v>159541515.53682899</v>
      </c>
      <c r="F6262"/>
    </row>
    <row r="6263" spans="1:6">
      <c r="A6263" s="134" t="s">
        <v>102</v>
      </c>
      <c r="B6263" t="s">
        <v>21</v>
      </c>
      <c r="C6263">
        <v>2025</v>
      </c>
      <c r="D6263" s="129">
        <v>163937793.06255206</v>
      </c>
    </row>
    <row r="6264" spans="1:6">
      <c r="A6264" s="134" t="s">
        <v>11</v>
      </c>
      <c r="B6264" t="s">
        <v>21</v>
      </c>
      <c r="C6264">
        <v>2014</v>
      </c>
      <c r="D6264" s="129">
        <v>25910606.464396339</v>
      </c>
      <c r="F6264"/>
    </row>
    <row r="6265" spans="1:6">
      <c r="A6265" s="134" t="s">
        <v>11</v>
      </c>
      <c r="B6265" t="s">
        <v>21</v>
      </c>
      <c r="C6265">
        <v>2015</v>
      </c>
      <c r="D6265" s="129">
        <v>30028397.411352798</v>
      </c>
      <c r="F6265"/>
    </row>
    <row r="6266" spans="1:6">
      <c r="A6266" s="134" t="s">
        <v>11</v>
      </c>
      <c r="B6266" t="s">
        <v>21</v>
      </c>
      <c r="C6266">
        <v>2016</v>
      </c>
      <c r="D6266" s="129">
        <v>49214599.934437498</v>
      </c>
      <c r="F6266"/>
    </row>
    <row r="6267" spans="1:6">
      <c r="A6267" s="134" t="s">
        <v>11</v>
      </c>
      <c r="B6267" t="s">
        <v>21</v>
      </c>
      <c r="C6267">
        <v>2017</v>
      </c>
      <c r="D6267" s="129">
        <v>45039819</v>
      </c>
      <c r="F6267"/>
    </row>
    <row r="6268" spans="1:6">
      <c r="A6268" s="134" t="s">
        <v>11</v>
      </c>
      <c r="B6268" t="s">
        <v>21</v>
      </c>
      <c r="C6268">
        <v>2018</v>
      </c>
      <c r="D6268" s="129">
        <v>44175547.727898799</v>
      </c>
      <c r="F6268"/>
    </row>
    <row r="6269" spans="1:6">
      <c r="A6269" s="134" t="s">
        <v>11</v>
      </c>
      <c r="B6269" t="s">
        <v>21</v>
      </c>
      <c r="C6269">
        <v>2019</v>
      </c>
      <c r="D6269" s="129">
        <v>40748593.490999997</v>
      </c>
      <c r="F6269"/>
    </row>
    <row r="6270" spans="1:6">
      <c r="A6270" s="134" t="s">
        <v>11</v>
      </c>
      <c r="B6270" t="s">
        <v>21</v>
      </c>
      <c r="C6270">
        <v>2020</v>
      </c>
      <c r="D6270" s="129">
        <v>42661415.030000001</v>
      </c>
      <c r="F6270"/>
    </row>
    <row r="6271" spans="1:6">
      <c r="A6271" s="134" t="s">
        <v>11</v>
      </c>
      <c r="B6271" t="s">
        <v>21</v>
      </c>
      <c r="C6271">
        <v>2021</v>
      </c>
      <c r="D6271" s="129">
        <v>37738748.68</v>
      </c>
      <c r="F6271"/>
    </row>
    <row r="6272" spans="1:6">
      <c r="A6272" s="134" t="s">
        <v>11</v>
      </c>
      <c r="B6272" t="s">
        <v>21</v>
      </c>
      <c r="C6272">
        <v>2022</v>
      </c>
      <c r="D6272" s="129">
        <v>39396873.25</v>
      </c>
      <c r="F6272"/>
    </row>
    <row r="6273" spans="1:6">
      <c r="A6273" s="134" t="s">
        <v>11</v>
      </c>
      <c r="B6273" t="s">
        <v>21</v>
      </c>
      <c r="C6273">
        <v>2023</v>
      </c>
      <c r="D6273" s="129">
        <v>39510432.109999999</v>
      </c>
      <c r="F6273"/>
    </row>
    <row r="6274" spans="1:6">
      <c r="A6274" s="134" t="s">
        <v>11</v>
      </c>
      <c r="B6274" t="s">
        <v>21</v>
      </c>
      <c r="C6274">
        <v>2024</v>
      </c>
      <c r="D6274" s="129">
        <v>51608827.030000001</v>
      </c>
      <c r="F6274"/>
    </row>
    <row r="6275" spans="1:6">
      <c r="A6275" s="134" t="s">
        <v>11</v>
      </c>
      <c r="B6275" t="s">
        <v>21</v>
      </c>
      <c r="C6275">
        <v>2025</v>
      </c>
      <c r="D6275" s="129">
        <v>49233091</v>
      </c>
    </row>
    <row r="6276" spans="1:6">
      <c r="A6276" s="134" t="s">
        <v>6</v>
      </c>
      <c r="B6276" t="s">
        <v>21</v>
      </c>
      <c r="C6276">
        <v>2014</v>
      </c>
      <c r="D6276" s="129">
        <v>39298153.379057817</v>
      </c>
      <c r="F6276"/>
    </row>
    <row r="6277" spans="1:6">
      <c r="A6277" s="134" t="s">
        <v>6</v>
      </c>
      <c r="B6277" t="s">
        <v>21</v>
      </c>
      <c r="C6277">
        <v>2015</v>
      </c>
      <c r="D6277" s="129">
        <v>24900387.2868146</v>
      </c>
      <c r="F6277"/>
    </row>
    <row r="6278" spans="1:6">
      <c r="A6278" s="134" t="s">
        <v>6</v>
      </c>
      <c r="B6278" t="s">
        <v>21</v>
      </c>
      <c r="C6278">
        <v>2016</v>
      </c>
      <c r="D6278" s="129">
        <v>28374674.235993799</v>
      </c>
      <c r="F6278"/>
    </row>
    <row r="6279" spans="1:6">
      <c r="A6279" s="134" t="s">
        <v>6</v>
      </c>
      <c r="B6279" t="s">
        <v>21</v>
      </c>
      <c r="C6279">
        <v>2017</v>
      </c>
      <c r="D6279" s="129">
        <v>18130546.1032447</v>
      </c>
      <c r="F6279"/>
    </row>
    <row r="6280" spans="1:6">
      <c r="A6280" s="134" t="s">
        <v>6</v>
      </c>
      <c r="B6280" t="s">
        <v>21</v>
      </c>
      <c r="C6280">
        <v>2018</v>
      </c>
      <c r="D6280" s="129">
        <v>16562775.6600457</v>
      </c>
      <c r="F6280"/>
    </row>
    <row r="6281" spans="1:6">
      <c r="A6281" s="134" t="s">
        <v>6</v>
      </c>
      <c r="B6281" t="s">
        <v>21</v>
      </c>
      <c r="C6281">
        <v>2019</v>
      </c>
      <c r="D6281" s="129">
        <v>12056116.3777839</v>
      </c>
      <c r="F6281"/>
    </row>
    <row r="6282" spans="1:6">
      <c r="A6282" s="134" t="s">
        <v>6</v>
      </c>
      <c r="B6282" t="s">
        <v>21</v>
      </c>
      <c r="C6282">
        <v>2020</v>
      </c>
      <c r="D6282" s="129">
        <v>11314809.7473701</v>
      </c>
      <c r="F6282"/>
    </row>
    <row r="6283" spans="1:6">
      <c r="A6283" s="134" t="s">
        <v>6</v>
      </c>
      <c r="B6283" t="s">
        <v>21</v>
      </c>
      <c r="C6283">
        <v>2021</v>
      </c>
      <c r="D6283" s="129">
        <v>10700855.2305164</v>
      </c>
      <c r="F6283"/>
    </row>
    <row r="6284" spans="1:6">
      <c r="A6284" s="134" t="s">
        <v>6</v>
      </c>
      <c r="B6284" t="s">
        <v>21</v>
      </c>
      <c r="C6284">
        <v>2022</v>
      </c>
      <c r="D6284" s="129">
        <v>0</v>
      </c>
      <c r="F6284"/>
    </row>
    <row r="6285" spans="1:6">
      <c r="A6285" s="134" t="s">
        <v>6</v>
      </c>
      <c r="B6285" t="s">
        <v>21</v>
      </c>
      <c r="C6285">
        <v>2023</v>
      </c>
      <c r="D6285" s="129">
        <v>0</v>
      </c>
      <c r="F6285"/>
    </row>
    <row r="6286" spans="1:6">
      <c r="A6286" s="134" t="s">
        <v>6</v>
      </c>
      <c r="B6286" t="s">
        <v>21</v>
      </c>
      <c r="C6286">
        <v>2024</v>
      </c>
      <c r="D6286" s="129">
        <v>0</v>
      </c>
      <c r="F6286"/>
    </row>
    <row r="6287" spans="1:6">
      <c r="A6287" s="134" t="s">
        <v>6</v>
      </c>
      <c r="B6287" t="s">
        <v>21</v>
      </c>
      <c r="C6287">
        <v>2025</v>
      </c>
      <c r="D6287" s="129">
        <v>233588072.56</v>
      </c>
    </row>
    <row r="6288" spans="1:6">
      <c r="A6288" s="134" t="s">
        <v>8</v>
      </c>
      <c r="B6288" t="s">
        <v>21</v>
      </c>
      <c r="C6288">
        <v>2014</v>
      </c>
      <c r="D6288" s="129">
        <v>153362686.94000009</v>
      </c>
      <c r="F6288"/>
    </row>
    <row r="6289" spans="1:6">
      <c r="A6289" s="134" t="s">
        <v>8</v>
      </c>
      <c r="B6289" t="s">
        <v>21</v>
      </c>
      <c r="C6289">
        <v>2015</v>
      </c>
      <c r="D6289" s="129">
        <v>179119995.84</v>
      </c>
      <c r="F6289"/>
    </row>
    <row r="6290" spans="1:6">
      <c r="A6290" s="134" t="s">
        <v>8</v>
      </c>
      <c r="B6290" t="s">
        <v>21</v>
      </c>
      <c r="C6290">
        <v>2016</v>
      </c>
      <c r="D6290" s="129">
        <v>132214556.122987</v>
      </c>
      <c r="F6290"/>
    </row>
    <row r="6291" spans="1:6">
      <c r="A6291" s="134" t="s">
        <v>8</v>
      </c>
      <c r="B6291" t="s">
        <v>21</v>
      </c>
      <c r="C6291">
        <v>2017</v>
      </c>
      <c r="D6291" s="129">
        <v>136475729.16999999</v>
      </c>
      <c r="F6291"/>
    </row>
    <row r="6292" spans="1:6">
      <c r="A6292" s="134" t="s">
        <v>8</v>
      </c>
      <c r="B6292" t="s">
        <v>21</v>
      </c>
      <c r="C6292">
        <v>2018</v>
      </c>
      <c r="D6292" s="129">
        <v>151188235.34</v>
      </c>
      <c r="F6292"/>
    </row>
    <row r="6293" spans="1:6">
      <c r="A6293" s="134" t="s">
        <v>8</v>
      </c>
      <c r="B6293" t="s">
        <v>21</v>
      </c>
      <c r="C6293">
        <v>2019</v>
      </c>
      <c r="D6293" s="129">
        <v>139366576.77000001</v>
      </c>
      <c r="F6293"/>
    </row>
    <row r="6294" spans="1:6">
      <c r="A6294" s="134" t="s">
        <v>8</v>
      </c>
      <c r="B6294" t="s">
        <v>21</v>
      </c>
      <c r="C6294">
        <v>2020</v>
      </c>
      <c r="D6294" s="129">
        <v>109811008.22</v>
      </c>
      <c r="F6294"/>
    </row>
    <row r="6295" spans="1:6">
      <c r="A6295" s="134" t="s">
        <v>8</v>
      </c>
      <c r="B6295" t="s">
        <v>21</v>
      </c>
      <c r="C6295">
        <v>2021</v>
      </c>
      <c r="D6295" s="129">
        <v>161498749.68000001</v>
      </c>
      <c r="F6295"/>
    </row>
    <row r="6296" spans="1:6">
      <c r="A6296" s="134" t="s">
        <v>8</v>
      </c>
      <c r="B6296" t="s">
        <v>21</v>
      </c>
      <c r="C6296">
        <v>2022</v>
      </c>
      <c r="D6296" s="129">
        <v>159630853.72999999</v>
      </c>
      <c r="F6296"/>
    </row>
    <row r="6297" spans="1:6">
      <c r="A6297" s="134" t="s">
        <v>8</v>
      </c>
      <c r="B6297" t="s">
        <v>21</v>
      </c>
      <c r="C6297">
        <v>2023</v>
      </c>
      <c r="D6297" s="129">
        <v>189532363.22</v>
      </c>
      <c r="F6297"/>
    </row>
    <row r="6298" spans="1:6">
      <c r="A6298" s="134" t="s">
        <v>8</v>
      </c>
      <c r="B6298" t="s">
        <v>21</v>
      </c>
      <c r="C6298">
        <v>2024</v>
      </c>
      <c r="D6298" s="129">
        <v>211299878.08000001</v>
      </c>
      <c r="F6298"/>
    </row>
    <row r="6299" spans="1:6">
      <c r="A6299" s="134" t="s">
        <v>8</v>
      </c>
      <c r="B6299" t="s">
        <v>21</v>
      </c>
      <c r="C6299">
        <v>2025</v>
      </c>
      <c r="D6299" s="129">
        <v>398363868</v>
      </c>
    </row>
    <row r="6300" spans="1:6">
      <c r="A6300" s="134" t="s">
        <v>9</v>
      </c>
      <c r="B6300" t="s">
        <v>21</v>
      </c>
      <c r="C6300">
        <v>2014</v>
      </c>
      <c r="D6300" s="129">
        <v>107206000</v>
      </c>
      <c r="F6300"/>
    </row>
    <row r="6301" spans="1:6">
      <c r="A6301" s="134" t="s">
        <v>9</v>
      </c>
      <c r="B6301" t="s">
        <v>21</v>
      </c>
      <c r="C6301">
        <v>2015</v>
      </c>
      <c r="D6301" s="129">
        <v>108285000</v>
      </c>
      <c r="F6301"/>
    </row>
    <row r="6302" spans="1:6">
      <c r="A6302" s="134" t="s">
        <v>9</v>
      </c>
      <c r="B6302" t="s">
        <v>21</v>
      </c>
      <c r="C6302">
        <v>2016</v>
      </c>
      <c r="D6302" s="129">
        <v>138369670</v>
      </c>
      <c r="F6302"/>
    </row>
    <row r="6303" spans="1:6">
      <c r="A6303" s="134" t="s">
        <v>9</v>
      </c>
      <c r="B6303" t="s">
        <v>21</v>
      </c>
      <c r="C6303">
        <v>2017</v>
      </c>
      <c r="D6303" s="129">
        <v>98824774.170000002</v>
      </c>
      <c r="F6303"/>
    </row>
    <row r="6304" spans="1:6">
      <c r="A6304" s="134" t="s">
        <v>9</v>
      </c>
      <c r="B6304" t="s">
        <v>21</v>
      </c>
      <c r="C6304">
        <v>2018</v>
      </c>
      <c r="D6304" s="129">
        <v>103406281.06</v>
      </c>
      <c r="F6304"/>
    </row>
    <row r="6305" spans="1:6">
      <c r="A6305" s="134" t="s">
        <v>9</v>
      </c>
      <c r="B6305" t="s">
        <v>21</v>
      </c>
      <c r="C6305">
        <v>2019</v>
      </c>
      <c r="D6305" s="129">
        <v>102954599.72</v>
      </c>
      <c r="F6305"/>
    </row>
    <row r="6306" spans="1:6">
      <c r="A6306" s="134" t="s">
        <v>9</v>
      </c>
      <c r="B6306" t="s">
        <v>21</v>
      </c>
      <c r="C6306">
        <v>2020</v>
      </c>
      <c r="D6306" s="129">
        <v>130527570.68000001</v>
      </c>
      <c r="F6306"/>
    </row>
    <row r="6307" spans="1:6">
      <c r="A6307" s="134" t="s">
        <v>9</v>
      </c>
      <c r="B6307" t="s">
        <v>21</v>
      </c>
      <c r="C6307">
        <v>2021</v>
      </c>
      <c r="D6307" s="129">
        <v>137716749.00999999</v>
      </c>
      <c r="F6307"/>
    </row>
    <row r="6308" spans="1:6">
      <c r="A6308" s="134" t="s">
        <v>9</v>
      </c>
      <c r="B6308" t="s">
        <v>21</v>
      </c>
      <c r="C6308">
        <v>2022</v>
      </c>
      <c r="D6308" s="129">
        <v>152469691.94999999</v>
      </c>
      <c r="F6308"/>
    </row>
    <row r="6309" spans="1:6">
      <c r="A6309" s="134" t="s">
        <v>9</v>
      </c>
      <c r="B6309" t="s">
        <v>21</v>
      </c>
      <c r="C6309">
        <v>2023</v>
      </c>
      <c r="D6309" s="129">
        <v>187350278.08000001</v>
      </c>
      <c r="F6309"/>
    </row>
    <row r="6310" spans="1:6">
      <c r="A6310" s="134" t="s">
        <v>9</v>
      </c>
      <c r="B6310" t="s">
        <v>21</v>
      </c>
      <c r="C6310">
        <v>2024</v>
      </c>
      <c r="D6310" s="129">
        <v>215421859.88</v>
      </c>
      <c r="F6310"/>
    </row>
    <row r="6311" spans="1:6">
      <c r="A6311" s="134" t="s">
        <v>9</v>
      </c>
      <c r="B6311" t="s">
        <v>21</v>
      </c>
      <c r="C6311">
        <v>2025</v>
      </c>
      <c r="D6311" s="129">
        <v>355944598</v>
      </c>
    </row>
    <row r="6312" spans="1:6">
      <c r="A6312" s="134" t="s">
        <v>7</v>
      </c>
      <c r="B6312" t="s">
        <v>21</v>
      </c>
      <c r="C6312">
        <v>2014</v>
      </c>
      <c r="D6312" s="129">
        <v>69477948.615193948</v>
      </c>
      <c r="F6312"/>
    </row>
    <row r="6313" spans="1:6">
      <c r="A6313" s="134" t="s">
        <v>7</v>
      </c>
      <c r="B6313" t="s">
        <v>21</v>
      </c>
      <c r="C6313">
        <v>2015</v>
      </c>
      <c r="D6313" s="129">
        <v>38642595.8760067</v>
      </c>
      <c r="F6313"/>
    </row>
    <row r="6314" spans="1:6">
      <c r="A6314" s="134" t="s">
        <v>7</v>
      </c>
      <c r="B6314" t="s">
        <v>21</v>
      </c>
      <c r="C6314">
        <v>2016</v>
      </c>
      <c r="D6314" s="129">
        <v>5523692.8802446704</v>
      </c>
      <c r="F6314"/>
    </row>
    <row r="6315" spans="1:6">
      <c r="A6315" s="134" t="s">
        <v>7</v>
      </c>
      <c r="B6315" t="s">
        <v>21</v>
      </c>
      <c r="C6315">
        <v>2017</v>
      </c>
      <c r="D6315" s="129">
        <v>8496593.6899993606</v>
      </c>
      <c r="F6315"/>
    </row>
    <row r="6316" spans="1:6">
      <c r="A6316" s="134" t="s">
        <v>7</v>
      </c>
      <c r="B6316" t="s">
        <v>21</v>
      </c>
      <c r="C6316">
        <v>2018</v>
      </c>
      <c r="D6316" s="129">
        <v>15589515</v>
      </c>
      <c r="F6316"/>
    </row>
    <row r="6317" spans="1:6">
      <c r="A6317" s="134" t="s">
        <v>7</v>
      </c>
      <c r="B6317" t="s">
        <v>21</v>
      </c>
      <c r="C6317">
        <v>2019</v>
      </c>
      <c r="D6317" s="129">
        <v>27061396.739999998</v>
      </c>
      <c r="F6317"/>
    </row>
    <row r="6318" spans="1:6">
      <c r="A6318" s="134" t="s">
        <v>7</v>
      </c>
      <c r="B6318" t="s">
        <v>21</v>
      </c>
      <c r="C6318">
        <v>2020</v>
      </c>
      <c r="D6318" s="129">
        <v>10664911</v>
      </c>
      <c r="F6318"/>
    </row>
    <row r="6319" spans="1:6">
      <c r="A6319" s="134" t="s">
        <v>7</v>
      </c>
      <c r="B6319" t="s">
        <v>21</v>
      </c>
      <c r="C6319">
        <v>2021</v>
      </c>
      <c r="D6319" s="129">
        <v>-3530768</v>
      </c>
      <c r="E6319" s="146"/>
      <c r="F6319"/>
    </row>
    <row r="6320" spans="1:6">
      <c r="A6320" s="134" t="s">
        <v>7</v>
      </c>
      <c r="B6320" t="s">
        <v>21</v>
      </c>
      <c r="C6320">
        <v>2022</v>
      </c>
      <c r="D6320" s="129">
        <v>0</v>
      </c>
      <c r="F6320"/>
    </row>
    <row r="6321" spans="1:6">
      <c r="A6321" s="134" t="s">
        <v>7</v>
      </c>
      <c r="B6321" t="s">
        <v>21</v>
      </c>
      <c r="C6321">
        <v>2023</v>
      </c>
      <c r="D6321" s="129">
        <v>-197580.34</v>
      </c>
      <c r="F6321"/>
    </row>
    <row r="6322" spans="1:6">
      <c r="A6322" s="134" t="s">
        <v>7</v>
      </c>
      <c r="B6322" t="s">
        <v>21</v>
      </c>
      <c r="C6322">
        <v>2024</v>
      </c>
      <c r="D6322" s="129">
        <v>4996484.96</v>
      </c>
      <c r="F6322"/>
    </row>
    <row r="6323" spans="1:6">
      <c r="A6323" s="134" t="s">
        <v>7</v>
      </c>
      <c r="B6323" t="s">
        <v>21</v>
      </c>
      <c r="C6323">
        <v>2025</v>
      </c>
      <c r="D6323" s="129">
        <v>-5687949.5199999996</v>
      </c>
    </row>
    <row r="6324" spans="1:6">
      <c r="A6324" s="134" t="s">
        <v>107</v>
      </c>
      <c r="B6324" t="s">
        <v>21</v>
      </c>
      <c r="C6324">
        <v>2014</v>
      </c>
      <c r="D6324" s="129">
        <v>64533080.276856318</v>
      </c>
      <c r="F6324"/>
    </row>
    <row r="6325" spans="1:6">
      <c r="A6325" s="134" t="s">
        <v>107</v>
      </c>
      <c r="B6325" t="s">
        <v>21</v>
      </c>
      <c r="C6325">
        <v>2015</v>
      </c>
      <c r="D6325" s="129">
        <v>60018345.930742599</v>
      </c>
      <c r="F6325"/>
    </row>
    <row r="6326" spans="1:6">
      <c r="A6326" s="134" t="s">
        <v>107</v>
      </c>
      <c r="B6326" t="s">
        <v>21</v>
      </c>
      <c r="C6326">
        <v>2016</v>
      </c>
      <c r="D6326" s="129">
        <v>27764048.184851799</v>
      </c>
      <c r="F6326"/>
    </row>
    <row r="6327" spans="1:6">
      <c r="A6327" s="134" t="s">
        <v>107</v>
      </c>
      <c r="B6327" t="s">
        <v>21</v>
      </c>
      <c r="C6327">
        <v>2017</v>
      </c>
      <c r="D6327" s="129">
        <v>34908479.997571602</v>
      </c>
      <c r="F6327"/>
    </row>
    <row r="6328" spans="1:6">
      <c r="A6328" s="134" t="s">
        <v>107</v>
      </c>
      <c r="B6328" t="s">
        <v>21</v>
      </c>
      <c r="C6328">
        <v>2018</v>
      </c>
      <c r="D6328" s="129">
        <v>42864127</v>
      </c>
      <c r="F6328"/>
    </row>
    <row r="6329" spans="1:6">
      <c r="A6329" s="134" t="s">
        <v>107</v>
      </c>
      <c r="B6329" t="s">
        <v>21</v>
      </c>
      <c r="C6329">
        <v>2019</v>
      </c>
      <c r="D6329" s="129">
        <v>40700721</v>
      </c>
      <c r="F6329"/>
    </row>
    <row r="6330" spans="1:6">
      <c r="A6330" s="134" t="s">
        <v>107</v>
      </c>
      <c r="B6330" t="s">
        <v>21</v>
      </c>
      <c r="C6330">
        <v>2020</v>
      </c>
      <c r="D6330" s="129">
        <v>38513468.100000001</v>
      </c>
      <c r="F6330"/>
    </row>
    <row r="6331" spans="1:6">
      <c r="A6331" s="134" t="s">
        <v>107</v>
      </c>
      <c r="B6331" t="s">
        <v>21</v>
      </c>
      <c r="C6331">
        <v>2021</v>
      </c>
      <c r="D6331" s="129">
        <v>42094353.32</v>
      </c>
      <c r="F6331"/>
    </row>
    <row r="6332" spans="1:6">
      <c r="A6332" s="134" t="s">
        <v>107</v>
      </c>
      <c r="B6332" t="s">
        <v>21</v>
      </c>
      <c r="C6332">
        <v>2022</v>
      </c>
      <c r="D6332" s="129">
        <v>47214325</v>
      </c>
      <c r="F6332"/>
    </row>
    <row r="6333" spans="1:6">
      <c r="A6333" s="134" t="s">
        <v>107</v>
      </c>
      <c r="B6333" t="s">
        <v>21</v>
      </c>
      <c r="C6333">
        <v>2023</v>
      </c>
      <c r="D6333" s="129">
        <v>46247960</v>
      </c>
      <c r="F6333"/>
    </row>
    <row r="6334" spans="1:6">
      <c r="A6334" s="134" t="s">
        <v>107</v>
      </c>
      <c r="B6334" t="s">
        <v>21</v>
      </c>
      <c r="C6334">
        <v>2024</v>
      </c>
      <c r="D6334" s="129">
        <v>40333365</v>
      </c>
      <c r="F6334"/>
    </row>
    <row r="6335" spans="1:6">
      <c r="A6335" s="134" t="s">
        <v>107</v>
      </c>
      <c r="B6335" t="s">
        <v>21</v>
      </c>
      <c r="C6335">
        <v>2025</v>
      </c>
      <c r="D6335" s="129">
        <v>43634392</v>
      </c>
    </row>
    <row r="6336" spans="1:6">
      <c r="A6336" s="134" t="s">
        <v>104</v>
      </c>
      <c r="B6336" t="s">
        <v>21</v>
      </c>
      <c r="C6336">
        <v>2014</v>
      </c>
      <c r="D6336" s="129">
        <v>45297235.259333439</v>
      </c>
      <c r="F6336"/>
    </row>
    <row r="6337" spans="1:6">
      <c r="A6337" s="134" t="s">
        <v>104</v>
      </c>
      <c r="B6337" t="s">
        <v>21</v>
      </c>
      <c r="C6337">
        <v>2015</v>
      </c>
      <c r="D6337" s="129">
        <v>48958807.148007199</v>
      </c>
      <c r="F6337"/>
    </row>
    <row r="6338" spans="1:6">
      <c r="A6338" s="134" t="s">
        <v>104</v>
      </c>
      <c r="B6338" t="s">
        <v>21</v>
      </c>
      <c r="C6338">
        <v>2016</v>
      </c>
      <c r="D6338" s="129">
        <v>63513186.733176999</v>
      </c>
      <c r="F6338"/>
    </row>
    <row r="6339" spans="1:6">
      <c r="A6339" s="134" t="s">
        <v>104</v>
      </c>
      <c r="B6339" t="s">
        <v>21</v>
      </c>
      <c r="C6339">
        <v>2017</v>
      </c>
      <c r="D6339" s="129">
        <v>65083859.224367797</v>
      </c>
      <c r="F6339"/>
    </row>
    <row r="6340" spans="1:6">
      <c r="A6340" s="134" t="s">
        <v>104</v>
      </c>
      <c r="B6340" t="s">
        <v>21</v>
      </c>
      <c r="C6340">
        <v>2018</v>
      </c>
      <c r="D6340" s="129">
        <v>62087242.009999998</v>
      </c>
      <c r="F6340"/>
    </row>
    <row r="6341" spans="1:6">
      <c r="A6341" s="134" t="s">
        <v>104</v>
      </c>
      <c r="B6341" t="s">
        <v>21</v>
      </c>
      <c r="C6341">
        <v>2019</v>
      </c>
      <c r="D6341" s="129">
        <v>68098391.599999994</v>
      </c>
      <c r="F6341"/>
    </row>
    <row r="6342" spans="1:6">
      <c r="A6342" s="134" t="s">
        <v>104</v>
      </c>
      <c r="B6342" t="s">
        <v>21</v>
      </c>
      <c r="C6342">
        <v>2020</v>
      </c>
      <c r="D6342" s="129">
        <v>55767244.259999998</v>
      </c>
      <c r="F6342"/>
    </row>
    <row r="6343" spans="1:6">
      <c r="A6343" s="134" t="s">
        <v>104</v>
      </c>
      <c r="B6343" t="s">
        <v>21</v>
      </c>
      <c r="C6343">
        <v>2021</v>
      </c>
      <c r="D6343" s="129">
        <v>52023671.060000002</v>
      </c>
      <c r="F6343"/>
    </row>
    <row r="6344" spans="1:6">
      <c r="A6344" s="134" t="s">
        <v>104</v>
      </c>
      <c r="B6344" t="s">
        <v>21</v>
      </c>
      <c r="C6344">
        <v>2022</v>
      </c>
      <c r="D6344" s="129">
        <v>57463561.039999999</v>
      </c>
      <c r="F6344"/>
    </row>
    <row r="6345" spans="1:6">
      <c r="A6345" s="134" t="s">
        <v>104</v>
      </c>
      <c r="B6345" t="s">
        <v>21</v>
      </c>
      <c r="C6345">
        <v>2023</v>
      </c>
      <c r="D6345" s="129">
        <v>65159079.850000001</v>
      </c>
      <c r="F6345"/>
    </row>
    <row r="6346" spans="1:6">
      <c r="A6346" s="134" t="s">
        <v>104</v>
      </c>
      <c r="B6346" t="s">
        <v>21</v>
      </c>
      <c r="C6346">
        <v>2024</v>
      </c>
      <c r="D6346" s="129">
        <v>67060248.359999999</v>
      </c>
      <c r="F6346"/>
    </row>
    <row r="6347" spans="1:6">
      <c r="A6347" s="134" t="s">
        <v>104</v>
      </c>
      <c r="B6347" t="s">
        <v>21</v>
      </c>
      <c r="C6347">
        <v>2025</v>
      </c>
      <c r="D6347" s="129">
        <v>73685971.002414241</v>
      </c>
    </row>
    <row r="6348" spans="1:6">
      <c r="A6348" s="134" t="s">
        <v>145</v>
      </c>
      <c r="B6348" t="s">
        <v>21</v>
      </c>
      <c r="C6348">
        <v>2020</v>
      </c>
      <c r="D6348" s="129">
        <v>65233434.75</v>
      </c>
      <c r="F6348"/>
    </row>
    <row r="6349" spans="1:6">
      <c r="A6349" s="134" t="s">
        <v>145</v>
      </c>
      <c r="B6349" t="s">
        <v>21</v>
      </c>
      <c r="C6349">
        <v>2021</v>
      </c>
      <c r="D6349" s="129">
        <v>48700044</v>
      </c>
      <c r="F6349"/>
    </row>
    <row r="6350" spans="1:6">
      <c r="A6350" s="134" t="s">
        <v>145</v>
      </c>
      <c r="B6350" t="s">
        <v>21</v>
      </c>
      <c r="C6350">
        <v>2022</v>
      </c>
      <c r="D6350" s="129">
        <v>39413070.439999998</v>
      </c>
      <c r="F6350"/>
    </row>
    <row r="6351" spans="1:6">
      <c r="A6351" s="134" t="s">
        <v>145</v>
      </c>
      <c r="B6351" t="s">
        <v>21</v>
      </c>
      <c r="C6351">
        <v>2023</v>
      </c>
      <c r="D6351" s="129">
        <v>38583707</v>
      </c>
      <c r="F6351"/>
    </row>
    <row r="6352" spans="1:6">
      <c r="A6352" s="134" t="s">
        <v>145</v>
      </c>
      <c r="B6352" t="s">
        <v>21</v>
      </c>
      <c r="C6352">
        <v>2024</v>
      </c>
      <c r="D6352" s="129">
        <v>34242984</v>
      </c>
      <c r="F6352"/>
    </row>
    <row r="6353" spans="1:6">
      <c r="A6353" s="134" t="s">
        <v>145</v>
      </c>
      <c r="B6353" t="s">
        <v>21</v>
      </c>
      <c r="C6353">
        <v>2025</v>
      </c>
      <c r="D6353" s="129">
        <v>37617943</v>
      </c>
    </row>
    <row r="6354" spans="1:6">
      <c r="A6354" s="134" t="s">
        <v>101</v>
      </c>
      <c r="B6354" t="s">
        <v>21</v>
      </c>
      <c r="C6354">
        <v>2014</v>
      </c>
      <c r="D6354" s="129">
        <v>45724029.407777667</v>
      </c>
      <c r="F6354"/>
    </row>
    <row r="6355" spans="1:6">
      <c r="A6355" s="134" t="s">
        <v>101</v>
      </c>
      <c r="B6355" t="s">
        <v>21</v>
      </c>
      <c r="C6355">
        <v>2015</v>
      </c>
      <c r="D6355" s="129">
        <v>66554013.337192297</v>
      </c>
      <c r="F6355"/>
    </row>
    <row r="6356" spans="1:6">
      <c r="A6356" s="134" t="s">
        <v>101</v>
      </c>
      <c r="B6356" t="s">
        <v>21</v>
      </c>
      <c r="C6356">
        <v>2016</v>
      </c>
      <c r="D6356" s="129">
        <v>94691985.565217599</v>
      </c>
      <c r="F6356"/>
    </row>
    <row r="6357" spans="1:6">
      <c r="A6357" s="134" t="s">
        <v>101</v>
      </c>
      <c r="B6357" t="s">
        <v>21</v>
      </c>
      <c r="C6357">
        <v>2017</v>
      </c>
      <c r="D6357" s="129">
        <v>98376123</v>
      </c>
      <c r="F6357"/>
    </row>
    <row r="6358" spans="1:6">
      <c r="A6358" s="134" t="s">
        <v>101</v>
      </c>
      <c r="B6358" t="s">
        <v>21</v>
      </c>
      <c r="C6358">
        <v>2018</v>
      </c>
      <c r="D6358" s="129">
        <v>95419931.793781593</v>
      </c>
      <c r="F6358"/>
    </row>
    <row r="6359" spans="1:6">
      <c r="A6359" s="134" t="s">
        <v>101</v>
      </c>
      <c r="B6359" t="s">
        <v>21</v>
      </c>
      <c r="C6359">
        <v>2019</v>
      </c>
      <c r="D6359" s="129">
        <v>92512913.143700004</v>
      </c>
      <c r="F6359"/>
    </row>
    <row r="6360" spans="1:6">
      <c r="A6360" s="134" t="s">
        <v>101</v>
      </c>
      <c r="B6360" t="s">
        <v>21</v>
      </c>
      <c r="C6360">
        <v>2020</v>
      </c>
      <c r="D6360" s="129">
        <v>86982135.069999993</v>
      </c>
      <c r="F6360"/>
    </row>
    <row r="6361" spans="1:6">
      <c r="A6361" s="134" t="s">
        <v>101</v>
      </c>
      <c r="B6361" t="s">
        <v>21</v>
      </c>
      <c r="C6361">
        <v>2021</v>
      </c>
      <c r="D6361" s="129">
        <v>97315267.780000001</v>
      </c>
      <c r="F6361"/>
    </row>
    <row r="6362" spans="1:6">
      <c r="A6362" s="134" t="s">
        <v>101</v>
      </c>
      <c r="B6362" t="s">
        <v>21</v>
      </c>
      <c r="C6362">
        <v>2022</v>
      </c>
      <c r="D6362" s="129">
        <v>102008120.13</v>
      </c>
      <c r="F6362"/>
    </row>
    <row r="6363" spans="1:6">
      <c r="A6363" s="134" t="s">
        <v>101</v>
      </c>
      <c r="B6363" t="s">
        <v>21</v>
      </c>
      <c r="C6363">
        <v>2023</v>
      </c>
      <c r="D6363" s="129">
        <v>109667135.19</v>
      </c>
      <c r="F6363"/>
    </row>
    <row r="6364" spans="1:6">
      <c r="A6364" s="134" t="s">
        <v>101</v>
      </c>
      <c r="B6364" t="s">
        <v>21</v>
      </c>
      <c r="C6364">
        <v>2024</v>
      </c>
      <c r="D6364" s="129">
        <v>102648313.20999999</v>
      </c>
      <c r="F6364"/>
    </row>
    <row r="6365" spans="1:6">
      <c r="A6365" s="134" t="s">
        <v>101</v>
      </c>
      <c r="B6365" t="s">
        <v>21</v>
      </c>
      <c r="C6365">
        <v>2025</v>
      </c>
      <c r="D6365" s="129">
        <v>115676631</v>
      </c>
    </row>
    <row r="6366" spans="1:6">
      <c r="A6366" s="134" t="s">
        <v>10</v>
      </c>
      <c r="B6366" t="s">
        <v>21</v>
      </c>
      <c r="C6366">
        <v>2014</v>
      </c>
      <c r="D6366" s="129">
        <v>123951000</v>
      </c>
      <c r="F6366"/>
    </row>
    <row r="6367" spans="1:6">
      <c r="A6367" s="134" t="s">
        <v>10</v>
      </c>
      <c r="B6367" t="s">
        <v>21</v>
      </c>
      <c r="C6367">
        <v>2015</v>
      </c>
      <c r="D6367" s="129">
        <v>126601000</v>
      </c>
      <c r="F6367"/>
    </row>
    <row r="6368" spans="1:6">
      <c r="A6368" s="134" t="s">
        <v>10</v>
      </c>
      <c r="B6368" t="s">
        <v>21</v>
      </c>
      <c r="C6368">
        <v>2016</v>
      </c>
      <c r="D6368" s="129">
        <v>111425530.79703739</v>
      </c>
      <c r="F6368"/>
    </row>
    <row r="6369" spans="1:6">
      <c r="A6369" s="134" t="s">
        <v>10</v>
      </c>
      <c r="B6369" t="s">
        <v>21</v>
      </c>
      <c r="C6369">
        <v>2017</v>
      </c>
      <c r="D6369" s="129">
        <v>116253344.710885</v>
      </c>
      <c r="F6369"/>
    </row>
    <row r="6370" spans="1:6">
      <c r="A6370" s="134" t="s">
        <v>10</v>
      </c>
      <c r="B6370" t="s">
        <v>21</v>
      </c>
      <c r="C6370">
        <v>2018</v>
      </c>
      <c r="D6370" s="129">
        <v>138607581.83000001</v>
      </c>
      <c r="F6370"/>
    </row>
    <row r="6371" spans="1:6">
      <c r="A6371" s="134" t="s">
        <v>10</v>
      </c>
      <c r="B6371" t="s">
        <v>21</v>
      </c>
      <c r="C6371">
        <v>2019</v>
      </c>
      <c r="D6371" s="129">
        <v>143735885.95513099</v>
      </c>
      <c r="F6371"/>
    </row>
    <row r="6372" spans="1:6">
      <c r="A6372" s="134" t="s">
        <v>10</v>
      </c>
      <c r="B6372" t="s">
        <v>21</v>
      </c>
      <c r="C6372">
        <v>2020</v>
      </c>
      <c r="D6372" s="129">
        <v>129858697.42831001</v>
      </c>
      <c r="F6372"/>
    </row>
    <row r="6373" spans="1:6">
      <c r="A6373" s="134" t="s">
        <v>10</v>
      </c>
      <c r="B6373" t="s">
        <v>21</v>
      </c>
      <c r="C6373">
        <v>2021</v>
      </c>
      <c r="D6373" s="129">
        <v>134935459.75999999</v>
      </c>
      <c r="F6373"/>
    </row>
    <row r="6374" spans="1:6">
      <c r="A6374" s="134" t="s">
        <v>10</v>
      </c>
      <c r="B6374" t="s">
        <v>21</v>
      </c>
      <c r="C6374">
        <v>2022</v>
      </c>
      <c r="D6374" s="129">
        <v>145200964.38</v>
      </c>
      <c r="F6374"/>
    </row>
    <row r="6375" spans="1:6">
      <c r="A6375" s="134" t="s">
        <v>10</v>
      </c>
      <c r="B6375" t="s">
        <v>21</v>
      </c>
      <c r="C6375">
        <v>2023</v>
      </c>
      <c r="D6375" s="129">
        <v>167668261</v>
      </c>
      <c r="F6375"/>
    </row>
    <row r="6376" spans="1:6">
      <c r="A6376" s="134" t="s">
        <v>10</v>
      </c>
      <c r="B6376" t="s">
        <v>21</v>
      </c>
      <c r="C6376">
        <v>2024</v>
      </c>
      <c r="D6376" s="129">
        <v>183862124</v>
      </c>
      <c r="F6376"/>
    </row>
    <row r="6377" spans="1:6">
      <c r="A6377" s="134" t="s">
        <v>10</v>
      </c>
      <c r="B6377" t="s">
        <v>21</v>
      </c>
      <c r="C6377">
        <v>2025</v>
      </c>
      <c r="D6377" s="129">
        <v>197882294</v>
      </c>
    </row>
    <row r="6378" spans="1:6">
      <c r="A6378" s="134" t="s">
        <v>105</v>
      </c>
      <c r="B6378" t="s">
        <v>21</v>
      </c>
      <c r="C6378">
        <v>2014</v>
      </c>
      <c r="D6378" s="129">
        <v>37956579.399999999</v>
      </c>
      <c r="F6378"/>
    </row>
    <row r="6379" spans="1:6">
      <c r="A6379" s="134" t="s">
        <v>105</v>
      </c>
      <c r="B6379" t="s">
        <v>21</v>
      </c>
      <c r="C6379">
        <v>2015</v>
      </c>
      <c r="D6379" s="129">
        <v>23637273.950287201</v>
      </c>
      <c r="F6379"/>
    </row>
    <row r="6380" spans="1:6">
      <c r="A6380" s="134" t="s">
        <v>105</v>
      </c>
      <c r="B6380" t="s">
        <v>21</v>
      </c>
      <c r="C6380">
        <v>2016</v>
      </c>
      <c r="D6380" s="129">
        <v>25311366.925666101</v>
      </c>
      <c r="F6380"/>
    </row>
    <row r="6381" spans="1:6">
      <c r="A6381" s="134" t="s">
        <v>105</v>
      </c>
      <c r="B6381" t="s">
        <v>21</v>
      </c>
      <c r="C6381">
        <v>2017</v>
      </c>
      <c r="D6381" s="129">
        <v>28547823.761215601</v>
      </c>
      <c r="F6381"/>
    </row>
    <row r="6382" spans="1:6">
      <c r="A6382" s="134" t="s">
        <v>105</v>
      </c>
      <c r="B6382" t="s">
        <v>21</v>
      </c>
      <c r="C6382">
        <v>2018</v>
      </c>
      <c r="D6382" s="129">
        <v>24535906.169646401</v>
      </c>
      <c r="F6382"/>
    </row>
    <row r="6383" spans="1:6">
      <c r="A6383" s="134" t="s">
        <v>105</v>
      </c>
      <c r="B6383" t="s">
        <v>21</v>
      </c>
      <c r="C6383">
        <v>2019</v>
      </c>
      <c r="D6383" s="129">
        <v>39564346.014995098</v>
      </c>
      <c r="F6383"/>
    </row>
    <row r="6384" spans="1:6">
      <c r="A6384" s="134" t="s">
        <v>105</v>
      </c>
      <c r="B6384" t="s">
        <v>21</v>
      </c>
      <c r="C6384">
        <v>2020</v>
      </c>
      <c r="D6384" s="129">
        <v>44874317.435757898</v>
      </c>
      <c r="F6384"/>
    </row>
    <row r="6385" spans="1:6">
      <c r="A6385" s="134" t="s">
        <v>105</v>
      </c>
      <c r="B6385" t="s">
        <v>21</v>
      </c>
      <c r="C6385">
        <v>2021</v>
      </c>
      <c r="D6385" s="129">
        <v>46538516.755584501</v>
      </c>
      <c r="F6385"/>
    </row>
    <row r="6386" spans="1:6">
      <c r="A6386" s="134" t="s">
        <v>105</v>
      </c>
      <c r="B6386" t="s">
        <v>21</v>
      </c>
      <c r="C6386">
        <v>2022</v>
      </c>
      <c r="D6386" s="129">
        <v>47358460.2725849</v>
      </c>
      <c r="F6386"/>
    </row>
    <row r="6387" spans="1:6">
      <c r="A6387" s="134" t="s">
        <v>105</v>
      </c>
      <c r="B6387" t="s">
        <v>21</v>
      </c>
      <c r="C6387">
        <v>2023</v>
      </c>
      <c r="D6387" s="129">
        <v>37451612.839233503</v>
      </c>
      <c r="F6387"/>
    </row>
    <row r="6388" spans="1:6">
      <c r="A6388" s="134" t="s">
        <v>105</v>
      </c>
      <c r="B6388" t="s">
        <v>21</v>
      </c>
      <c r="C6388">
        <v>2024</v>
      </c>
      <c r="D6388" s="129">
        <v>45424627.315453798</v>
      </c>
      <c r="F6388"/>
    </row>
    <row r="6389" spans="1:6">
      <c r="A6389" s="134" t="s">
        <v>105</v>
      </c>
      <c r="B6389" t="s">
        <v>21</v>
      </c>
      <c r="C6389">
        <v>2025</v>
      </c>
      <c r="D6389" s="129">
        <v>97442880.048832223</v>
      </c>
    </row>
    <row r="6390" spans="1:6">
      <c r="A6390" s="134" t="s">
        <v>12</v>
      </c>
      <c r="B6390" t="s">
        <v>21</v>
      </c>
      <c r="C6390">
        <v>2014</v>
      </c>
      <c r="D6390" s="129">
        <v>74021914.140000015</v>
      </c>
      <c r="F6390"/>
    </row>
    <row r="6391" spans="1:6">
      <c r="A6391" s="134" t="s">
        <v>12</v>
      </c>
      <c r="B6391" t="s">
        <v>21</v>
      </c>
      <c r="C6391">
        <v>2015</v>
      </c>
      <c r="D6391" s="129">
        <v>74835559.555267006</v>
      </c>
      <c r="F6391"/>
    </row>
    <row r="6392" spans="1:6">
      <c r="A6392" s="134" t="s">
        <v>12</v>
      </c>
      <c r="B6392" t="s">
        <v>21</v>
      </c>
      <c r="C6392">
        <v>2016</v>
      </c>
      <c r="D6392" s="129">
        <v>88617687.228741303</v>
      </c>
      <c r="F6392"/>
    </row>
    <row r="6393" spans="1:6">
      <c r="A6393" s="134" t="s">
        <v>12</v>
      </c>
      <c r="B6393" t="s">
        <v>21</v>
      </c>
      <c r="C6393">
        <v>2017</v>
      </c>
      <c r="D6393" s="129">
        <v>87729868</v>
      </c>
      <c r="F6393"/>
    </row>
    <row r="6394" spans="1:6">
      <c r="A6394" s="134" t="s">
        <v>12</v>
      </c>
      <c r="B6394" t="s">
        <v>21</v>
      </c>
      <c r="C6394">
        <v>2018</v>
      </c>
      <c r="D6394" s="129">
        <v>65562749.096789896</v>
      </c>
      <c r="F6394"/>
    </row>
    <row r="6395" spans="1:6">
      <c r="A6395" s="134" t="s">
        <v>12</v>
      </c>
      <c r="B6395" t="s">
        <v>21</v>
      </c>
      <c r="C6395">
        <v>2019</v>
      </c>
      <c r="D6395" s="129">
        <v>68520872.496299997</v>
      </c>
      <c r="F6395"/>
    </row>
    <row r="6396" spans="1:6">
      <c r="A6396" s="134" t="s">
        <v>12</v>
      </c>
      <c r="B6396" t="s">
        <v>21</v>
      </c>
      <c r="C6396">
        <v>2020</v>
      </c>
      <c r="D6396" s="129">
        <v>74771784</v>
      </c>
      <c r="F6396"/>
    </row>
    <row r="6397" spans="1:6">
      <c r="A6397" s="134" t="s">
        <v>12</v>
      </c>
      <c r="B6397" t="s">
        <v>21</v>
      </c>
      <c r="C6397">
        <v>2021</v>
      </c>
      <c r="D6397" s="129">
        <v>75179062.049999997</v>
      </c>
      <c r="F6397"/>
    </row>
    <row r="6398" spans="1:6">
      <c r="A6398" s="134" t="s">
        <v>12</v>
      </c>
      <c r="B6398" t="s">
        <v>21</v>
      </c>
      <c r="C6398">
        <v>2022</v>
      </c>
      <c r="D6398" s="129">
        <v>88440526.670000002</v>
      </c>
      <c r="F6398"/>
    </row>
    <row r="6399" spans="1:6">
      <c r="A6399" s="134" t="s">
        <v>12</v>
      </c>
      <c r="B6399" t="s">
        <v>21</v>
      </c>
      <c r="C6399">
        <v>2023</v>
      </c>
      <c r="D6399" s="129">
        <v>86277345.629999995</v>
      </c>
      <c r="F6399"/>
    </row>
    <row r="6400" spans="1:6">
      <c r="A6400" s="134" t="s">
        <v>12</v>
      </c>
      <c r="B6400" t="s">
        <v>21</v>
      </c>
      <c r="C6400">
        <v>2024</v>
      </c>
      <c r="D6400" s="129">
        <v>97969118.810000002</v>
      </c>
      <c r="F6400"/>
    </row>
    <row r="6401" spans="1:6">
      <c r="A6401" s="134" t="s">
        <v>12</v>
      </c>
      <c r="B6401" t="s">
        <v>21</v>
      </c>
      <c r="C6401">
        <v>2025</v>
      </c>
      <c r="D6401" s="129">
        <v>96292403</v>
      </c>
    </row>
    <row r="6402" spans="1:6">
      <c r="A6402" s="134" t="s">
        <v>103</v>
      </c>
      <c r="B6402" t="s">
        <v>77</v>
      </c>
      <c r="C6402">
        <v>2014</v>
      </c>
      <c r="D6402" s="129">
        <v>39954238.130000003</v>
      </c>
      <c r="F6402"/>
    </row>
    <row r="6403" spans="1:6">
      <c r="A6403" s="134" t="s">
        <v>103</v>
      </c>
      <c r="B6403" t="s">
        <v>77</v>
      </c>
      <c r="C6403">
        <v>2015</v>
      </c>
      <c r="D6403" s="129">
        <v>41044171</v>
      </c>
      <c r="F6403"/>
    </row>
    <row r="6404" spans="1:6">
      <c r="A6404" s="134" t="s">
        <v>103</v>
      </c>
      <c r="B6404" t="s">
        <v>77</v>
      </c>
      <c r="C6404">
        <v>2016</v>
      </c>
      <c r="D6404" s="129">
        <v>45845921.890000001</v>
      </c>
      <c r="F6404"/>
    </row>
    <row r="6405" spans="1:6">
      <c r="A6405" s="134" t="s">
        <v>103</v>
      </c>
      <c r="B6405" t="s">
        <v>77</v>
      </c>
      <c r="C6405">
        <v>2017</v>
      </c>
      <c r="D6405" s="129">
        <v>42886269.259999998</v>
      </c>
      <c r="F6405"/>
    </row>
    <row r="6406" spans="1:6">
      <c r="A6406" s="134" t="s">
        <v>103</v>
      </c>
      <c r="B6406" t="s">
        <v>77</v>
      </c>
      <c r="C6406">
        <v>2018</v>
      </c>
      <c r="D6406" s="129">
        <v>40414737.079999998</v>
      </c>
      <c r="F6406"/>
    </row>
    <row r="6407" spans="1:6">
      <c r="A6407" s="134" t="s">
        <v>103</v>
      </c>
      <c r="B6407" t="s">
        <v>77</v>
      </c>
      <c r="C6407">
        <v>2019</v>
      </c>
      <c r="D6407" s="129">
        <v>44360539.100000001</v>
      </c>
      <c r="F6407"/>
    </row>
    <row r="6408" spans="1:6">
      <c r="A6408" s="134" t="s">
        <v>103</v>
      </c>
      <c r="B6408" t="s">
        <v>77</v>
      </c>
      <c r="C6408">
        <v>2020</v>
      </c>
      <c r="D6408" s="129">
        <v>39029511.431976132</v>
      </c>
      <c r="F6408"/>
    </row>
    <row r="6409" spans="1:6">
      <c r="A6409" s="134" t="s">
        <v>103</v>
      </c>
      <c r="B6409" t="s">
        <v>77</v>
      </c>
      <c r="C6409">
        <v>2021</v>
      </c>
      <c r="D6409" s="129">
        <v>34817771.130000003</v>
      </c>
      <c r="F6409"/>
    </row>
    <row r="6410" spans="1:6">
      <c r="A6410" s="134" t="s">
        <v>103</v>
      </c>
      <c r="B6410" t="s">
        <v>77</v>
      </c>
      <c r="C6410">
        <v>2022</v>
      </c>
      <c r="D6410" s="129">
        <v>37392307.920000277</v>
      </c>
      <c r="F6410"/>
    </row>
    <row r="6411" spans="1:6">
      <c r="A6411" s="134" t="s">
        <v>103</v>
      </c>
      <c r="B6411" t="s">
        <v>77</v>
      </c>
      <c r="C6411">
        <v>2023</v>
      </c>
      <c r="D6411" s="129">
        <v>29019919.84</v>
      </c>
      <c r="F6411"/>
    </row>
    <row r="6412" spans="1:6">
      <c r="A6412" s="134" t="s">
        <v>103</v>
      </c>
      <c r="B6412" t="s">
        <v>77</v>
      </c>
      <c r="C6412">
        <v>2024</v>
      </c>
      <c r="D6412" s="129">
        <v>40292309.077946797</v>
      </c>
      <c r="F6412"/>
    </row>
    <row r="6413" spans="1:6">
      <c r="A6413" s="134" t="s">
        <v>103</v>
      </c>
      <c r="B6413" t="s">
        <v>77</v>
      </c>
      <c r="C6413">
        <v>2025</v>
      </c>
      <c r="D6413" s="129">
        <v>104306722.03209901</v>
      </c>
    </row>
    <row r="6414" spans="1:6">
      <c r="A6414" s="134" t="s">
        <v>72</v>
      </c>
      <c r="B6414" t="s">
        <v>77</v>
      </c>
      <c r="C6414">
        <v>2014</v>
      </c>
      <c r="D6414" s="129">
        <v>52274000</v>
      </c>
      <c r="F6414"/>
    </row>
    <row r="6415" spans="1:6">
      <c r="A6415" s="134" t="s">
        <v>72</v>
      </c>
      <c r="B6415" t="s">
        <v>77</v>
      </c>
      <c r="C6415">
        <v>2015</v>
      </c>
      <c r="D6415" s="129">
        <v>58455100</v>
      </c>
      <c r="F6415"/>
    </row>
    <row r="6416" spans="1:6">
      <c r="A6416" s="134" t="s">
        <v>72</v>
      </c>
      <c r="B6416" t="s">
        <v>77</v>
      </c>
      <c r="C6416">
        <v>2016</v>
      </c>
      <c r="D6416" s="129">
        <v>60642100</v>
      </c>
      <c r="F6416"/>
    </row>
    <row r="6417" spans="1:6">
      <c r="A6417" s="134" t="s">
        <v>72</v>
      </c>
      <c r="B6417" t="s">
        <v>77</v>
      </c>
      <c r="C6417">
        <v>2017</v>
      </c>
      <c r="D6417" s="129">
        <v>63033400</v>
      </c>
      <c r="F6417"/>
    </row>
    <row r="6418" spans="1:6">
      <c r="A6418" s="134" t="s">
        <v>72</v>
      </c>
      <c r="B6418" t="s">
        <v>77</v>
      </c>
      <c r="C6418">
        <v>2018</v>
      </c>
      <c r="D6418" s="129">
        <v>65440000</v>
      </c>
      <c r="F6418"/>
    </row>
    <row r="6419" spans="1:6">
      <c r="A6419" s="134" t="s">
        <v>72</v>
      </c>
      <c r="B6419" t="s">
        <v>77</v>
      </c>
      <c r="C6419">
        <v>2019</v>
      </c>
      <c r="D6419" s="129">
        <v>64036000</v>
      </c>
      <c r="F6419"/>
    </row>
    <row r="6420" spans="1:6">
      <c r="A6420" s="134" t="s">
        <v>72</v>
      </c>
      <c r="B6420" t="s">
        <v>77</v>
      </c>
      <c r="C6420">
        <v>2020</v>
      </c>
      <c r="D6420" s="129">
        <v>63401000</v>
      </c>
      <c r="F6420"/>
    </row>
    <row r="6421" spans="1:6">
      <c r="A6421" s="134" t="s">
        <v>72</v>
      </c>
      <c r="B6421" t="s">
        <v>77</v>
      </c>
      <c r="C6421">
        <v>2021</v>
      </c>
      <c r="D6421" s="129">
        <v>89158000</v>
      </c>
      <c r="F6421"/>
    </row>
    <row r="6422" spans="1:6">
      <c r="A6422" s="134" t="s">
        <v>72</v>
      </c>
      <c r="B6422" t="s">
        <v>77</v>
      </c>
      <c r="C6422">
        <v>2022</v>
      </c>
      <c r="D6422" s="129">
        <v>89265000</v>
      </c>
      <c r="F6422"/>
    </row>
    <row r="6423" spans="1:6">
      <c r="A6423" s="134" t="s">
        <v>72</v>
      </c>
      <c r="B6423" t="s">
        <v>77</v>
      </c>
      <c r="C6423">
        <v>2023</v>
      </c>
      <c r="D6423" s="129">
        <v>92692574.540000007</v>
      </c>
      <c r="F6423"/>
    </row>
    <row r="6424" spans="1:6">
      <c r="A6424" s="134" t="s">
        <v>72</v>
      </c>
      <c r="B6424" t="s">
        <v>77</v>
      </c>
      <c r="C6424">
        <v>2024</v>
      </c>
      <c r="D6424" s="129">
        <v>111215000</v>
      </c>
      <c r="F6424"/>
    </row>
    <row r="6425" spans="1:6">
      <c r="A6425" s="134" t="s">
        <v>72</v>
      </c>
      <c r="B6425" t="s">
        <v>77</v>
      </c>
      <c r="C6425">
        <v>2025</v>
      </c>
      <c r="D6425" s="129">
        <v>140238215.43000001</v>
      </c>
    </row>
    <row r="6426" spans="1:6">
      <c r="A6426" s="134" t="s">
        <v>71</v>
      </c>
      <c r="B6426" t="s">
        <v>77</v>
      </c>
      <c r="C6426">
        <v>2014</v>
      </c>
      <c r="D6426" s="129">
        <v>121406000</v>
      </c>
      <c r="F6426"/>
    </row>
    <row r="6427" spans="1:6">
      <c r="A6427" s="134" t="s">
        <v>71</v>
      </c>
      <c r="B6427" t="s">
        <v>77</v>
      </c>
      <c r="C6427">
        <v>2015</v>
      </c>
      <c r="D6427" s="129">
        <v>129529000</v>
      </c>
      <c r="F6427"/>
    </row>
    <row r="6428" spans="1:6">
      <c r="A6428" s="134" t="s">
        <v>71</v>
      </c>
      <c r="B6428" t="s">
        <v>77</v>
      </c>
      <c r="C6428">
        <v>2016</v>
      </c>
      <c r="D6428" s="129">
        <v>127099000</v>
      </c>
      <c r="F6428"/>
    </row>
    <row r="6429" spans="1:6">
      <c r="A6429" s="134" t="s">
        <v>71</v>
      </c>
      <c r="B6429" t="s">
        <v>77</v>
      </c>
      <c r="C6429">
        <v>2017</v>
      </c>
      <c r="D6429" s="129">
        <v>137109000</v>
      </c>
      <c r="F6429"/>
    </row>
    <row r="6430" spans="1:6">
      <c r="A6430" s="134" t="s">
        <v>71</v>
      </c>
      <c r="B6430" t="s">
        <v>77</v>
      </c>
      <c r="C6430">
        <v>2018</v>
      </c>
      <c r="D6430" s="129">
        <v>126404000</v>
      </c>
      <c r="F6430"/>
    </row>
    <row r="6431" spans="1:6">
      <c r="A6431" s="134" t="s">
        <v>71</v>
      </c>
      <c r="B6431" t="s">
        <v>77</v>
      </c>
      <c r="C6431">
        <v>2019</v>
      </c>
      <c r="D6431" s="129">
        <v>132173000</v>
      </c>
      <c r="F6431"/>
    </row>
    <row r="6432" spans="1:6">
      <c r="A6432" s="134" t="s">
        <v>71</v>
      </c>
      <c r="B6432" t="s">
        <v>77</v>
      </c>
      <c r="C6432">
        <v>2020</v>
      </c>
      <c r="D6432" s="129">
        <v>134138000</v>
      </c>
      <c r="F6432"/>
    </row>
    <row r="6433" spans="1:6">
      <c r="A6433" s="134" t="s">
        <v>71</v>
      </c>
      <c r="B6433" t="s">
        <v>77</v>
      </c>
      <c r="C6433">
        <v>2021</v>
      </c>
      <c r="D6433" s="129">
        <v>138404000</v>
      </c>
      <c r="F6433"/>
    </row>
    <row r="6434" spans="1:6">
      <c r="A6434" s="134" t="s">
        <v>71</v>
      </c>
      <c r="B6434" t="s">
        <v>77</v>
      </c>
      <c r="C6434">
        <v>2022</v>
      </c>
      <c r="D6434" s="129">
        <v>134297000</v>
      </c>
      <c r="E6434" s="62"/>
      <c r="F6434"/>
    </row>
    <row r="6435" spans="1:6">
      <c r="A6435" s="134" t="s">
        <v>71</v>
      </c>
      <c r="B6435" t="s">
        <v>77</v>
      </c>
      <c r="C6435">
        <v>2023</v>
      </c>
      <c r="D6435" s="129">
        <v>139358000</v>
      </c>
      <c r="F6435"/>
    </row>
    <row r="6436" spans="1:6">
      <c r="A6436" s="134" t="s">
        <v>71</v>
      </c>
      <c r="B6436" t="s">
        <v>77</v>
      </c>
      <c r="C6436">
        <v>2024</v>
      </c>
      <c r="D6436" s="129">
        <v>162140000</v>
      </c>
      <c r="E6436" s="62"/>
      <c r="F6436"/>
    </row>
    <row r="6437" spans="1:6">
      <c r="A6437" s="134" t="s">
        <v>71</v>
      </c>
      <c r="B6437" t="s">
        <v>77</v>
      </c>
      <c r="C6437">
        <v>2025</v>
      </c>
      <c r="D6437" s="129">
        <v>238182666.44999999</v>
      </c>
    </row>
    <row r="6438" spans="1:6">
      <c r="A6438" s="134" t="s">
        <v>106</v>
      </c>
      <c r="B6438" t="s">
        <v>77</v>
      </c>
      <c r="C6438">
        <v>2014</v>
      </c>
      <c r="D6438" s="129">
        <v>14645000</v>
      </c>
      <c r="F6438"/>
    </row>
    <row r="6439" spans="1:6">
      <c r="A6439" s="134" t="s">
        <v>106</v>
      </c>
      <c r="B6439" t="s">
        <v>77</v>
      </c>
      <c r="C6439">
        <v>2015</v>
      </c>
      <c r="D6439" s="129">
        <v>12881000</v>
      </c>
      <c r="F6439"/>
    </row>
    <row r="6440" spans="1:6">
      <c r="A6440" s="134" t="s">
        <v>106</v>
      </c>
      <c r="B6440" t="s">
        <v>77</v>
      </c>
      <c r="C6440">
        <v>2016</v>
      </c>
      <c r="D6440" s="129">
        <v>13942000</v>
      </c>
      <c r="F6440"/>
    </row>
    <row r="6441" spans="1:6">
      <c r="A6441" s="134" t="s">
        <v>106</v>
      </c>
      <c r="B6441" t="s">
        <v>77</v>
      </c>
      <c r="C6441">
        <v>2017</v>
      </c>
      <c r="D6441" s="129">
        <v>15150015</v>
      </c>
      <c r="F6441"/>
    </row>
    <row r="6442" spans="1:6">
      <c r="A6442" s="134" t="s">
        <v>106</v>
      </c>
      <c r="B6442" t="s">
        <v>77</v>
      </c>
      <c r="C6442">
        <v>2018</v>
      </c>
      <c r="D6442" s="129">
        <v>14075702</v>
      </c>
      <c r="F6442"/>
    </row>
    <row r="6443" spans="1:6">
      <c r="A6443" s="134" t="s">
        <v>106</v>
      </c>
      <c r="B6443" t="s">
        <v>77</v>
      </c>
      <c r="C6443">
        <v>2019</v>
      </c>
      <c r="D6443" s="129">
        <v>15996238</v>
      </c>
      <c r="F6443"/>
    </row>
    <row r="6444" spans="1:6">
      <c r="A6444" s="134" t="s">
        <v>106</v>
      </c>
      <c r="B6444" t="s">
        <v>77</v>
      </c>
      <c r="C6444">
        <v>2020</v>
      </c>
      <c r="D6444" s="129">
        <v>13060227.477585619</v>
      </c>
      <c r="F6444"/>
    </row>
    <row r="6445" spans="1:6">
      <c r="A6445" s="134" t="s">
        <v>106</v>
      </c>
      <c r="B6445" t="s">
        <v>77</v>
      </c>
      <c r="C6445">
        <v>2021</v>
      </c>
      <c r="D6445" s="129">
        <v>14313178.1121573</v>
      </c>
      <c r="F6445"/>
    </row>
    <row r="6446" spans="1:6">
      <c r="A6446" s="134" t="s">
        <v>106</v>
      </c>
      <c r="B6446" t="s">
        <v>77</v>
      </c>
      <c r="C6446">
        <v>2022</v>
      </c>
      <c r="D6446" s="129">
        <v>14485829.550000001</v>
      </c>
      <c r="F6446"/>
    </row>
    <row r="6447" spans="1:6">
      <c r="A6447" s="134" t="s">
        <v>106</v>
      </c>
      <c r="B6447" t="s">
        <v>77</v>
      </c>
      <c r="C6447">
        <v>2023</v>
      </c>
      <c r="D6447" s="129">
        <v>15084235.960000001</v>
      </c>
      <c r="F6447"/>
    </row>
    <row r="6448" spans="1:6">
      <c r="A6448" s="134" t="s">
        <v>106</v>
      </c>
      <c r="B6448" t="s">
        <v>77</v>
      </c>
      <c r="C6448">
        <v>2024</v>
      </c>
      <c r="D6448" s="129">
        <v>15486845.08</v>
      </c>
      <c r="F6448"/>
    </row>
    <row r="6449" spans="1:6">
      <c r="A6449" s="134" t="s">
        <v>106</v>
      </c>
      <c r="B6449" t="s">
        <v>77</v>
      </c>
      <c r="C6449">
        <v>2025</v>
      </c>
      <c r="D6449" s="129">
        <v>42241772.927630045</v>
      </c>
    </row>
    <row r="6450" spans="1:6">
      <c r="A6450" s="134" t="s">
        <v>70</v>
      </c>
      <c r="B6450" t="s">
        <v>77</v>
      </c>
      <c r="C6450">
        <v>2014</v>
      </c>
      <c r="D6450" s="129">
        <v>103544000</v>
      </c>
      <c r="F6450"/>
    </row>
    <row r="6451" spans="1:6">
      <c r="A6451" s="134" t="s">
        <v>70</v>
      </c>
      <c r="B6451" t="s">
        <v>77</v>
      </c>
      <c r="C6451">
        <v>2015</v>
      </c>
      <c r="D6451" s="129">
        <v>90352000</v>
      </c>
      <c r="F6451"/>
    </row>
    <row r="6452" spans="1:6">
      <c r="A6452" s="134" t="s">
        <v>70</v>
      </c>
      <c r="B6452" t="s">
        <v>77</v>
      </c>
      <c r="C6452">
        <v>2016</v>
      </c>
      <c r="D6452" s="129">
        <v>89978000</v>
      </c>
      <c r="F6452"/>
    </row>
    <row r="6453" spans="1:6">
      <c r="A6453" s="134" t="s">
        <v>70</v>
      </c>
      <c r="B6453" t="s">
        <v>77</v>
      </c>
      <c r="C6453">
        <v>2017</v>
      </c>
      <c r="D6453" s="129">
        <v>87480000</v>
      </c>
      <c r="F6453"/>
    </row>
    <row r="6454" spans="1:6">
      <c r="A6454" s="134" t="s">
        <v>70</v>
      </c>
      <c r="B6454" t="s">
        <v>77</v>
      </c>
      <c r="C6454">
        <v>2018</v>
      </c>
      <c r="D6454" s="129">
        <v>71393000</v>
      </c>
      <c r="F6454"/>
    </row>
    <row r="6455" spans="1:6">
      <c r="A6455" s="134" t="s">
        <v>70</v>
      </c>
      <c r="B6455" t="s">
        <v>77</v>
      </c>
      <c r="C6455">
        <v>2019</v>
      </c>
      <c r="D6455" s="129">
        <v>72419000</v>
      </c>
      <c r="F6455"/>
    </row>
    <row r="6456" spans="1:6">
      <c r="A6456" s="134" t="s">
        <v>70</v>
      </c>
      <c r="B6456" t="s">
        <v>77</v>
      </c>
      <c r="C6456">
        <v>2020</v>
      </c>
      <c r="D6456" s="129">
        <v>70643000</v>
      </c>
      <c r="F6456"/>
    </row>
    <row r="6457" spans="1:6">
      <c r="A6457" s="134" t="s">
        <v>70</v>
      </c>
      <c r="B6457" t="s">
        <v>77</v>
      </c>
      <c r="C6457">
        <v>2021</v>
      </c>
      <c r="D6457" s="129">
        <v>67361000</v>
      </c>
      <c r="F6457"/>
    </row>
    <row r="6458" spans="1:6">
      <c r="A6458" s="134" t="s">
        <v>70</v>
      </c>
      <c r="B6458" t="s">
        <v>77</v>
      </c>
      <c r="C6458">
        <v>2022</v>
      </c>
      <c r="D6458" s="129">
        <v>60176000</v>
      </c>
      <c r="E6458" s="62"/>
      <c r="F6458"/>
    </row>
    <row r="6459" spans="1:6">
      <c r="A6459" s="134" t="s">
        <v>79</v>
      </c>
      <c r="B6459" t="s">
        <v>77</v>
      </c>
      <c r="C6459">
        <v>2023</v>
      </c>
      <c r="D6459" s="129">
        <v>56967000</v>
      </c>
      <c r="F6459"/>
    </row>
    <row r="6460" spans="1:6">
      <c r="A6460" s="134" t="s">
        <v>70</v>
      </c>
      <c r="B6460" t="s">
        <v>77</v>
      </c>
      <c r="C6460">
        <v>2024</v>
      </c>
      <c r="D6460" s="129">
        <v>76136000</v>
      </c>
      <c r="E6460" s="62"/>
      <c r="F6460"/>
    </row>
    <row r="6461" spans="1:6">
      <c r="A6461" s="134" t="s">
        <v>70</v>
      </c>
      <c r="B6461" t="s">
        <v>77</v>
      </c>
      <c r="C6461">
        <v>2025</v>
      </c>
      <c r="D6461" s="129">
        <v>248528494</v>
      </c>
    </row>
    <row r="6462" spans="1:6">
      <c r="A6462" s="134" t="s">
        <v>5</v>
      </c>
      <c r="B6462" t="s">
        <v>33</v>
      </c>
      <c r="C6462">
        <v>2014</v>
      </c>
      <c r="D6462" s="129">
        <v>3671707</v>
      </c>
      <c r="F6462"/>
    </row>
    <row r="6463" spans="1:6">
      <c r="A6463" s="134" t="s">
        <v>5</v>
      </c>
      <c r="B6463" t="s">
        <v>33</v>
      </c>
      <c r="C6463">
        <v>2015</v>
      </c>
      <c r="D6463" s="129">
        <v>1023800</v>
      </c>
      <c r="F6463"/>
    </row>
    <row r="6464" spans="1:6">
      <c r="A6464" s="134" t="s">
        <v>5</v>
      </c>
      <c r="B6464" t="s">
        <v>33</v>
      </c>
      <c r="C6464">
        <v>2016</v>
      </c>
      <c r="D6464" s="129">
        <v>3687897.1639999999</v>
      </c>
      <c r="F6464"/>
    </row>
    <row r="6465" spans="1:6">
      <c r="A6465" s="134" t="s">
        <v>5</v>
      </c>
      <c r="B6465" t="s">
        <v>33</v>
      </c>
      <c r="C6465">
        <v>2017</v>
      </c>
      <c r="D6465" s="129">
        <v>1053623.1880000001</v>
      </c>
      <c r="F6465"/>
    </row>
    <row r="6466" spans="1:6">
      <c r="A6466" s="134" t="s">
        <v>5</v>
      </c>
      <c r="B6466" t="s">
        <v>33</v>
      </c>
      <c r="C6466">
        <v>2018</v>
      </c>
      <c r="D6466" s="129">
        <v>1074154.5900000001</v>
      </c>
      <c r="F6466"/>
    </row>
    <row r="6467" spans="1:6">
      <c r="A6467" s="134" t="s">
        <v>5</v>
      </c>
      <c r="B6467" t="s">
        <v>33</v>
      </c>
      <c r="C6467">
        <v>2019</v>
      </c>
      <c r="D6467" s="129">
        <v>1100149.1299999999</v>
      </c>
      <c r="F6467"/>
    </row>
    <row r="6468" spans="1:6">
      <c r="A6468" s="134" t="s">
        <v>5</v>
      </c>
      <c r="B6468" t="s">
        <v>33</v>
      </c>
      <c r="C6468">
        <v>2020</v>
      </c>
      <c r="D6468" s="129">
        <v>1349097.469999999</v>
      </c>
      <c r="F6468"/>
    </row>
    <row r="6469" spans="1:6">
      <c r="A6469" s="134" t="s">
        <v>5</v>
      </c>
      <c r="B6469" t="s">
        <v>33</v>
      </c>
      <c r="C6469">
        <v>2021</v>
      </c>
      <c r="D6469" s="129">
        <v>1383308.870000001</v>
      </c>
      <c r="F6469"/>
    </row>
    <row r="6470" spans="1:6">
      <c r="A6470" s="134" t="s">
        <v>5</v>
      </c>
      <c r="B6470" t="s">
        <v>33</v>
      </c>
      <c r="C6470">
        <v>2022</v>
      </c>
      <c r="D6470" s="129">
        <v>1402835.399999999</v>
      </c>
      <c r="F6470"/>
    </row>
    <row r="6471" spans="1:6">
      <c r="A6471" s="134" t="s">
        <v>5</v>
      </c>
      <c r="B6471" t="s">
        <v>33</v>
      </c>
      <c r="C6471">
        <v>2023</v>
      </c>
      <c r="D6471" s="129">
        <v>1460000</v>
      </c>
      <c r="F6471"/>
    </row>
    <row r="6472" spans="1:6">
      <c r="A6472" s="134" t="s">
        <v>5</v>
      </c>
      <c r="B6472" t="s">
        <v>33</v>
      </c>
      <c r="C6472">
        <v>2024</v>
      </c>
      <c r="D6472" s="129">
        <v>1550000</v>
      </c>
      <c r="F6472"/>
    </row>
    <row r="6473" spans="1:6">
      <c r="A6473" s="134" t="s">
        <v>5</v>
      </c>
      <c r="B6473" t="s">
        <v>33</v>
      </c>
      <c r="C6473">
        <v>2025</v>
      </c>
      <c r="D6473" s="129">
        <v>0</v>
      </c>
    </row>
    <row r="6474" spans="1:6">
      <c r="A6474" s="134" t="s">
        <v>102</v>
      </c>
      <c r="B6474" t="s">
        <v>33</v>
      </c>
      <c r="C6474">
        <v>2014</v>
      </c>
      <c r="D6474" s="129">
        <v>0</v>
      </c>
      <c r="F6474"/>
    </row>
    <row r="6475" spans="1:6">
      <c r="A6475" s="134" t="s">
        <v>102</v>
      </c>
      <c r="B6475" t="s">
        <v>33</v>
      </c>
      <c r="C6475">
        <v>2015</v>
      </c>
      <c r="D6475" s="129">
        <v>0</v>
      </c>
      <c r="F6475"/>
    </row>
    <row r="6476" spans="1:6">
      <c r="A6476" s="134" t="s">
        <v>102</v>
      </c>
      <c r="B6476" t="s">
        <v>33</v>
      </c>
      <c r="C6476">
        <v>2016</v>
      </c>
      <c r="D6476" s="129">
        <v>0</v>
      </c>
      <c r="F6476"/>
    </row>
    <row r="6477" spans="1:6">
      <c r="A6477" s="134" t="s">
        <v>102</v>
      </c>
      <c r="B6477" t="s">
        <v>33</v>
      </c>
      <c r="C6477">
        <v>2017</v>
      </c>
      <c r="D6477" s="129">
        <v>0</v>
      </c>
      <c r="F6477"/>
    </row>
    <row r="6478" spans="1:6">
      <c r="A6478" s="134" t="s">
        <v>102</v>
      </c>
      <c r="B6478" t="s">
        <v>33</v>
      </c>
      <c r="C6478">
        <v>2018</v>
      </c>
      <c r="D6478" s="129">
        <v>0</v>
      </c>
      <c r="F6478"/>
    </row>
    <row r="6479" spans="1:6">
      <c r="A6479" s="134" t="s">
        <v>102</v>
      </c>
      <c r="B6479" t="s">
        <v>33</v>
      </c>
      <c r="C6479">
        <v>2019</v>
      </c>
      <c r="D6479" s="129">
        <v>0</v>
      </c>
      <c r="F6479"/>
    </row>
    <row r="6480" spans="1:6">
      <c r="A6480" s="134" t="s">
        <v>102</v>
      </c>
      <c r="B6480" t="s">
        <v>33</v>
      </c>
      <c r="C6480">
        <v>2020</v>
      </c>
      <c r="D6480" s="129">
        <v>0</v>
      </c>
      <c r="F6480"/>
    </row>
    <row r="6481" spans="1:6">
      <c r="A6481" s="134" t="s">
        <v>102</v>
      </c>
      <c r="B6481" t="s">
        <v>33</v>
      </c>
      <c r="C6481">
        <v>2021</v>
      </c>
      <c r="D6481" s="129">
        <v>0</v>
      </c>
      <c r="F6481"/>
    </row>
    <row r="6482" spans="1:6">
      <c r="A6482" s="134" t="s">
        <v>102</v>
      </c>
      <c r="B6482" t="s">
        <v>33</v>
      </c>
      <c r="C6482">
        <v>2022</v>
      </c>
      <c r="D6482" s="129">
        <v>0</v>
      </c>
      <c r="F6482"/>
    </row>
    <row r="6483" spans="1:6">
      <c r="A6483" s="134" t="s">
        <v>102</v>
      </c>
      <c r="B6483" t="s">
        <v>33</v>
      </c>
      <c r="C6483">
        <v>2023</v>
      </c>
      <c r="D6483" s="129">
        <v>703420.16997265548</v>
      </c>
      <c r="F6483"/>
    </row>
    <row r="6484" spans="1:6">
      <c r="A6484" s="134" t="s">
        <v>102</v>
      </c>
      <c r="B6484" t="s">
        <v>33</v>
      </c>
      <c r="C6484">
        <v>2024</v>
      </c>
      <c r="D6484" s="129">
        <v>715537.29759075434</v>
      </c>
      <c r="F6484"/>
    </row>
    <row r="6485" spans="1:6">
      <c r="A6485" s="134" t="s">
        <v>102</v>
      </c>
      <c r="B6485" t="s">
        <v>33</v>
      </c>
      <c r="C6485">
        <v>2025</v>
      </c>
      <c r="D6485" s="129">
        <v>0</v>
      </c>
    </row>
    <row r="6486" spans="1:6">
      <c r="A6486" s="134" t="s">
        <v>103</v>
      </c>
      <c r="B6486" t="s">
        <v>33</v>
      </c>
      <c r="C6486">
        <v>2014</v>
      </c>
      <c r="D6486" s="129">
        <v>0</v>
      </c>
      <c r="F6486"/>
    </row>
    <row r="6487" spans="1:6">
      <c r="A6487" s="134" t="s">
        <v>103</v>
      </c>
      <c r="B6487" t="s">
        <v>33</v>
      </c>
      <c r="C6487">
        <v>2015</v>
      </c>
      <c r="D6487" s="129">
        <v>0</v>
      </c>
      <c r="F6487"/>
    </row>
    <row r="6488" spans="1:6">
      <c r="A6488" s="134" t="s">
        <v>103</v>
      </c>
      <c r="B6488" t="s">
        <v>33</v>
      </c>
      <c r="C6488">
        <v>2016</v>
      </c>
      <c r="D6488" s="129">
        <v>0</v>
      </c>
      <c r="F6488"/>
    </row>
    <row r="6489" spans="1:6">
      <c r="A6489" s="134" t="s">
        <v>103</v>
      </c>
      <c r="B6489" t="s">
        <v>33</v>
      </c>
      <c r="C6489">
        <v>2017</v>
      </c>
      <c r="D6489" s="129">
        <v>0</v>
      </c>
      <c r="F6489"/>
    </row>
    <row r="6490" spans="1:6">
      <c r="A6490" s="134" t="s">
        <v>103</v>
      </c>
      <c r="B6490" t="s">
        <v>33</v>
      </c>
      <c r="C6490">
        <v>2018</v>
      </c>
      <c r="D6490" s="129">
        <v>0</v>
      </c>
      <c r="F6490"/>
    </row>
    <row r="6491" spans="1:6">
      <c r="A6491" s="134" t="s">
        <v>103</v>
      </c>
      <c r="B6491" t="s">
        <v>33</v>
      </c>
      <c r="C6491">
        <v>2019</v>
      </c>
      <c r="D6491" s="129">
        <v>0</v>
      </c>
      <c r="F6491"/>
    </row>
    <row r="6492" spans="1:6">
      <c r="A6492" s="134" t="s">
        <v>103</v>
      </c>
      <c r="B6492" t="s">
        <v>33</v>
      </c>
      <c r="C6492">
        <v>2020</v>
      </c>
      <c r="D6492" s="129">
        <v>0</v>
      </c>
      <c r="F6492"/>
    </row>
    <row r="6493" spans="1:6">
      <c r="A6493" s="134" t="s">
        <v>103</v>
      </c>
      <c r="B6493" t="s">
        <v>33</v>
      </c>
      <c r="C6493">
        <v>2021</v>
      </c>
      <c r="D6493" s="129">
        <v>0</v>
      </c>
      <c r="F6493"/>
    </row>
    <row r="6494" spans="1:6">
      <c r="A6494" s="134" t="s">
        <v>103</v>
      </c>
      <c r="B6494" t="s">
        <v>33</v>
      </c>
      <c r="C6494">
        <v>2022</v>
      </c>
      <c r="D6494" s="129">
        <v>0</v>
      </c>
      <c r="F6494"/>
    </row>
    <row r="6495" spans="1:6">
      <c r="A6495" s="134" t="s">
        <v>103</v>
      </c>
      <c r="B6495" t="s">
        <v>33</v>
      </c>
      <c r="C6495">
        <v>2023</v>
      </c>
      <c r="D6495" s="129">
        <v>624292.27206512576</v>
      </c>
      <c r="F6495"/>
    </row>
    <row r="6496" spans="1:6">
      <c r="A6496" s="134" t="s">
        <v>103</v>
      </c>
      <c r="B6496" t="s">
        <v>33</v>
      </c>
      <c r="C6496">
        <v>2024</v>
      </c>
      <c r="D6496" s="129">
        <v>630548.98040632741</v>
      </c>
      <c r="F6496"/>
    </row>
    <row r="6497" spans="1:6">
      <c r="A6497" s="134" t="s">
        <v>103</v>
      </c>
      <c r="B6497" t="s">
        <v>33</v>
      </c>
      <c r="C6497">
        <v>2025</v>
      </c>
      <c r="D6497" s="129">
        <v>0</v>
      </c>
    </row>
    <row r="6498" spans="1:6">
      <c r="A6498" s="134" t="s">
        <v>11</v>
      </c>
      <c r="B6498" t="s">
        <v>33</v>
      </c>
      <c r="C6498">
        <v>2014</v>
      </c>
      <c r="D6498" s="129">
        <v>0</v>
      </c>
      <c r="F6498"/>
    </row>
    <row r="6499" spans="1:6">
      <c r="A6499" s="134" t="s">
        <v>11</v>
      </c>
      <c r="B6499" t="s">
        <v>33</v>
      </c>
      <c r="C6499">
        <v>2015</v>
      </c>
      <c r="D6499" s="129">
        <v>0</v>
      </c>
      <c r="F6499"/>
    </row>
    <row r="6500" spans="1:6">
      <c r="A6500" s="134" t="s">
        <v>11</v>
      </c>
      <c r="B6500" t="s">
        <v>33</v>
      </c>
      <c r="C6500">
        <v>2016</v>
      </c>
      <c r="D6500" s="129">
        <v>-292885</v>
      </c>
      <c r="F6500"/>
    </row>
    <row r="6501" spans="1:6">
      <c r="A6501" s="134" t="s">
        <v>11</v>
      </c>
      <c r="B6501" t="s">
        <v>33</v>
      </c>
      <c r="C6501">
        <v>2017</v>
      </c>
      <c r="D6501" s="129">
        <v>-295903</v>
      </c>
      <c r="F6501"/>
    </row>
    <row r="6502" spans="1:6">
      <c r="A6502" s="134" t="s">
        <v>11</v>
      </c>
      <c r="B6502" t="s">
        <v>33</v>
      </c>
      <c r="C6502">
        <v>2018</v>
      </c>
      <c r="D6502" s="129">
        <v>-301624.39963277098</v>
      </c>
      <c r="F6502"/>
    </row>
    <row r="6503" spans="1:6">
      <c r="A6503" s="134" t="s">
        <v>11</v>
      </c>
      <c r="B6503" t="s">
        <v>33</v>
      </c>
      <c r="C6503">
        <v>2019</v>
      </c>
      <c r="D6503" s="129">
        <v>0</v>
      </c>
      <c r="F6503"/>
    </row>
    <row r="6504" spans="1:6">
      <c r="A6504" s="134" t="s">
        <v>11</v>
      </c>
      <c r="B6504" t="s">
        <v>33</v>
      </c>
      <c r="C6504">
        <v>2020</v>
      </c>
      <c r="D6504" s="129">
        <v>-95987</v>
      </c>
      <c r="F6504"/>
    </row>
    <row r="6505" spans="1:6">
      <c r="A6505" s="134" t="s">
        <v>11</v>
      </c>
      <c r="B6505" t="s">
        <v>33</v>
      </c>
      <c r="C6505">
        <v>2021</v>
      </c>
      <c r="D6505" s="129">
        <v>61732</v>
      </c>
      <c r="F6505"/>
    </row>
    <row r="6506" spans="1:6">
      <c r="A6506" s="134" t="s">
        <v>11</v>
      </c>
      <c r="B6506" t="s">
        <v>33</v>
      </c>
      <c r="C6506">
        <v>2022</v>
      </c>
      <c r="D6506" s="129">
        <v>0</v>
      </c>
      <c r="F6506"/>
    </row>
    <row r="6507" spans="1:6">
      <c r="A6507" s="134" t="s">
        <v>11</v>
      </c>
      <c r="B6507" t="s">
        <v>33</v>
      </c>
      <c r="C6507">
        <v>2023</v>
      </c>
      <c r="D6507" s="129">
        <v>463931.12614861369</v>
      </c>
      <c r="F6507"/>
    </row>
    <row r="6508" spans="1:6">
      <c r="A6508" s="134" t="s">
        <v>11</v>
      </c>
      <c r="B6508" t="s">
        <v>33</v>
      </c>
      <c r="C6508">
        <v>2024</v>
      </c>
      <c r="D6508" s="129">
        <v>486482.78957733972</v>
      </c>
      <c r="F6508"/>
    </row>
    <row r="6509" spans="1:6">
      <c r="A6509" s="134" t="s">
        <v>11</v>
      </c>
      <c r="B6509" t="s">
        <v>33</v>
      </c>
      <c r="C6509">
        <v>2025</v>
      </c>
      <c r="D6509" s="129">
        <v>-343617</v>
      </c>
    </row>
    <row r="6510" spans="1:6">
      <c r="A6510" s="134" t="s">
        <v>72</v>
      </c>
      <c r="B6510" t="s">
        <v>33</v>
      </c>
      <c r="C6510">
        <v>2014</v>
      </c>
      <c r="D6510" s="129">
        <v>0</v>
      </c>
      <c r="F6510"/>
    </row>
    <row r="6511" spans="1:6">
      <c r="A6511" s="134" t="s">
        <v>72</v>
      </c>
      <c r="B6511" t="s">
        <v>33</v>
      </c>
      <c r="C6511">
        <v>2015</v>
      </c>
      <c r="D6511" s="129">
        <v>0</v>
      </c>
      <c r="F6511"/>
    </row>
    <row r="6512" spans="1:6">
      <c r="A6512" s="134" t="s">
        <v>72</v>
      </c>
      <c r="B6512" t="s">
        <v>33</v>
      </c>
      <c r="C6512">
        <v>2016</v>
      </c>
      <c r="D6512" s="129">
        <v>0</v>
      </c>
      <c r="F6512"/>
    </row>
    <row r="6513" spans="1:6">
      <c r="A6513" s="134" t="s">
        <v>72</v>
      </c>
      <c r="B6513" t="s">
        <v>33</v>
      </c>
      <c r="C6513">
        <v>2017</v>
      </c>
      <c r="D6513" s="129">
        <v>0</v>
      </c>
      <c r="F6513"/>
    </row>
    <row r="6514" spans="1:6">
      <c r="A6514" s="134" t="s">
        <v>72</v>
      </c>
      <c r="B6514" t="s">
        <v>33</v>
      </c>
      <c r="C6514">
        <v>2018</v>
      </c>
      <c r="D6514" s="129">
        <v>0</v>
      </c>
      <c r="F6514"/>
    </row>
    <row r="6515" spans="1:6">
      <c r="A6515" s="134" t="s">
        <v>72</v>
      </c>
      <c r="B6515" t="s">
        <v>33</v>
      </c>
      <c r="C6515">
        <v>2019</v>
      </c>
      <c r="D6515" s="129">
        <v>0</v>
      </c>
      <c r="F6515"/>
    </row>
    <row r="6516" spans="1:6">
      <c r="A6516" s="134" t="s">
        <v>72</v>
      </c>
      <c r="B6516" t="s">
        <v>33</v>
      </c>
      <c r="C6516">
        <v>2020</v>
      </c>
      <c r="D6516" s="129">
        <v>0</v>
      </c>
      <c r="F6516"/>
    </row>
    <row r="6517" spans="1:6">
      <c r="A6517" s="134" t="s">
        <v>72</v>
      </c>
      <c r="B6517" t="s">
        <v>33</v>
      </c>
      <c r="C6517">
        <v>2021</v>
      </c>
      <c r="D6517" s="129">
        <v>0</v>
      </c>
      <c r="F6517"/>
    </row>
    <row r="6518" spans="1:6">
      <c r="A6518" s="134" t="s">
        <v>72</v>
      </c>
      <c r="B6518" t="s">
        <v>33</v>
      </c>
      <c r="C6518">
        <v>2022</v>
      </c>
      <c r="D6518" s="129">
        <v>0</v>
      </c>
      <c r="F6518"/>
    </row>
    <row r="6519" spans="1:6">
      <c r="A6519" s="134" t="s">
        <v>72</v>
      </c>
      <c r="B6519" t="s">
        <v>33</v>
      </c>
      <c r="C6519">
        <v>2023</v>
      </c>
      <c r="D6519" s="129">
        <v>0</v>
      </c>
      <c r="F6519"/>
    </row>
    <row r="6520" spans="1:6">
      <c r="A6520" s="134" t="s">
        <v>72</v>
      </c>
      <c r="B6520" t="s">
        <v>33</v>
      </c>
      <c r="C6520">
        <v>2024</v>
      </c>
      <c r="D6520" s="129">
        <v>449806.29965594597</v>
      </c>
      <c r="F6520"/>
    </row>
    <row r="6521" spans="1:6">
      <c r="A6521" s="134" t="s">
        <v>72</v>
      </c>
      <c r="B6521" t="s">
        <v>33</v>
      </c>
      <c r="C6521">
        <v>2025</v>
      </c>
      <c r="D6521" s="129">
        <v>481695.68833248841</v>
      </c>
    </row>
    <row r="6522" spans="1:6">
      <c r="A6522" s="134" t="s">
        <v>6</v>
      </c>
      <c r="B6522" t="s">
        <v>33</v>
      </c>
      <c r="C6522">
        <v>2014</v>
      </c>
      <c r="D6522" s="129">
        <v>7221917</v>
      </c>
      <c r="F6522"/>
    </row>
    <row r="6523" spans="1:6">
      <c r="A6523" s="134" t="s">
        <v>6</v>
      </c>
      <c r="B6523" t="s">
        <v>33</v>
      </c>
      <c r="C6523">
        <v>2015</v>
      </c>
      <c r="D6523" s="129">
        <v>7435230.3973449897</v>
      </c>
      <c r="F6523"/>
    </row>
    <row r="6524" spans="1:6">
      <c r="A6524" s="134" t="s">
        <v>6</v>
      </c>
      <c r="B6524" t="s">
        <v>33</v>
      </c>
      <c r="C6524">
        <v>2016</v>
      </c>
      <c r="D6524" s="129">
        <v>7235822.3356937803</v>
      </c>
      <c r="F6524"/>
    </row>
    <row r="6525" spans="1:6">
      <c r="A6525" s="134" t="s">
        <v>6</v>
      </c>
      <c r="B6525" t="s">
        <v>33</v>
      </c>
      <c r="C6525">
        <v>2017</v>
      </c>
      <c r="D6525" s="129">
        <v>0</v>
      </c>
      <c r="F6525"/>
    </row>
    <row r="6526" spans="1:6">
      <c r="A6526" s="134" t="s">
        <v>6</v>
      </c>
      <c r="B6526" t="s">
        <v>33</v>
      </c>
      <c r="C6526">
        <v>2018</v>
      </c>
      <c r="D6526" s="129">
        <v>0</v>
      </c>
      <c r="F6526"/>
    </row>
    <row r="6527" spans="1:6">
      <c r="A6527" s="134" t="s">
        <v>6</v>
      </c>
      <c r="B6527" t="s">
        <v>33</v>
      </c>
      <c r="C6527">
        <v>2019</v>
      </c>
      <c r="D6527" s="129">
        <v>0</v>
      </c>
      <c r="F6527"/>
    </row>
    <row r="6528" spans="1:6">
      <c r="A6528" s="134" t="s">
        <v>6</v>
      </c>
      <c r="B6528" t="s">
        <v>33</v>
      </c>
      <c r="C6528">
        <v>2020</v>
      </c>
      <c r="D6528" s="129">
        <v>0</v>
      </c>
      <c r="F6528"/>
    </row>
    <row r="6529" spans="1:6">
      <c r="A6529" s="134" t="s">
        <v>6</v>
      </c>
      <c r="B6529" t="s">
        <v>33</v>
      </c>
      <c r="C6529">
        <v>2021</v>
      </c>
      <c r="D6529" s="129">
        <v>0</v>
      </c>
      <c r="F6529"/>
    </row>
    <row r="6530" spans="1:6">
      <c r="A6530" s="134" t="s">
        <v>6</v>
      </c>
      <c r="B6530" t="s">
        <v>33</v>
      </c>
      <c r="C6530">
        <v>2022</v>
      </c>
      <c r="D6530" s="129">
        <v>0</v>
      </c>
      <c r="F6530"/>
    </row>
    <row r="6531" spans="1:6">
      <c r="A6531" s="134" t="s">
        <v>6</v>
      </c>
      <c r="B6531" t="s">
        <v>33</v>
      </c>
      <c r="C6531">
        <v>2023</v>
      </c>
      <c r="D6531" s="129">
        <v>941654.0034888814</v>
      </c>
      <c r="F6531"/>
    </row>
    <row r="6532" spans="1:6">
      <c r="A6532" s="134" t="s">
        <v>6</v>
      </c>
      <c r="B6532" t="s">
        <v>33</v>
      </c>
      <c r="C6532">
        <v>2024</v>
      </c>
      <c r="D6532" s="129">
        <v>933159.84781980154</v>
      </c>
      <c r="F6532"/>
    </row>
    <row r="6533" spans="1:6">
      <c r="A6533" s="134" t="s">
        <v>6</v>
      </c>
      <c r="B6533" t="s">
        <v>33</v>
      </c>
      <c r="C6533">
        <v>2025</v>
      </c>
      <c r="D6533" s="129">
        <v>0</v>
      </c>
    </row>
    <row r="6534" spans="1:6">
      <c r="A6534" s="134" t="s">
        <v>8</v>
      </c>
      <c r="B6534" t="s">
        <v>33</v>
      </c>
      <c r="C6534">
        <v>2014</v>
      </c>
      <c r="D6534" s="129">
        <v>0</v>
      </c>
      <c r="F6534"/>
    </row>
    <row r="6535" spans="1:6">
      <c r="A6535" s="134" t="s">
        <v>8</v>
      </c>
      <c r="B6535" t="s">
        <v>33</v>
      </c>
      <c r="C6535">
        <v>2015</v>
      </c>
      <c r="D6535" s="129">
        <v>0</v>
      </c>
      <c r="F6535"/>
    </row>
    <row r="6536" spans="1:6">
      <c r="A6536" s="134" t="s">
        <v>8</v>
      </c>
      <c r="B6536" t="s">
        <v>33</v>
      </c>
      <c r="C6536">
        <v>2016</v>
      </c>
      <c r="D6536" s="129">
        <v>0</v>
      </c>
      <c r="F6536"/>
    </row>
    <row r="6537" spans="1:6">
      <c r="A6537" s="134" t="s">
        <v>8</v>
      </c>
      <c r="B6537" t="s">
        <v>33</v>
      </c>
      <c r="C6537">
        <v>2017</v>
      </c>
      <c r="D6537" s="129">
        <v>0</v>
      </c>
      <c r="F6537"/>
    </row>
    <row r="6538" spans="1:6">
      <c r="A6538" s="134" t="s">
        <v>8</v>
      </c>
      <c r="B6538" t="s">
        <v>33</v>
      </c>
      <c r="C6538">
        <v>2018</v>
      </c>
      <c r="D6538" s="129">
        <v>0</v>
      </c>
      <c r="F6538"/>
    </row>
    <row r="6539" spans="1:6">
      <c r="A6539" s="134" t="s">
        <v>8</v>
      </c>
      <c r="B6539" t="s">
        <v>33</v>
      </c>
      <c r="C6539">
        <v>2019</v>
      </c>
      <c r="D6539" s="129">
        <v>0</v>
      </c>
      <c r="F6539"/>
    </row>
    <row r="6540" spans="1:6">
      <c r="A6540" s="134" t="s">
        <v>8</v>
      </c>
      <c r="B6540" t="s">
        <v>33</v>
      </c>
      <c r="C6540">
        <v>2020</v>
      </c>
      <c r="D6540" s="129">
        <v>0</v>
      </c>
      <c r="F6540"/>
    </row>
    <row r="6541" spans="1:6">
      <c r="A6541" s="134" t="s">
        <v>8</v>
      </c>
      <c r="B6541" t="s">
        <v>33</v>
      </c>
      <c r="C6541">
        <v>2021</v>
      </c>
      <c r="D6541" s="129">
        <v>0</v>
      </c>
      <c r="F6541"/>
    </row>
    <row r="6542" spans="1:6">
      <c r="A6542" s="134" t="s">
        <v>8</v>
      </c>
      <c r="B6542" t="s">
        <v>33</v>
      </c>
      <c r="C6542">
        <v>2022</v>
      </c>
      <c r="D6542" s="129">
        <v>0</v>
      </c>
      <c r="F6542"/>
    </row>
    <row r="6543" spans="1:6">
      <c r="A6543" s="134" t="s">
        <v>8</v>
      </c>
      <c r="B6543" t="s">
        <v>33</v>
      </c>
      <c r="C6543">
        <v>2023</v>
      </c>
      <c r="D6543" s="129">
        <v>1063607.3291547869</v>
      </c>
      <c r="F6543"/>
    </row>
    <row r="6544" spans="1:6">
      <c r="A6544" s="134" t="s">
        <v>8</v>
      </c>
      <c r="B6544" t="s">
        <v>33</v>
      </c>
      <c r="C6544">
        <v>2024</v>
      </c>
      <c r="D6544" s="129">
        <v>1145114.4133753921</v>
      </c>
      <c r="F6544"/>
    </row>
    <row r="6545" spans="1:6">
      <c r="A6545" s="134" t="s">
        <v>8</v>
      </c>
      <c r="B6545" t="s">
        <v>33</v>
      </c>
      <c r="C6545">
        <v>2025</v>
      </c>
      <c r="D6545" s="129">
        <v>0</v>
      </c>
    </row>
    <row r="6546" spans="1:6">
      <c r="A6546" s="134" t="s">
        <v>9</v>
      </c>
      <c r="B6546" t="s">
        <v>33</v>
      </c>
      <c r="C6546">
        <v>2014</v>
      </c>
      <c r="D6546" s="129">
        <v>0</v>
      </c>
      <c r="F6546"/>
    </row>
    <row r="6547" spans="1:6">
      <c r="A6547" s="134" t="s">
        <v>9</v>
      </c>
      <c r="B6547" t="s">
        <v>33</v>
      </c>
      <c r="C6547">
        <v>2015</v>
      </c>
      <c r="D6547" s="129">
        <v>0</v>
      </c>
      <c r="F6547"/>
    </row>
    <row r="6548" spans="1:6">
      <c r="A6548" s="134" t="s">
        <v>9</v>
      </c>
      <c r="B6548" t="s">
        <v>33</v>
      </c>
      <c r="C6548">
        <v>2016</v>
      </c>
      <c r="D6548" s="129">
        <v>0</v>
      </c>
      <c r="F6548"/>
    </row>
    <row r="6549" spans="1:6">
      <c r="A6549" s="134" t="s">
        <v>9</v>
      </c>
      <c r="B6549" t="s">
        <v>33</v>
      </c>
      <c r="C6549">
        <v>2017</v>
      </c>
      <c r="D6549" s="129">
        <v>0</v>
      </c>
      <c r="F6549"/>
    </row>
    <row r="6550" spans="1:6">
      <c r="A6550" s="134" t="s">
        <v>9</v>
      </c>
      <c r="B6550" t="s">
        <v>33</v>
      </c>
      <c r="C6550">
        <v>2018</v>
      </c>
      <c r="D6550" s="129">
        <v>0</v>
      </c>
      <c r="F6550"/>
    </row>
    <row r="6551" spans="1:6">
      <c r="A6551" s="134" t="s">
        <v>9</v>
      </c>
      <c r="B6551" t="s">
        <v>33</v>
      </c>
      <c r="C6551">
        <v>2019</v>
      </c>
      <c r="D6551" s="129">
        <v>0</v>
      </c>
      <c r="F6551"/>
    </row>
    <row r="6552" spans="1:6">
      <c r="A6552" s="134" t="s">
        <v>9</v>
      </c>
      <c r="B6552" t="s">
        <v>33</v>
      </c>
      <c r="C6552">
        <v>2020</v>
      </c>
      <c r="D6552" s="129">
        <v>0</v>
      </c>
      <c r="F6552"/>
    </row>
    <row r="6553" spans="1:6">
      <c r="A6553" s="134" t="s">
        <v>9</v>
      </c>
      <c r="B6553" t="s">
        <v>33</v>
      </c>
      <c r="C6553">
        <v>2021</v>
      </c>
      <c r="D6553" s="129">
        <v>0</v>
      </c>
      <c r="F6553"/>
    </row>
    <row r="6554" spans="1:6">
      <c r="A6554" s="134" t="s">
        <v>9</v>
      </c>
      <c r="B6554" t="s">
        <v>33</v>
      </c>
      <c r="C6554">
        <v>2022</v>
      </c>
      <c r="D6554" s="129">
        <v>0</v>
      </c>
      <c r="F6554"/>
    </row>
    <row r="6555" spans="1:6">
      <c r="A6555" s="134" t="s">
        <v>9</v>
      </c>
      <c r="B6555" t="s">
        <v>33</v>
      </c>
      <c r="C6555">
        <v>2023</v>
      </c>
      <c r="D6555" s="129">
        <v>998657.21993179421</v>
      </c>
      <c r="F6555"/>
    </row>
    <row r="6556" spans="1:6">
      <c r="A6556" s="134" t="s">
        <v>9</v>
      </c>
      <c r="B6556" t="s">
        <v>33</v>
      </c>
      <c r="C6556">
        <v>2024</v>
      </c>
      <c r="D6556" s="129">
        <v>1082595.654732493</v>
      </c>
      <c r="F6556"/>
    </row>
    <row r="6557" spans="1:6">
      <c r="A6557" s="134" t="s">
        <v>9</v>
      </c>
      <c r="B6557" t="s">
        <v>33</v>
      </c>
      <c r="C6557">
        <v>2025</v>
      </c>
      <c r="D6557" s="129">
        <v>0</v>
      </c>
    </row>
    <row r="6558" spans="1:6">
      <c r="A6558" s="134" t="s">
        <v>7</v>
      </c>
      <c r="B6558" t="s">
        <v>33</v>
      </c>
      <c r="C6558">
        <v>2014</v>
      </c>
      <c r="D6558" s="129">
        <v>600000</v>
      </c>
      <c r="F6558"/>
    </row>
    <row r="6559" spans="1:6">
      <c r="A6559" s="134" t="s">
        <v>7</v>
      </c>
      <c r="B6559" t="s">
        <v>33</v>
      </c>
      <c r="C6559">
        <v>2015</v>
      </c>
      <c r="D6559" s="129">
        <v>600000</v>
      </c>
      <c r="F6559"/>
    </row>
    <row r="6560" spans="1:6">
      <c r="A6560" s="134" t="s">
        <v>7</v>
      </c>
      <c r="B6560" t="s">
        <v>33</v>
      </c>
      <c r="C6560">
        <v>2016</v>
      </c>
      <c r="D6560" s="129">
        <v>629993.26086956495</v>
      </c>
      <c r="F6560"/>
    </row>
    <row r="6561" spans="1:6">
      <c r="A6561" s="134" t="s">
        <v>7</v>
      </c>
      <c r="B6561" t="s">
        <v>33</v>
      </c>
      <c r="C6561">
        <v>2017</v>
      </c>
      <c r="D6561" s="129">
        <v>639495.86956521706</v>
      </c>
      <c r="F6561"/>
    </row>
    <row r="6562" spans="1:6">
      <c r="A6562" s="134" t="s">
        <v>7</v>
      </c>
      <c r="B6562" t="s">
        <v>33</v>
      </c>
      <c r="C6562">
        <v>2018</v>
      </c>
      <c r="D6562" s="129">
        <v>647662</v>
      </c>
      <c r="F6562"/>
    </row>
    <row r="6563" spans="1:6">
      <c r="A6563" s="134" t="s">
        <v>7</v>
      </c>
      <c r="B6563" t="s">
        <v>33</v>
      </c>
      <c r="C6563">
        <v>2019</v>
      </c>
      <c r="D6563" s="129">
        <v>660283</v>
      </c>
      <c r="F6563"/>
    </row>
    <row r="6564" spans="1:6">
      <c r="A6564" s="134" t="s">
        <v>7</v>
      </c>
      <c r="B6564" t="s">
        <v>33</v>
      </c>
      <c r="C6564">
        <v>2020</v>
      </c>
      <c r="D6564" s="129">
        <v>934018</v>
      </c>
      <c r="F6564"/>
    </row>
    <row r="6565" spans="1:6">
      <c r="A6565" s="134" t="s">
        <v>7</v>
      </c>
      <c r="B6565" t="s">
        <v>33</v>
      </c>
      <c r="C6565">
        <v>2021</v>
      </c>
      <c r="D6565" s="129">
        <v>946816</v>
      </c>
      <c r="F6565"/>
    </row>
    <row r="6566" spans="1:6">
      <c r="A6566" s="134" t="s">
        <v>7</v>
      </c>
      <c r="B6566" t="s">
        <v>33</v>
      </c>
      <c r="C6566">
        <v>2022</v>
      </c>
      <c r="D6566" s="129">
        <v>974279</v>
      </c>
      <c r="F6566"/>
    </row>
    <row r="6567" spans="1:6">
      <c r="A6567" s="134" t="s">
        <v>7</v>
      </c>
      <c r="B6567" t="s">
        <v>33</v>
      </c>
      <c r="C6567">
        <v>2023</v>
      </c>
      <c r="D6567" s="129">
        <v>1004394</v>
      </c>
      <c r="F6567"/>
    </row>
    <row r="6568" spans="1:6">
      <c r="A6568" s="134" t="s">
        <v>7</v>
      </c>
      <c r="B6568" t="s">
        <v>33</v>
      </c>
      <c r="C6568">
        <v>2024</v>
      </c>
      <c r="D6568" s="129">
        <v>1051821</v>
      </c>
      <c r="F6568"/>
    </row>
    <row r="6569" spans="1:6">
      <c r="A6569" s="134" t="s">
        <v>7</v>
      </c>
      <c r="B6569" t="s">
        <v>33</v>
      </c>
      <c r="C6569">
        <v>2025</v>
      </c>
      <c r="D6569" s="129">
        <v>0</v>
      </c>
    </row>
    <row r="6570" spans="1:6">
      <c r="A6570" s="134" t="s">
        <v>107</v>
      </c>
      <c r="B6570" t="s">
        <v>33</v>
      </c>
      <c r="C6570">
        <v>2014</v>
      </c>
      <c r="D6570" s="129">
        <v>0</v>
      </c>
      <c r="F6570"/>
    </row>
    <row r="6571" spans="1:6">
      <c r="A6571" s="134" t="s">
        <v>107</v>
      </c>
      <c r="B6571" t="s">
        <v>33</v>
      </c>
      <c r="C6571">
        <v>2015</v>
      </c>
      <c r="D6571" s="129">
        <v>0</v>
      </c>
      <c r="F6571"/>
    </row>
    <row r="6572" spans="1:6">
      <c r="A6572" s="134" t="s">
        <v>107</v>
      </c>
      <c r="B6572" t="s">
        <v>33</v>
      </c>
      <c r="C6572">
        <v>2016</v>
      </c>
      <c r="D6572" s="129">
        <v>0</v>
      </c>
      <c r="F6572"/>
    </row>
    <row r="6573" spans="1:6">
      <c r="A6573" s="134" t="s">
        <v>107</v>
      </c>
      <c r="B6573" t="s">
        <v>33</v>
      </c>
      <c r="C6573">
        <v>2017</v>
      </c>
      <c r="D6573" s="129">
        <v>0</v>
      </c>
      <c r="F6573"/>
    </row>
    <row r="6574" spans="1:6">
      <c r="A6574" s="134" t="s">
        <v>107</v>
      </c>
      <c r="B6574" t="s">
        <v>33</v>
      </c>
      <c r="C6574">
        <v>2018</v>
      </c>
      <c r="D6574" s="129">
        <v>0</v>
      </c>
      <c r="F6574"/>
    </row>
    <row r="6575" spans="1:6">
      <c r="A6575" s="134" t="s">
        <v>107</v>
      </c>
      <c r="B6575" t="s">
        <v>33</v>
      </c>
      <c r="C6575">
        <v>2019</v>
      </c>
      <c r="D6575" s="129">
        <v>0</v>
      </c>
      <c r="F6575"/>
    </row>
    <row r="6576" spans="1:6">
      <c r="A6576" s="134" t="s">
        <v>107</v>
      </c>
      <c r="B6576" t="s">
        <v>33</v>
      </c>
      <c r="C6576">
        <v>2020</v>
      </c>
      <c r="D6576" s="129">
        <v>0</v>
      </c>
      <c r="F6576"/>
    </row>
    <row r="6577" spans="1:6">
      <c r="A6577" s="134" t="s">
        <v>107</v>
      </c>
      <c r="B6577" t="s">
        <v>33</v>
      </c>
      <c r="C6577">
        <v>2021</v>
      </c>
      <c r="D6577" s="129">
        <v>0</v>
      </c>
      <c r="F6577"/>
    </row>
    <row r="6578" spans="1:6">
      <c r="A6578" s="134" t="s">
        <v>107</v>
      </c>
      <c r="B6578" t="s">
        <v>33</v>
      </c>
      <c r="C6578">
        <v>2022</v>
      </c>
      <c r="D6578" s="129">
        <v>0</v>
      </c>
      <c r="F6578"/>
    </row>
    <row r="6579" spans="1:6">
      <c r="A6579" s="134" t="s">
        <v>107</v>
      </c>
      <c r="B6579" t="s">
        <v>33</v>
      </c>
      <c r="C6579">
        <v>2023</v>
      </c>
      <c r="D6579" s="129">
        <v>362039.11570605979</v>
      </c>
      <c r="F6579"/>
    </row>
    <row r="6580" spans="1:6">
      <c r="A6580" s="134" t="s">
        <v>107</v>
      </c>
      <c r="B6580" t="s">
        <v>33</v>
      </c>
      <c r="C6580">
        <v>2024</v>
      </c>
      <c r="D6580" s="129">
        <v>384582.07150636357</v>
      </c>
      <c r="F6580"/>
    </row>
    <row r="6581" spans="1:6">
      <c r="A6581" s="134" t="s">
        <v>107</v>
      </c>
      <c r="B6581" t="s">
        <v>33</v>
      </c>
      <c r="C6581">
        <v>2025</v>
      </c>
      <c r="D6581" s="129">
        <v>0</v>
      </c>
    </row>
    <row r="6582" spans="1:6">
      <c r="A6582" s="134" t="s">
        <v>104</v>
      </c>
      <c r="B6582" t="s">
        <v>33</v>
      </c>
      <c r="C6582">
        <v>2014</v>
      </c>
      <c r="D6582" s="129">
        <v>0</v>
      </c>
      <c r="F6582"/>
    </row>
    <row r="6583" spans="1:6">
      <c r="A6583" s="134" t="s">
        <v>104</v>
      </c>
      <c r="B6583" t="s">
        <v>33</v>
      </c>
      <c r="C6583">
        <v>2015</v>
      </c>
      <c r="D6583" s="129">
        <v>0</v>
      </c>
      <c r="F6583"/>
    </row>
    <row r="6584" spans="1:6">
      <c r="A6584" s="134" t="s">
        <v>104</v>
      </c>
      <c r="B6584" t="s">
        <v>33</v>
      </c>
      <c r="C6584">
        <v>2016</v>
      </c>
      <c r="D6584" s="129">
        <v>0</v>
      </c>
      <c r="F6584"/>
    </row>
    <row r="6585" spans="1:6">
      <c r="A6585" s="134" t="s">
        <v>104</v>
      </c>
      <c r="B6585" t="s">
        <v>33</v>
      </c>
      <c r="C6585">
        <v>2017</v>
      </c>
      <c r="D6585" s="129">
        <v>0</v>
      </c>
      <c r="F6585"/>
    </row>
    <row r="6586" spans="1:6">
      <c r="A6586" s="134" t="s">
        <v>104</v>
      </c>
      <c r="B6586" t="s">
        <v>33</v>
      </c>
      <c r="C6586">
        <v>2018</v>
      </c>
      <c r="D6586" s="129">
        <v>0</v>
      </c>
      <c r="F6586"/>
    </row>
    <row r="6587" spans="1:6">
      <c r="A6587" s="134" t="s">
        <v>104</v>
      </c>
      <c r="B6587" t="s">
        <v>33</v>
      </c>
      <c r="C6587">
        <v>2019</v>
      </c>
      <c r="D6587" s="129">
        <v>0</v>
      </c>
      <c r="F6587"/>
    </row>
    <row r="6588" spans="1:6">
      <c r="A6588" s="134" t="s">
        <v>104</v>
      </c>
      <c r="B6588" t="s">
        <v>33</v>
      </c>
      <c r="C6588">
        <v>2020</v>
      </c>
      <c r="D6588" s="129">
        <v>0</v>
      </c>
      <c r="F6588"/>
    </row>
    <row r="6589" spans="1:6">
      <c r="A6589" s="134" t="s">
        <v>104</v>
      </c>
      <c r="B6589" t="s">
        <v>33</v>
      </c>
      <c r="C6589">
        <v>2021</v>
      </c>
      <c r="D6589" s="129">
        <v>0</v>
      </c>
      <c r="F6589"/>
    </row>
    <row r="6590" spans="1:6">
      <c r="A6590" s="134" t="s">
        <v>104</v>
      </c>
      <c r="B6590" t="s">
        <v>33</v>
      </c>
      <c r="C6590">
        <v>2022</v>
      </c>
      <c r="D6590" s="129">
        <v>417180</v>
      </c>
      <c r="F6590"/>
    </row>
    <row r="6591" spans="1:6">
      <c r="A6591" s="134" t="s">
        <v>104</v>
      </c>
      <c r="B6591" t="s">
        <v>33</v>
      </c>
      <c r="C6591">
        <v>2023</v>
      </c>
      <c r="D6591" s="129">
        <v>431988.60455750872</v>
      </c>
      <c r="F6591"/>
    </row>
    <row r="6592" spans="1:6">
      <c r="A6592" s="134" t="s">
        <v>104</v>
      </c>
      <c r="B6592" t="s">
        <v>33</v>
      </c>
      <c r="C6592">
        <v>2024</v>
      </c>
      <c r="D6592" s="129">
        <v>458282.0018390296</v>
      </c>
      <c r="F6592"/>
    </row>
    <row r="6593" spans="1:6">
      <c r="A6593" s="134" t="s">
        <v>104</v>
      </c>
      <c r="B6593" t="s">
        <v>33</v>
      </c>
      <c r="C6593">
        <v>2025</v>
      </c>
      <c r="D6593" s="129">
        <v>0</v>
      </c>
    </row>
    <row r="6594" spans="1:6">
      <c r="A6594" s="134" t="s">
        <v>145</v>
      </c>
      <c r="B6594" t="s">
        <v>33</v>
      </c>
      <c r="C6594">
        <v>2020</v>
      </c>
      <c r="D6594" s="129">
        <v>0</v>
      </c>
      <c r="F6594"/>
    </row>
    <row r="6595" spans="1:6">
      <c r="A6595" s="134" t="s">
        <v>145</v>
      </c>
      <c r="B6595" t="s">
        <v>33</v>
      </c>
      <c r="C6595">
        <v>2021</v>
      </c>
      <c r="D6595" s="129">
        <v>0</v>
      </c>
      <c r="F6595"/>
    </row>
    <row r="6596" spans="1:6">
      <c r="A6596" s="134" t="s">
        <v>145</v>
      </c>
      <c r="B6596" t="s">
        <v>33</v>
      </c>
      <c r="C6596">
        <v>2022</v>
      </c>
      <c r="D6596" s="129">
        <v>0</v>
      </c>
      <c r="F6596"/>
    </row>
    <row r="6597" spans="1:6">
      <c r="A6597" s="134" t="s">
        <v>145</v>
      </c>
      <c r="B6597" t="s">
        <v>33</v>
      </c>
      <c r="C6597">
        <v>2023</v>
      </c>
      <c r="D6597" s="129">
        <v>349654.56706051691</v>
      </c>
      <c r="F6597"/>
    </row>
    <row r="6598" spans="1:6">
      <c r="A6598" s="134" t="s">
        <v>145</v>
      </c>
      <c r="B6598" t="s">
        <v>33</v>
      </c>
      <c r="C6598">
        <v>2024</v>
      </c>
      <c r="D6598" s="129">
        <v>372178.71489943611</v>
      </c>
      <c r="F6598"/>
    </row>
    <row r="6599" spans="1:6">
      <c r="A6599" s="134" t="s">
        <v>145</v>
      </c>
      <c r="B6599" t="s">
        <v>33</v>
      </c>
      <c r="C6599">
        <v>2025</v>
      </c>
      <c r="D6599" s="129">
        <v>0</v>
      </c>
    </row>
    <row r="6600" spans="1:6">
      <c r="A6600" s="134" t="s">
        <v>101</v>
      </c>
      <c r="B6600" t="s">
        <v>33</v>
      </c>
      <c r="C6600">
        <v>2014</v>
      </c>
      <c r="D6600" s="129">
        <v>0</v>
      </c>
      <c r="F6600"/>
    </row>
    <row r="6601" spans="1:6">
      <c r="A6601" s="134" t="s">
        <v>101</v>
      </c>
      <c r="B6601" t="s">
        <v>33</v>
      </c>
      <c r="C6601">
        <v>2015</v>
      </c>
      <c r="D6601" s="129">
        <v>0</v>
      </c>
      <c r="F6601"/>
    </row>
    <row r="6602" spans="1:6">
      <c r="A6602" s="134" t="s">
        <v>101</v>
      </c>
      <c r="B6602" t="s">
        <v>33</v>
      </c>
      <c r="C6602">
        <v>2016</v>
      </c>
      <c r="D6602" s="129">
        <v>0</v>
      </c>
      <c r="F6602"/>
    </row>
    <row r="6603" spans="1:6">
      <c r="A6603" s="134" t="s">
        <v>101</v>
      </c>
      <c r="B6603" t="s">
        <v>33</v>
      </c>
      <c r="C6603">
        <v>2017</v>
      </c>
      <c r="D6603" s="129">
        <v>0</v>
      </c>
      <c r="F6603"/>
    </row>
    <row r="6604" spans="1:6">
      <c r="A6604" s="134" t="s">
        <v>101</v>
      </c>
      <c r="B6604" t="s">
        <v>33</v>
      </c>
      <c r="C6604">
        <v>2018</v>
      </c>
      <c r="D6604" s="129">
        <v>0</v>
      </c>
      <c r="F6604"/>
    </row>
    <row r="6605" spans="1:6">
      <c r="A6605" s="134" t="s">
        <v>101</v>
      </c>
      <c r="B6605" t="s">
        <v>33</v>
      </c>
      <c r="C6605">
        <v>2019</v>
      </c>
      <c r="D6605" s="129">
        <v>0</v>
      </c>
      <c r="F6605"/>
    </row>
    <row r="6606" spans="1:6">
      <c r="A6606" s="134" t="s">
        <v>101</v>
      </c>
      <c r="B6606" t="s">
        <v>33</v>
      </c>
      <c r="C6606">
        <v>2020</v>
      </c>
      <c r="D6606" s="129">
        <v>650425</v>
      </c>
      <c r="F6606"/>
    </row>
    <row r="6607" spans="1:6">
      <c r="A6607" s="134" t="s">
        <v>101</v>
      </c>
      <c r="B6607" t="s">
        <v>33</v>
      </c>
      <c r="C6607">
        <v>2021</v>
      </c>
      <c r="D6607" s="129">
        <v>654391</v>
      </c>
      <c r="F6607"/>
    </row>
    <row r="6608" spans="1:6">
      <c r="A6608" s="134" t="s">
        <v>101</v>
      </c>
      <c r="B6608" t="s">
        <v>33</v>
      </c>
      <c r="C6608">
        <v>2022</v>
      </c>
      <c r="D6608" s="129">
        <v>358407.50628563389</v>
      </c>
      <c r="F6608"/>
    </row>
    <row r="6609" spans="1:6">
      <c r="A6609" s="134" t="s">
        <v>101</v>
      </c>
      <c r="B6609" t="s">
        <v>33</v>
      </c>
      <c r="C6609">
        <v>2023</v>
      </c>
      <c r="D6609" s="129">
        <v>431988.60455750872</v>
      </c>
      <c r="F6609"/>
    </row>
    <row r="6610" spans="1:6">
      <c r="A6610" s="134" t="s">
        <v>101</v>
      </c>
      <c r="B6610" t="s">
        <v>33</v>
      </c>
      <c r="C6610">
        <v>2024</v>
      </c>
      <c r="D6610" s="129">
        <v>785467.79693697335</v>
      </c>
      <c r="F6610"/>
    </row>
    <row r="6611" spans="1:6">
      <c r="A6611" s="134" t="s">
        <v>101</v>
      </c>
      <c r="B6611" t="s">
        <v>33</v>
      </c>
      <c r="C6611">
        <v>2025</v>
      </c>
      <c r="D6611" s="129">
        <v>0</v>
      </c>
    </row>
    <row r="6612" spans="1:6">
      <c r="A6612" s="134" t="s">
        <v>71</v>
      </c>
      <c r="B6612" t="s">
        <v>33</v>
      </c>
      <c r="C6612">
        <v>2014</v>
      </c>
      <c r="D6612" s="129">
        <v>0</v>
      </c>
      <c r="F6612"/>
    </row>
    <row r="6613" spans="1:6">
      <c r="A6613" s="134" t="s">
        <v>71</v>
      </c>
      <c r="B6613" t="s">
        <v>33</v>
      </c>
      <c r="C6613">
        <v>2015</v>
      </c>
      <c r="D6613" s="129">
        <v>0</v>
      </c>
      <c r="F6613"/>
    </row>
    <row r="6614" spans="1:6">
      <c r="A6614" s="134" t="s">
        <v>71</v>
      </c>
      <c r="B6614" t="s">
        <v>33</v>
      </c>
      <c r="C6614">
        <v>2016</v>
      </c>
      <c r="D6614" s="129">
        <v>0</v>
      </c>
      <c r="F6614"/>
    </row>
    <row r="6615" spans="1:6">
      <c r="A6615" s="134" t="s">
        <v>71</v>
      </c>
      <c r="B6615" t="s">
        <v>33</v>
      </c>
      <c r="C6615">
        <v>2017</v>
      </c>
      <c r="D6615" s="129">
        <v>0</v>
      </c>
      <c r="F6615"/>
    </row>
    <row r="6616" spans="1:6">
      <c r="A6616" s="134" t="s">
        <v>71</v>
      </c>
      <c r="B6616" t="s">
        <v>33</v>
      </c>
      <c r="C6616">
        <v>2018</v>
      </c>
      <c r="D6616" s="129">
        <v>0</v>
      </c>
      <c r="F6616"/>
    </row>
    <row r="6617" spans="1:6">
      <c r="A6617" s="134" t="s">
        <v>71</v>
      </c>
      <c r="B6617" t="s">
        <v>33</v>
      </c>
      <c r="C6617">
        <v>2019</v>
      </c>
      <c r="D6617" s="129">
        <v>0</v>
      </c>
      <c r="F6617"/>
    </row>
    <row r="6618" spans="1:6">
      <c r="A6618" s="134" t="s">
        <v>71</v>
      </c>
      <c r="B6618" t="s">
        <v>33</v>
      </c>
      <c r="C6618">
        <v>2020</v>
      </c>
      <c r="D6618" s="129">
        <v>0</v>
      </c>
      <c r="F6618"/>
    </row>
    <row r="6619" spans="1:6">
      <c r="A6619" s="134" t="s">
        <v>71</v>
      </c>
      <c r="B6619" t="s">
        <v>33</v>
      </c>
      <c r="C6619">
        <v>2021</v>
      </c>
      <c r="D6619" s="129">
        <v>0</v>
      </c>
      <c r="F6619"/>
    </row>
    <row r="6620" spans="1:6">
      <c r="A6620" s="134" t="s">
        <v>71</v>
      </c>
      <c r="B6620" t="s">
        <v>33</v>
      </c>
      <c r="C6620">
        <v>2022</v>
      </c>
      <c r="D6620" s="129">
        <v>0</v>
      </c>
      <c r="F6620"/>
    </row>
    <row r="6621" spans="1:6">
      <c r="A6621" s="134" t="s">
        <v>71</v>
      </c>
      <c r="B6621" t="s">
        <v>33</v>
      </c>
      <c r="C6621">
        <v>2023</v>
      </c>
      <c r="D6621" s="129">
        <v>0</v>
      </c>
      <c r="F6621"/>
    </row>
    <row r="6622" spans="1:6">
      <c r="A6622" s="134" t="s">
        <v>71</v>
      </c>
      <c r="B6622" t="s">
        <v>33</v>
      </c>
      <c r="C6622">
        <v>2024</v>
      </c>
      <c r="D6622" s="129">
        <v>0</v>
      </c>
      <c r="F6622"/>
    </row>
    <row r="6623" spans="1:6">
      <c r="A6623" s="134" t="s">
        <v>71</v>
      </c>
      <c r="B6623" t="s">
        <v>33</v>
      </c>
      <c r="C6623">
        <v>2025</v>
      </c>
      <c r="D6623" s="129">
        <v>8011162</v>
      </c>
    </row>
    <row r="6624" spans="1:6">
      <c r="A6624" s="134" t="s">
        <v>10</v>
      </c>
      <c r="B6624" t="s">
        <v>33</v>
      </c>
      <c r="C6624">
        <v>2014</v>
      </c>
      <c r="D6624" s="129">
        <v>0</v>
      </c>
      <c r="F6624"/>
    </row>
    <row r="6625" spans="1:6">
      <c r="A6625" s="134" t="s">
        <v>10</v>
      </c>
      <c r="B6625" t="s">
        <v>33</v>
      </c>
      <c r="C6625">
        <v>2015</v>
      </c>
      <c r="D6625" s="129">
        <v>0</v>
      </c>
      <c r="F6625"/>
    </row>
    <row r="6626" spans="1:6">
      <c r="A6626" s="134" t="s">
        <v>10</v>
      </c>
      <c r="B6626" t="s">
        <v>33</v>
      </c>
      <c r="C6626">
        <v>2016</v>
      </c>
      <c r="D6626" s="129">
        <v>0</v>
      </c>
      <c r="F6626"/>
    </row>
    <row r="6627" spans="1:6">
      <c r="A6627" s="134" t="s">
        <v>10</v>
      </c>
      <c r="B6627" t="s">
        <v>33</v>
      </c>
      <c r="C6627">
        <v>2017</v>
      </c>
      <c r="D6627" s="129">
        <v>0</v>
      </c>
      <c r="F6627"/>
    </row>
    <row r="6628" spans="1:6">
      <c r="A6628" s="134" t="s">
        <v>10</v>
      </c>
      <c r="B6628" t="s">
        <v>33</v>
      </c>
      <c r="C6628">
        <v>2018</v>
      </c>
      <c r="D6628" s="129">
        <v>0</v>
      </c>
      <c r="F6628"/>
    </row>
    <row r="6629" spans="1:6">
      <c r="A6629" s="134" t="s">
        <v>10</v>
      </c>
      <c r="B6629" t="s">
        <v>33</v>
      </c>
      <c r="C6629">
        <v>2019</v>
      </c>
      <c r="D6629" s="129">
        <v>0</v>
      </c>
      <c r="F6629"/>
    </row>
    <row r="6630" spans="1:6">
      <c r="A6630" s="134" t="s">
        <v>10</v>
      </c>
      <c r="B6630" t="s">
        <v>33</v>
      </c>
      <c r="C6630">
        <v>2020</v>
      </c>
      <c r="D6630" s="129">
        <v>0</v>
      </c>
      <c r="F6630"/>
    </row>
    <row r="6631" spans="1:6">
      <c r="A6631" s="134" t="s">
        <v>10</v>
      </c>
      <c r="B6631" t="s">
        <v>33</v>
      </c>
      <c r="C6631">
        <v>2021</v>
      </c>
      <c r="D6631" s="129">
        <v>0</v>
      </c>
      <c r="F6631"/>
    </row>
    <row r="6632" spans="1:6">
      <c r="A6632" s="134" t="s">
        <v>10</v>
      </c>
      <c r="B6632" t="s">
        <v>33</v>
      </c>
      <c r="C6632">
        <v>2022</v>
      </c>
      <c r="D6632" s="129">
        <v>0</v>
      </c>
      <c r="F6632"/>
    </row>
    <row r="6633" spans="1:6">
      <c r="A6633" s="134" t="s">
        <v>10</v>
      </c>
      <c r="B6633" t="s">
        <v>33</v>
      </c>
      <c r="C6633">
        <v>2023</v>
      </c>
      <c r="D6633" s="129">
        <v>836565.12485917774</v>
      </c>
      <c r="F6633"/>
    </row>
    <row r="6634" spans="1:6">
      <c r="A6634" s="134" t="s">
        <v>10</v>
      </c>
      <c r="B6634" t="s">
        <v>33</v>
      </c>
      <c r="C6634">
        <v>2024</v>
      </c>
      <c r="D6634" s="129">
        <v>882334.82938582951</v>
      </c>
      <c r="F6634"/>
    </row>
    <row r="6635" spans="1:6">
      <c r="A6635" s="134" t="s">
        <v>10</v>
      </c>
      <c r="B6635" t="s">
        <v>33</v>
      </c>
      <c r="C6635">
        <v>2025</v>
      </c>
      <c r="D6635" s="129">
        <v>0</v>
      </c>
    </row>
    <row r="6636" spans="1:6">
      <c r="A6636" s="134" t="s">
        <v>105</v>
      </c>
      <c r="B6636" t="s">
        <v>33</v>
      </c>
      <c r="C6636">
        <v>2014</v>
      </c>
      <c r="D6636" s="129">
        <v>0</v>
      </c>
      <c r="F6636"/>
    </row>
    <row r="6637" spans="1:6">
      <c r="A6637" s="134" t="s">
        <v>105</v>
      </c>
      <c r="B6637" t="s">
        <v>33</v>
      </c>
      <c r="C6637">
        <v>2015</v>
      </c>
      <c r="D6637" s="129">
        <v>0</v>
      </c>
      <c r="F6637"/>
    </row>
    <row r="6638" spans="1:6">
      <c r="A6638" s="134" t="s">
        <v>105</v>
      </c>
      <c r="B6638" t="s">
        <v>33</v>
      </c>
      <c r="C6638">
        <v>2016</v>
      </c>
      <c r="D6638" s="129">
        <v>0</v>
      </c>
      <c r="F6638"/>
    </row>
    <row r="6639" spans="1:6">
      <c r="A6639" s="134" t="s">
        <v>105</v>
      </c>
      <c r="B6639" t="s">
        <v>33</v>
      </c>
      <c r="C6639">
        <v>2017</v>
      </c>
      <c r="D6639" s="129">
        <v>0</v>
      </c>
      <c r="F6639"/>
    </row>
    <row r="6640" spans="1:6">
      <c r="A6640" s="134" t="s">
        <v>105</v>
      </c>
      <c r="B6640" t="s">
        <v>33</v>
      </c>
      <c r="C6640">
        <v>2018</v>
      </c>
      <c r="D6640" s="129">
        <v>0</v>
      </c>
      <c r="F6640"/>
    </row>
    <row r="6641" spans="1:6">
      <c r="A6641" s="134" t="s">
        <v>105</v>
      </c>
      <c r="B6641" t="s">
        <v>33</v>
      </c>
      <c r="C6641">
        <v>2019</v>
      </c>
      <c r="D6641" s="129">
        <v>0</v>
      </c>
      <c r="F6641"/>
    </row>
    <row r="6642" spans="1:6">
      <c r="A6642" s="134" t="s">
        <v>105</v>
      </c>
      <c r="B6642" t="s">
        <v>33</v>
      </c>
      <c r="C6642">
        <v>2020</v>
      </c>
      <c r="D6642" s="129">
        <v>0</v>
      </c>
      <c r="F6642"/>
    </row>
    <row r="6643" spans="1:6">
      <c r="A6643" s="134" t="s">
        <v>105</v>
      </c>
      <c r="B6643" t="s">
        <v>33</v>
      </c>
      <c r="C6643">
        <v>2021</v>
      </c>
      <c r="D6643" s="129">
        <v>0</v>
      </c>
      <c r="F6643"/>
    </row>
    <row r="6644" spans="1:6">
      <c r="A6644" s="134" t="s">
        <v>105</v>
      </c>
      <c r="B6644" t="s">
        <v>33</v>
      </c>
      <c r="C6644">
        <v>2022</v>
      </c>
      <c r="D6644" s="129">
        <v>0</v>
      </c>
      <c r="F6644"/>
    </row>
    <row r="6645" spans="1:6">
      <c r="A6645" s="134" t="s">
        <v>105</v>
      </c>
      <c r="B6645" t="s">
        <v>33</v>
      </c>
      <c r="C6645">
        <v>2023</v>
      </c>
      <c r="D6645" s="129">
        <v>439634.21675346029</v>
      </c>
      <c r="F6645"/>
    </row>
    <row r="6646" spans="1:6">
      <c r="A6646" s="134" t="s">
        <v>105</v>
      </c>
      <c r="B6646" t="s">
        <v>33</v>
      </c>
      <c r="C6646">
        <v>2024</v>
      </c>
      <c r="D6646" s="129">
        <v>463707.03097016882</v>
      </c>
      <c r="F6646"/>
    </row>
    <row r="6647" spans="1:6">
      <c r="A6647" s="134" t="s">
        <v>105</v>
      </c>
      <c r="B6647" t="s">
        <v>33</v>
      </c>
      <c r="C6647">
        <v>2025</v>
      </c>
      <c r="D6647" s="129">
        <v>0</v>
      </c>
    </row>
    <row r="6648" spans="1:6">
      <c r="A6648" s="134" t="s">
        <v>106</v>
      </c>
      <c r="B6648" t="s">
        <v>33</v>
      </c>
      <c r="C6648">
        <v>2014</v>
      </c>
      <c r="D6648" s="129">
        <v>0</v>
      </c>
      <c r="F6648"/>
    </row>
    <row r="6649" spans="1:6">
      <c r="A6649" s="134" t="s">
        <v>106</v>
      </c>
      <c r="B6649" t="s">
        <v>33</v>
      </c>
      <c r="C6649">
        <v>2015</v>
      </c>
      <c r="D6649" s="129">
        <v>0</v>
      </c>
      <c r="F6649"/>
    </row>
    <row r="6650" spans="1:6">
      <c r="A6650" s="134" t="s">
        <v>106</v>
      </c>
      <c r="B6650" t="s">
        <v>33</v>
      </c>
      <c r="C6650">
        <v>2016</v>
      </c>
      <c r="D6650" s="129">
        <v>1401985</v>
      </c>
      <c r="F6650"/>
    </row>
    <row r="6651" spans="1:6">
      <c r="A6651" s="134" t="s">
        <v>106</v>
      </c>
      <c r="B6651" t="s">
        <v>33</v>
      </c>
      <c r="C6651">
        <v>2017</v>
      </c>
      <c r="D6651" s="129">
        <v>4489980</v>
      </c>
      <c r="F6651"/>
    </row>
    <row r="6652" spans="1:6">
      <c r="A6652" s="134" t="s">
        <v>106</v>
      </c>
      <c r="B6652" t="s">
        <v>33</v>
      </c>
      <c r="C6652">
        <v>2018</v>
      </c>
      <c r="D6652" s="129">
        <v>2541906</v>
      </c>
      <c r="F6652"/>
    </row>
    <row r="6653" spans="1:6">
      <c r="A6653" s="134" t="s">
        <v>106</v>
      </c>
      <c r="B6653" t="s">
        <v>33</v>
      </c>
      <c r="C6653">
        <v>2019</v>
      </c>
      <c r="D6653" s="129">
        <v>0</v>
      </c>
      <c r="F6653"/>
    </row>
    <row r="6654" spans="1:6">
      <c r="A6654" s="134" t="s">
        <v>106</v>
      </c>
      <c r="B6654" t="s">
        <v>33</v>
      </c>
      <c r="C6654">
        <v>2020</v>
      </c>
      <c r="D6654" s="129">
        <v>816206.89731450402</v>
      </c>
      <c r="F6654"/>
    </row>
    <row r="6655" spans="1:6">
      <c r="A6655" s="134" t="s">
        <v>106</v>
      </c>
      <c r="B6655" t="s">
        <v>33</v>
      </c>
      <c r="C6655">
        <v>2021</v>
      </c>
      <c r="D6655" s="129">
        <v>0</v>
      </c>
      <c r="F6655"/>
    </row>
    <row r="6656" spans="1:6">
      <c r="A6656" s="134" t="s">
        <v>106</v>
      </c>
      <c r="B6656" t="s">
        <v>33</v>
      </c>
      <c r="C6656">
        <v>2022</v>
      </c>
      <c r="D6656" s="129">
        <v>0</v>
      </c>
      <c r="F6656"/>
    </row>
    <row r="6657" spans="1:6">
      <c r="A6657" s="134" t="s">
        <v>106</v>
      </c>
      <c r="B6657" t="s">
        <v>33</v>
      </c>
      <c r="C6657">
        <v>2023</v>
      </c>
      <c r="D6657" s="129">
        <v>0</v>
      </c>
      <c r="F6657"/>
    </row>
    <row r="6658" spans="1:6">
      <c r="A6658" s="134" t="s">
        <v>106</v>
      </c>
      <c r="B6658" t="s">
        <v>33</v>
      </c>
      <c r="C6658">
        <v>2024</v>
      </c>
      <c r="D6658" s="129">
        <v>0</v>
      </c>
      <c r="F6658"/>
    </row>
    <row r="6659" spans="1:6">
      <c r="A6659" s="134" t="s">
        <v>106</v>
      </c>
      <c r="B6659" t="s">
        <v>33</v>
      </c>
      <c r="C6659">
        <v>2025</v>
      </c>
      <c r="D6659" s="129">
        <v>214855.51615520244</v>
      </c>
    </row>
    <row r="6660" spans="1:6">
      <c r="A6660" s="134" t="s">
        <v>70</v>
      </c>
      <c r="B6660" t="s">
        <v>33</v>
      </c>
      <c r="C6660">
        <v>2014</v>
      </c>
      <c r="D6660" s="129">
        <v>0</v>
      </c>
      <c r="F6660"/>
    </row>
    <row r="6661" spans="1:6">
      <c r="A6661" s="134" t="s">
        <v>70</v>
      </c>
      <c r="B6661" t="s">
        <v>33</v>
      </c>
      <c r="C6661">
        <v>2015</v>
      </c>
      <c r="D6661" s="129">
        <v>0</v>
      </c>
      <c r="F6661"/>
    </row>
    <row r="6662" spans="1:6">
      <c r="A6662" s="134" t="s">
        <v>70</v>
      </c>
      <c r="B6662" t="s">
        <v>33</v>
      </c>
      <c r="C6662">
        <v>2016</v>
      </c>
      <c r="D6662" s="129">
        <v>0</v>
      </c>
      <c r="F6662"/>
    </row>
    <row r="6663" spans="1:6">
      <c r="A6663" s="134" t="s">
        <v>70</v>
      </c>
      <c r="B6663" t="s">
        <v>33</v>
      </c>
      <c r="C6663">
        <v>2017</v>
      </c>
      <c r="D6663" s="129">
        <v>0</v>
      </c>
      <c r="F6663"/>
    </row>
    <row r="6664" spans="1:6">
      <c r="A6664" s="134" t="s">
        <v>70</v>
      </c>
      <c r="B6664" t="s">
        <v>33</v>
      </c>
      <c r="C6664">
        <v>2018</v>
      </c>
      <c r="D6664" s="129">
        <v>0</v>
      </c>
      <c r="F6664"/>
    </row>
    <row r="6665" spans="1:6">
      <c r="A6665" s="134" t="s">
        <v>70</v>
      </c>
      <c r="B6665" t="s">
        <v>33</v>
      </c>
      <c r="C6665">
        <v>2019</v>
      </c>
      <c r="D6665" s="129">
        <v>0</v>
      </c>
      <c r="F6665"/>
    </row>
    <row r="6666" spans="1:6">
      <c r="A6666" s="134" t="s">
        <v>70</v>
      </c>
      <c r="B6666" t="s">
        <v>33</v>
      </c>
      <c r="C6666">
        <v>2020</v>
      </c>
      <c r="D6666" s="129">
        <v>0</v>
      </c>
      <c r="F6666"/>
    </row>
    <row r="6667" spans="1:6">
      <c r="A6667" s="134" t="s">
        <v>70</v>
      </c>
      <c r="B6667" t="s">
        <v>33</v>
      </c>
      <c r="C6667">
        <v>2021</v>
      </c>
      <c r="D6667" s="129">
        <v>0</v>
      </c>
      <c r="F6667"/>
    </row>
    <row r="6668" spans="1:6">
      <c r="A6668" s="134" t="s">
        <v>70</v>
      </c>
      <c r="B6668" t="s">
        <v>33</v>
      </c>
      <c r="C6668">
        <v>2022</v>
      </c>
      <c r="D6668" s="129">
        <v>0</v>
      </c>
      <c r="F6668"/>
    </row>
    <row r="6669" spans="1:6">
      <c r="A6669" s="134" t="s">
        <v>70</v>
      </c>
      <c r="B6669" t="s">
        <v>33</v>
      </c>
      <c r="C6669">
        <v>2023</v>
      </c>
      <c r="D6669" s="129">
        <v>0</v>
      </c>
      <c r="F6669"/>
    </row>
    <row r="6670" spans="1:6">
      <c r="A6670" s="134" t="s">
        <v>70</v>
      </c>
      <c r="B6670" t="s">
        <v>33</v>
      </c>
      <c r="C6670">
        <v>2024</v>
      </c>
      <c r="D6670" s="129">
        <v>936305.01898562605</v>
      </c>
      <c r="F6670"/>
    </row>
    <row r="6671" spans="1:6">
      <c r="A6671" s="134" t="s">
        <v>70</v>
      </c>
      <c r="B6671" t="s">
        <v>33</v>
      </c>
      <c r="C6671">
        <v>2025</v>
      </c>
      <c r="D6671" s="129">
        <v>0</v>
      </c>
    </row>
    <row r="6672" spans="1:6">
      <c r="A6672" s="134" t="s">
        <v>12</v>
      </c>
      <c r="B6672" t="s">
        <v>33</v>
      </c>
      <c r="C6672">
        <v>2014</v>
      </c>
      <c r="D6672" s="129">
        <v>0</v>
      </c>
      <c r="F6672"/>
    </row>
    <row r="6673" spans="1:6">
      <c r="A6673" s="134" t="s">
        <v>12</v>
      </c>
      <c r="B6673" t="s">
        <v>33</v>
      </c>
      <c r="C6673">
        <v>2015</v>
      </c>
      <c r="D6673" s="129">
        <v>0</v>
      </c>
      <c r="F6673"/>
    </row>
    <row r="6674" spans="1:6">
      <c r="A6674" s="134" t="s">
        <v>12</v>
      </c>
      <c r="B6674" t="s">
        <v>33</v>
      </c>
      <c r="C6674">
        <v>2016</v>
      </c>
      <c r="D6674" s="129">
        <v>0</v>
      </c>
      <c r="F6674"/>
    </row>
    <row r="6675" spans="1:6">
      <c r="A6675" s="134" t="s">
        <v>12</v>
      </c>
      <c r="B6675" t="s">
        <v>33</v>
      </c>
      <c r="C6675">
        <v>2017</v>
      </c>
      <c r="D6675" s="129">
        <v>-1040810</v>
      </c>
      <c r="F6675"/>
    </row>
    <row r="6676" spans="1:6">
      <c r="A6676" s="134" t="s">
        <v>12</v>
      </c>
      <c r="B6676" t="s">
        <v>33</v>
      </c>
      <c r="C6676">
        <v>2018</v>
      </c>
      <c r="D6676" s="129">
        <v>-571747.61466890399</v>
      </c>
      <c r="F6676"/>
    </row>
    <row r="6677" spans="1:6">
      <c r="A6677" s="134" t="s">
        <v>12</v>
      </c>
      <c r="B6677" t="s">
        <v>33</v>
      </c>
      <c r="C6677">
        <v>2019</v>
      </c>
      <c r="D6677" s="129">
        <v>-583626.74</v>
      </c>
      <c r="F6677"/>
    </row>
    <row r="6678" spans="1:6">
      <c r="A6678" s="134" t="s">
        <v>12</v>
      </c>
      <c r="B6678" t="s">
        <v>33</v>
      </c>
      <c r="C6678">
        <v>2020</v>
      </c>
      <c r="D6678" s="129">
        <v>-159307</v>
      </c>
      <c r="F6678"/>
    </row>
    <row r="6679" spans="1:6">
      <c r="A6679" s="134" t="s">
        <v>12</v>
      </c>
      <c r="B6679" t="s">
        <v>33</v>
      </c>
      <c r="C6679">
        <v>2021</v>
      </c>
      <c r="D6679" s="129">
        <v>139799</v>
      </c>
      <c r="F6679"/>
    </row>
    <row r="6680" spans="1:6">
      <c r="A6680" s="134" t="s">
        <v>12</v>
      </c>
      <c r="B6680" t="s">
        <v>33</v>
      </c>
      <c r="C6680">
        <v>2022</v>
      </c>
      <c r="D6680" s="129">
        <v>11027293</v>
      </c>
      <c r="F6680"/>
    </row>
    <row r="6681" spans="1:6">
      <c r="A6681" s="134" t="s">
        <v>12</v>
      </c>
      <c r="B6681" t="s">
        <v>33</v>
      </c>
      <c r="C6681">
        <v>2023</v>
      </c>
      <c r="D6681" s="129">
        <v>568527.01113838528</v>
      </c>
      <c r="F6681"/>
    </row>
    <row r="6682" spans="1:6">
      <c r="A6682" s="134" t="s">
        <v>12</v>
      </c>
      <c r="B6682" t="s">
        <v>33</v>
      </c>
      <c r="C6682">
        <v>2024</v>
      </c>
      <c r="D6682" s="129">
        <v>589003.11927279958</v>
      </c>
      <c r="F6682"/>
    </row>
    <row r="6683" spans="1:6">
      <c r="A6683" s="134" t="s">
        <v>12</v>
      </c>
      <c r="B6683" t="s">
        <v>33</v>
      </c>
      <c r="C6683">
        <v>2025</v>
      </c>
      <c r="D6683" s="129">
        <v>-1086011</v>
      </c>
    </row>
    <row r="6684" spans="1:6">
      <c r="A6684" s="134" t="s">
        <v>103</v>
      </c>
      <c r="B6684" t="s">
        <v>76</v>
      </c>
      <c r="C6684">
        <v>2014</v>
      </c>
      <c r="D6684" s="129">
        <v>103442005</v>
      </c>
      <c r="F6684"/>
    </row>
    <row r="6685" spans="1:6">
      <c r="A6685" s="134" t="s">
        <v>103</v>
      </c>
      <c r="B6685" t="s">
        <v>76</v>
      </c>
      <c r="C6685">
        <v>2015</v>
      </c>
      <c r="D6685" s="129">
        <v>103442005</v>
      </c>
      <c r="F6685"/>
    </row>
    <row r="6686" spans="1:6">
      <c r="A6686" s="134" t="s">
        <v>103</v>
      </c>
      <c r="B6686" t="s">
        <v>76</v>
      </c>
      <c r="C6686">
        <v>2016</v>
      </c>
      <c r="D6686" s="129">
        <v>111322940</v>
      </c>
      <c r="F6686"/>
    </row>
    <row r="6687" spans="1:6">
      <c r="A6687" s="134" t="s">
        <v>103</v>
      </c>
      <c r="B6687" t="s">
        <v>76</v>
      </c>
      <c r="C6687">
        <v>2017</v>
      </c>
      <c r="D6687" s="129">
        <v>111322940</v>
      </c>
      <c r="F6687"/>
    </row>
    <row r="6688" spans="1:6">
      <c r="A6688" s="134" t="s">
        <v>103</v>
      </c>
      <c r="B6688" t="s">
        <v>76</v>
      </c>
      <c r="C6688">
        <v>2018</v>
      </c>
      <c r="D6688" s="129">
        <v>136365015</v>
      </c>
      <c r="F6688"/>
    </row>
    <row r="6689" spans="1:6">
      <c r="A6689" s="134" t="s">
        <v>103</v>
      </c>
      <c r="B6689" t="s">
        <v>76</v>
      </c>
      <c r="C6689">
        <v>2019</v>
      </c>
      <c r="D6689" s="129">
        <v>136365015</v>
      </c>
      <c r="F6689"/>
    </row>
    <row r="6690" spans="1:6">
      <c r="A6690" s="134" t="s">
        <v>103</v>
      </c>
      <c r="B6690" t="s">
        <v>76</v>
      </c>
      <c r="C6690">
        <v>2020</v>
      </c>
      <c r="D6690" s="129">
        <v>170585934.25</v>
      </c>
      <c r="F6690"/>
    </row>
    <row r="6691" spans="1:6">
      <c r="A6691" s="134" t="s">
        <v>103</v>
      </c>
      <c r="B6691" t="s">
        <v>76</v>
      </c>
      <c r="C6691">
        <v>2021</v>
      </c>
      <c r="D6691" s="129">
        <v>161684300.33000001</v>
      </c>
      <c r="F6691"/>
    </row>
    <row r="6692" spans="1:6">
      <c r="A6692" s="134" t="s">
        <v>103</v>
      </c>
      <c r="B6692" t="s">
        <v>76</v>
      </c>
      <c r="C6692">
        <v>2022</v>
      </c>
      <c r="D6692" s="129">
        <v>174282442.33000001</v>
      </c>
      <c r="F6692"/>
    </row>
    <row r="6693" spans="1:6">
      <c r="A6693" s="134" t="s">
        <v>103</v>
      </c>
      <c r="B6693" t="s">
        <v>76</v>
      </c>
      <c r="C6693">
        <v>2023</v>
      </c>
      <c r="D6693" s="129">
        <v>190044484.36000001</v>
      </c>
      <c r="F6693"/>
    </row>
    <row r="6694" spans="1:6">
      <c r="A6694" s="134" t="s">
        <v>103</v>
      </c>
      <c r="B6694" t="s">
        <v>76</v>
      </c>
      <c r="C6694">
        <v>2024</v>
      </c>
      <c r="D6694" s="129">
        <v>246814535.99000001</v>
      </c>
      <c r="F6694"/>
    </row>
    <row r="6695" spans="1:6">
      <c r="A6695" s="134" t="s">
        <v>103</v>
      </c>
      <c r="B6695" t="s">
        <v>76</v>
      </c>
      <c r="C6695">
        <v>2025</v>
      </c>
      <c r="D6695" s="129">
        <v>256830945</v>
      </c>
    </row>
    <row r="6696" spans="1:6">
      <c r="A6696" s="134" t="s">
        <v>72</v>
      </c>
      <c r="B6696" t="s">
        <v>76</v>
      </c>
      <c r="C6696">
        <v>2014</v>
      </c>
      <c r="D6696" s="129">
        <v>0</v>
      </c>
      <c r="F6696"/>
    </row>
    <row r="6697" spans="1:6">
      <c r="A6697" s="134" t="s">
        <v>72</v>
      </c>
      <c r="B6697" t="s">
        <v>76</v>
      </c>
      <c r="C6697">
        <v>2015</v>
      </c>
      <c r="D6697" s="129">
        <v>0</v>
      </c>
      <c r="F6697"/>
    </row>
    <row r="6698" spans="1:6">
      <c r="A6698" s="134" t="s">
        <v>72</v>
      </c>
      <c r="B6698" t="s">
        <v>76</v>
      </c>
      <c r="C6698">
        <v>2016</v>
      </c>
      <c r="D6698" s="129">
        <v>0</v>
      </c>
      <c r="F6698"/>
    </row>
    <row r="6699" spans="1:6">
      <c r="A6699" s="134" t="s">
        <v>72</v>
      </c>
      <c r="B6699" t="s">
        <v>76</v>
      </c>
      <c r="C6699">
        <v>2017</v>
      </c>
      <c r="D6699" s="129">
        <v>0</v>
      </c>
      <c r="F6699"/>
    </row>
    <row r="6700" spans="1:6">
      <c r="A6700" s="134" t="s">
        <v>72</v>
      </c>
      <c r="B6700" t="s">
        <v>76</v>
      </c>
      <c r="C6700">
        <v>2018</v>
      </c>
      <c r="D6700" s="129">
        <v>0</v>
      </c>
      <c r="F6700"/>
    </row>
    <row r="6701" spans="1:6">
      <c r="A6701" s="134" t="s">
        <v>72</v>
      </c>
      <c r="B6701" t="s">
        <v>76</v>
      </c>
      <c r="C6701">
        <v>2019</v>
      </c>
      <c r="D6701" s="129">
        <v>0</v>
      </c>
      <c r="F6701"/>
    </row>
    <row r="6702" spans="1:6">
      <c r="A6702" s="134" t="s">
        <v>72</v>
      </c>
      <c r="B6702" t="s">
        <v>76</v>
      </c>
      <c r="C6702">
        <v>2020</v>
      </c>
      <c r="D6702" s="129">
        <v>0</v>
      </c>
      <c r="F6702"/>
    </row>
    <row r="6703" spans="1:6">
      <c r="A6703" s="134" t="s">
        <v>72</v>
      </c>
      <c r="B6703" t="s">
        <v>76</v>
      </c>
      <c r="C6703">
        <v>2021</v>
      </c>
      <c r="D6703" s="129">
        <v>0</v>
      </c>
      <c r="F6703"/>
    </row>
    <row r="6704" spans="1:6">
      <c r="A6704" s="134" t="s">
        <v>72</v>
      </c>
      <c r="B6704" t="s">
        <v>76</v>
      </c>
      <c r="C6704">
        <v>2022</v>
      </c>
      <c r="D6704" s="129">
        <v>0</v>
      </c>
      <c r="F6704"/>
    </row>
    <row r="6705" spans="1:9">
      <c r="A6705" s="134" t="s">
        <v>72</v>
      </c>
      <c r="B6705" t="s">
        <v>76</v>
      </c>
      <c r="C6705">
        <v>2023</v>
      </c>
      <c r="D6705" s="129">
        <v>0</v>
      </c>
      <c r="F6705"/>
    </row>
    <row r="6706" spans="1:9">
      <c r="A6706" s="134" t="s">
        <v>72</v>
      </c>
      <c r="B6706" t="s">
        <v>76</v>
      </c>
      <c r="C6706">
        <v>2024</v>
      </c>
      <c r="D6706" s="129">
        <v>0</v>
      </c>
      <c r="F6706"/>
    </row>
    <row r="6707" spans="1:9">
      <c r="A6707" s="134" t="s">
        <v>72</v>
      </c>
      <c r="B6707" t="s">
        <v>76</v>
      </c>
      <c r="C6707">
        <v>2025</v>
      </c>
      <c r="D6707" s="129">
        <v>0</v>
      </c>
    </row>
    <row r="6708" spans="1:9">
      <c r="A6708" s="134" t="s">
        <v>71</v>
      </c>
      <c r="B6708" t="s">
        <v>76</v>
      </c>
      <c r="C6708">
        <v>2014</v>
      </c>
      <c r="D6708" s="129">
        <v>0</v>
      </c>
      <c r="F6708"/>
    </row>
    <row r="6709" spans="1:9">
      <c r="A6709" s="134" t="s">
        <v>71</v>
      </c>
      <c r="B6709" t="s">
        <v>76</v>
      </c>
      <c r="C6709">
        <v>2015</v>
      </c>
      <c r="D6709" s="129">
        <v>0</v>
      </c>
      <c r="F6709"/>
    </row>
    <row r="6710" spans="1:9">
      <c r="A6710" s="134" t="s">
        <v>71</v>
      </c>
      <c r="B6710" t="s">
        <v>76</v>
      </c>
      <c r="C6710">
        <v>2016</v>
      </c>
      <c r="D6710" s="129">
        <v>0</v>
      </c>
      <c r="F6710"/>
    </row>
    <row r="6711" spans="1:9">
      <c r="A6711" s="134" t="s">
        <v>71</v>
      </c>
      <c r="B6711" t="s">
        <v>76</v>
      </c>
      <c r="C6711">
        <v>2017</v>
      </c>
      <c r="D6711" s="129">
        <v>0</v>
      </c>
      <c r="F6711"/>
    </row>
    <row r="6712" spans="1:9">
      <c r="A6712" s="134" t="s">
        <v>71</v>
      </c>
      <c r="B6712" t="s">
        <v>76</v>
      </c>
      <c r="C6712">
        <v>2018</v>
      </c>
      <c r="D6712" s="129">
        <v>0</v>
      </c>
      <c r="F6712"/>
    </row>
    <row r="6713" spans="1:9">
      <c r="A6713" s="134" t="s">
        <v>71</v>
      </c>
      <c r="B6713" t="s">
        <v>76</v>
      </c>
      <c r="C6713">
        <v>2019</v>
      </c>
      <c r="D6713" s="129">
        <v>0</v>
      </c>
      <c r="F6713"/>
    </row>
    <row r="6714" spans="1:9">
      <c r="A6714" s="134" t="s">
        <v>71</v>
      </c>
      <c r="B6714" t="s">
        <v>76</v>
      </c>
      <c r="C6714">
        <v>2020</v>
      </c>
      <c r="D6714" s="129">
        <v>0</v>
      </c>
      <c r="F6714"/>
    </row>
    <row r="6715" spans="1:9">
      <c r="A6715" s="134" t="s">
        <v>71</v>
      </c>
      <c r="B6715" t="s">
        <v>76</v>
      </c>
      <c r="C6715">
        <v>2021</v>
      </c>
      <c r="D6715" s="129">
        <v>0</v>
      </c>
      <c r="F6715"/>
    </row>
    <row r="6716" spans="1:9">
      <c r="A6716" s="134" t="s">
        <v>71</v>
      </c>
      <c r="B6716" t="s">
        <v>76</v>
      </c>
      <c r="C6716">
        <v>2022</v>
      </c>
      <c r="D6716" s="129">
        <v>0</v>
      </c>
      <c r="F6716"/>
    </row>
    <row r="6717" spans="1:9">
      <c r="A6717" s="134" t="s">
        <v>71</v>
      </c>
      <c r="B6717" t="s">
        <v>76</v>
      </c>
      <c r="C6717">
        <v>2023</v>
      </c>
      <c r="D6717" s="129">
        <v>0</v>
      </c>
      <c r="F6717"/>
      <c r="I6717" s="63"/>
    </row>
    <row r="6718" spans="1:9">
      <c r="A6718" s="134" t="s">
        <v>71</v>
      </c>
      <c r="B6718" t="s">
        <v>76</v>
      </c>
      <c r="C6718">
        <v>2024</v>
      </c>
      <c r="D6718" s="129">
        <v>0</v>
      </c>
      <c r="F6718"/>
    </row>
    <row r="6719" spans="1:9">
      <c r="A6719" s="134" t="s">
        <v>71</v>
      </c>
      <c r="B6719" t="s">
        <v>76</v>
      </c>
      <c r="C6719">
        <v>2025</v>
      </c>
      <c r="D6719" s="129">
        <v>0</v>
      </c>
    </row>
    <row r="6720" spans="1:9">
      <c r="A6720" s="134" t="s">
        <v>106</v>
      </c>
      <c r="B6720" t="s">
        <v>76</v>
      </c>
      <c r="C6720">
        <v>2014</v>
      </c>
      <c r="D6720" s="129">
        <v>0</v>
      </c>
      <c r="F6720"/>
    </row>
    <row r="6721" spans="1:9">
      <c r="A6721" s="134" t="s">
        <v>106</v>
      </c>
      <c r="B6721" t="s">
        <v>76</v>
      </c>
      <c r="C6721">
        <v>2015</v>
      </c>
      <c r="D6721" s="129">
        <v>0</v>
      </c>
      <c r="F6721"/>
    </row>
    <row r="6722" spans="1:9">
      <c r="A6722" s="134" t="s">
        <v>106</v>
      </c>
      <c r="B6722" t="s">
        <v>76</v>
      </c>
      <c r="C6722">
        <v>2016</v>
      </c>
      <c r="D6722" s="129">
        <v>0</v>
      </c>
      <c r="F6722"/>
    </row>
    <row r="6723" spans="1:9">
      <c r="A6723" s="134" t="s">
        <v>106</v>
      </c>
      <c r="B6723" t="s">
        <v>76</v>
      </c>
      <c r="C6723">
        <v>2017</v>
      </c>
      <c r="D6723" s="129">
        <v>0</v>
      </c>
      <c r="F6723"/>
    </row>
    <row r="6724" spans="1:9">
      <c r="A6724" s="134" t="s">
        <v>106</v>
      </c>
      <c r="B6724" t="s">
        <v>76</v>
      </c>
      <c r="C6724">
        <v>2018</v>
      </c>
      <c r="D6724" s="129">
        <v>0</v>
      </c>
      <c r="F6724"/>
    </row>
    <row r="6725" spans="1:9">
      <c r="A6725" s="134" t="s">
        <v>106</v>
      </c>
      <c r="B6725" t="s">
        <v>76</v>
      </c>
      <c r="C6725">
        <v>2019</v>
      </c>
      <c r="D6725" s="129">
        <v>0</v>
      </c>
      <c r="F6725"/>
    </row>
    <row r="6726" spans="1:9">
      <c r="A6726" s="134" t="s">
        <v>106</v>
      </c>
      <c r="B6726" t="s">
        <v>76</v>
      </c>
      <c r="C6726">
        <v>2020</v>
      </c>
      <c r="D6726" s="129">
        <v>0</v>
      </c>
      <c r="F6726"/>
    </row>
    <row r="6727" spans="1:9">
      <c r="A6727" s="134" t="s">
        <v>106</v>
      </c>
      <c r="B6727" t="s">
        <v>76</v>
      </c>
      <c r="C6727">
        <v>2021</v>
      </c>
      <c r="D6727" s="129">
        <v>0</v>
      </c>
      <c r="F6727"/>
    </row>
    <row r="6728" spans="1:9">
      <c r="A6728" s="134" t="s">
        <v>106</v>
      </c>
      <c r="B6728" t="s">
        <v>76</v>
      </c>
      <c r="C6728">
        <v>2022</v>
      </c>
      <c r="D6728" s="129">
        <v>0</v>
      </c>
      <c r="F6728"/>
    </row>
    <row r="6729" spans="1:9">
      <c r="A6729" s="134" t="s">
        <v>106</v>
      </c>
      <c r="B6729" t="s">
        <v>76</v>
      </c>
      <c r="C6729">
        <v>2023</v>
      </c>
      <c r="D6729" s="129">
        <v>0</v>
      </c>
      <c r="F6729"/>
      <c r="I6729" s="63"/>
    </row>
    <row r="6730" spans="1:9">
      <c r="A6730" s="134" t="s">
        <v>106</v>
      </c>
      <c r="B6730" t="s">
        <v>76</v>
      </c>
      <c r="C6730">
        <v>2024</v>
      </c>
      <c r="D6730" s="129">
        <v>0</v>
      </c>
      <c r="F6730"/>
    </row>
    <row r="6731" spans="1:9">
      <c r="A6731" s="134" t="s">
        <v>106</v>
      </c>
      <c r="B6731" t="s">
        <v>76</v>
      </c>
      <c r="C6731">
        <v>2025</v>
      </c>
      <c r="D6731" s="129">
        <v>0</v>
      </c>
    </row>
    <row r="6732" spans="1:9">
      <c r="A6732" s="134" t="s">
        <v>70</v>
      </c>
      <c r="B6732" t="s">
        <v>76</v>
      </c>
      <c r="C6732">
        <v>2014</v>
      </c>
      <c r="D6732" s="129">
        <v>0</v>
      </c>
      <c r="F6732"/>
    </row>
    <row r="6733" spans="1:9">
      <c r="A6733" s="134" t="s">
        <v>70</v>
      </c>
      <c r="B6733" t="s">
        <v>76</v>
      </c>
      <c r="C6733">
        <v>2015</v>
      </c>
      <c r="D6733" s="129">
        <v>0</v>
      </c>
      <c r="F6733"/>
    </row>
    <row r="6734" spans="1:9">
      <c r="A6734" s="134" t="s">
        <v>70</v>
      </c>
      <c r="B6734" t="s">
        <v>76</v>
      </c>
      <c r="C6734">
        <v>2016</v>
      </c>
      <c r="D6734" s="129">
        <v>0</v>
      </c>
      <c r="F6734"/>
    </row>
    <row r="6735" spans="1:9">
      <c r="A6735" s="134" t="s">
        <v>70</v>
      </c>
      <c r="B6735" t="s">
        <v>76</v>
      </c>
      <c r="C6735">
        <v>2017</v>
      </c>
      <c r="D6735" s="129">
        <v>0</v>
      </c>
      <c r="F6735"/>
    </row>
    <row r="6736" spans="1:9">
      <c r="A6736" s="134" t="s">
        <v>70</v>
      </c>
      <c r="B6736" t="s">
        <v>76</v>
      </c>
      <c r="C6736">
        <v>2018</v>
      </c>
      <c r="D6736" s="129">
        <v>0</v>
      </c>
      <c r="F6736"/>
    </row>
    <row r="6737" spans="1:6">
      <c r="A6737" s="134" t="s">
        <v>70</v>
      </c>
      <c r="B6737" t="s">
        <v>76</v>
      </c>
      <c r="C6737">
        <v>2019</v>
      </c>
      <c r="D6737" s="129">
        <v>0</v>
      </c>
      <c r="F6737"/>
    </row>
    <row r="6738" spans="1:6">
      <c r="A6738" s="134" t="s">
        <v>70</v>
      </c>
      <c r="B6738" t="s">
        <v>76</v>
      </c>
      <c r="C6738">
        <v>2020</v>
      </c>
      <c r="D6738" s="129">
        <v>0</v>
      </c>
      <c r="F6738"/>
    </row>
    <row r="6739" spans="1:6">
      <c r="A6739" s="134" t="s">
        <v>70</v>
      </c>
      <c r="B6739" t="s">
        <v>76</v>
      </c>
      <c r="C6739">
        <v>2021</v>
      </c>
      <c r="D6739" s="129">
        <v>0</v>
      </c>
      <c r="F6739"/>
    </row>
    <row r="6740" spans="1:6">
      <c r="A6740" s="134" t="s">
        <v>70</v>
      </c>
      <c r="B6740" t="s">
        <v>76</v>
      </c>
      <c r="C6740">
        <v>2022</v>
      </c>
      <c r="D6740" s="129">
        <v>0</v>
      </c>
      <c r="F6740"/>
    </row>
    <row r="6741" spans="1:6">
      <c r="A6741" s="134" t="s">
        <v>79</v>
      </c>
      <c r="B6741" t="s">
        <v>76</v>
      </c>
      <c r="C6741">
        <v>2023</v>
      </c>
      <c r="D6741" s="129">
        <v>0</v>
      </c>
      <c r="F6741"/>
    </row>
    <row r="6742" spans="1:6">
      <c r="A6742" s="134" t="s">
        <v>70</v>
      </c>
      <c r="B6742" t="s">
        <v>76</v>
      </c>
      <c r="C6742">
        <v>2024</v>
      </c>
      <c r="D6742" s="129">
        <v>0</v>
      </c>
      <c r="F6742"/>
    </row>
    <row r="6743" spans="1:6">
      <c r="A6743" s="134" t="s">
        <v>70</v>
      </c>
      <c r="B6743" t="s">
        <v>76</v>
      </c>
      <c r="C6743">
        <v>2025</v>
      </c>
      <c r="D6743" s="129">
        <v>0</v>
      </c>
    </row>
    <row r="6744" spans="1:6">
      <c r="A6744" s="134" t="s">
        <v>5</v>
      </c>
      <c r="B6744" t="s">
        <v>23</v>
      </c>
      <c r="C6744">
        <v>2014</v>
      </c>
      <c r="D6744" s="129">
        <v>0</v>
      </c>
      <c r="F6744"/>
    </row>
    <row r="6745" spans="1:6">
      <c r="A6745" s="134" t="s">
        <v>5</v>
      </c>
      <c r="B6745" t="s">
        <v>23</v>
      </c>
      <c r="C6745">
        <v>2015</v>
      </c>
      <c r="D6745" s="129">
        <v>0</v>
      </c>
      <c r="F6745"/>
    </row>
    <row r="6746" spans="1:6">
      <c r="A6746" s="134" t="s">
        <v>5</v>
      </c>
      <c r="B6746" t="s">
        <v>23</v>
      </c>
      <c r="C6746">
        <v>2016</v>
      </c>
      <c r="D6746" s="129">
        <v>0</v>
      </c>
      <c r="F6746"/>
    </row>
    <row r="6747" spans="1:6">
      <c r="A6747" s="134" t="s">
        <v>5</v>
      </c>
      <c r="B6747" t="s">
        <v>23</v>
      </c>
      <c r="C6747">
        <v>2017</v>
      </c>
      <c r="D6747" s="129">
        <v>0</v>
      </c>
      <c r="F6747"/>
    </row>
    <row r="6748" spans="1:6">
      <c r="A6748" s="134" t="s">
        <v>5</v>
      </c>
      <c r="B6748" t="s">
        <v>23</v>
      </c>
      <c r="C6748">
        <v>2018</v>
      </c>
      <c r="D6748" s="129">
        <v>0</v>
      </c>
      <c r="F6748"/>
    </row>
    <row r="6749" spans="1:6">
      <c r="A6749" s="134" t="s">
        <v>5</v>
      </c>
      <c r="B6749" t="s">
        <v>23</v>
      </c>
      <c r="C6749">
        <v>2019</v>
      </c>
      <c r="D6749" s="129">
        <v>0</v>
      </c>
      <c r="F6749"/>
    </row>
    <row r="6750" spans="1:6">
      <c r="A6750" s="134" t="s">
        <v>5</v>
      </c>
      <c r="B6750" t="s">
        <v>23</v>
      </c>
      <c r="C6750">
        <v>2020</v>
      </c>
      <c r="D6750" s="129">
        <v>0</v>
      </c>
      <c r="F6750"/>
    </row>
    <row r="6751" spans="1:6">
      <c r="A6751" s="134" t="s">
        <v>5</v>
      </c>
      <c r="B6751" t="s">
        <v>23</v>
      </c>
      <c r="C6751">
        <v>2021</v>
      </c>
      <c r="D6751" s="129">
        <v>0</v>
      </c>
      <c r="F6751"/>
    </row>
    <row r="6752" spans="1:6">
      <c r="A6752" s="134" t="s">
        <v>5</v>
      </c>
      <c r="B6752" t="s">
        <v>23</v>
      </c>
      <c r="C6752">
        <v>2022</v>
      </c>
      <c r="D6752" s="129">
        <v>0</v>
      </c>
      <c r="F6752"/>
    </row>
    <row r="6753" spans="1:8">
      <c r="A6753" s="134" t="s">
        <v>5</v>
      </c>
      <c r="B6753" t="s">
        <v>23</v>
      </c>
      <c r="C6753">
        <v>2023</v>
      </c>
      <c r="D6753" s="129">
        <v>0</v>
      </c>
      <c r="F6753"/>
    </row>
    <row r="6754" spans="1:8">
      <c r="A6754" s="134" t="s">
        <v>5</v>
      </c>
      <c r="B6754" t="s">
        <v>23</v>
      </c>
      <c r="C6754">
        <v>2024</v>
      </c>
      <c r="D6754" s="129">
        <v>0</v>
      </c>
      <c r="E6754" s="135"/>
      <c r="F6754"/>
    </row>
    <row r="6755" spans="1:8">
      <c r="A6755" s="134" t="s">
        <v>5</v>
      </c>
      <c r="B6755" t="s">
        <v>23</v>
      </c>
      <c r="C6755">
        <v>2025</v>
      </c>
      <c r="D6755" s="129">
        <v>0</v>
      </c>
    </row>
    <row r="6756" spans="1:8">
      <c r="A6756" s="134" t="s">
        <v>102</v>
      </c>
      <c r="B6756" t="s">
        <v>23</v>
      </c>
      <c r="C6756">
        <v>2014</v>
      </c>
      <c r="D6756" s="129">
        <v>0</v>
      </c>
      <c r="F6756"/>
    </row>
    <row r="6757" spans="1:8">
      <c r="A6757" s="134" t="s">
        <v>102</v>
      </c>
      <c r="B6757" t="s">
        <v>23</v>
      </c>
      <c r="C6757">
        <v>2015</v>
      </c>
      <c r="D6757" s="129">
        <v>0</v>
      </c>
      <c r="F6757"/>
      <c r="H6757" s="137"/>
    </row>
    <row r="6758" spans="1:8">
      <c r="A6758" s="134" t="s">
        <v>102</v>
      </c>
      <c r="B6758" t="s">
        <v>23</v>
      </c>
      <c r="C6758">
        <v>2016</v>
      </c>
      <c r="D6758" s="129">
        <v>0</v>
      </c>
      <c r="F6758"/>
      <c r="H6758" s="137"/>
    </row>
    <row r="6759" spans="1:8">
      <c r="A6759" s="134" t="s">
        <v>102</v>
      </c>
      <c r="B6759" t="s">
        <v>23</v>
      </c>
      <c r="C6759">
        <v>2017</v>
      </c>
      <c r="D6759" s="129">
        <v>0</v>
      </c>
      <c r="F6759"/>
    </row>
    <row r="6760" spans="1:8">
      <c r="A6760" s="134" t="s">
        <v>102</v>
      </c>
      <c r="B6760" t="s">
        <v>23</v>
      </c>
      <c r="C6760">
        <v>2018</v>
      </c>
      <c r="D6760" s="129">
        <v>0</v>
      </c>
      <c r="F6760"/>
    </row>
    <row r="6761" spans="1:8">
      <c r="A6761" s="134" t="s">
        <v>102</v>
      </c>
      <c r="B6761" t="s">
        <v>23</v>
      </c>
      <c r="C6761">
        <v>2019</v>
      </c>
      <c r="D6761" s="129">
        <v>0</v>
      </c>
      <c r="F6761"/>
    </row>
    <row r="6762" spans="1:8">
      <c r="A6762" s="134" t="s">
        <v>102</v>
      </c>
      <c r="B6762" t="s">
        <v>23</v>
      </c>
      <c r="C6762">
        <v>2020</v>
      </c>
      <c r="D6762" s="129">
        <v>0</v>
      </c>
      <c r="F6762"/>
    </row>
    <row r="6763" spans="1:8">
      <c r="A6763" s="134" t="s">
        <v>102</v>
      </c>
      <c r="B6763" t="s">
        <v>23</v>
      </c>
      <c r="C6763">
        <v>2021</v>
      </c>
      <c r="D6763" s="129">
        <v>0</v>
      </c>
      <c r="F6763"/>
    </row>
    <row r="6764" spans="1:8">
      <c r="A6764" s="134" t="s">
        <v>102</v>
      </c>
      <c r="B6764" t="s">
        <v>23</v>
      </c>
      <c r="C6764">
        <v>2022</v>
      </c>
      <c r="D6764" s="129">
        <v>0</v>
      </c>
      <c r="F6764"/>
    </row>
    <row r="6765" spans="1:8">
      <c r="A6765" s="134" t="s">
        <v>102</v>
      </c>
      <c r="B6765" t="s">
        <v>23</v>
      </c>
      <c r="C6765">
        <v>2023</v>
      </c>
      <c r="D6765" s="129">
        <v>0</v>
      </c>
      <c r="F6765"/>
    </row>
    <row r="6766" spans="1:8">
      <c r="A6766" s="134" t="s">
        <v>102</v>
      </c>
      <c r="B6766" t="s">
        <v>23</v>
      </c>
      <c r="C6766">
        <v>2024</v>
      </c>
      <c r="D6766" s="129">
        <v>0</v>
      </c>
      <c r="F6766"/>
    </row>
    <row r="6767" spans="1:8">
      <c r="A6767" s="134" t="s">
        <v>102</v>
      </c>
      <c r="B6767" t="s">
        <v>23</v>
      </c>
      <c r="C6767">
        <v>2025</v>
      </c>
      <c r="D6767" s="129">
        <v>0</v>
      </c>
    </row>
    <row r="6768" spans="1:8">
      <c r="A6768" s="134" t="s">
        <v>103</v>
      </c>
      <c r="B6768" t="s">
        <v>78</v>
      </c>
      <c r="C6768">
        <v>2014</v>
      </c>
      <c r="D6768" s="129">
        <v>42780029.84879002</v>
      </c>
      <c r="F6768"/>
    </row>
    <row r="6769" spans="1:6">
      <c r="A6769" s="134" t="s">
        <v>103</v>
      </c>
      <c r="B6769" t="s">
        <v>78</v>
      </c>
      <c r="C6769">
        <v>2015</v>
      </c>
      <c r="D6769" s="129">
        <v>43852001.289999992</v>
      </c>
      <c r="F6769"/>
    </row>
    <row r="6770" spans="1:6">
      <c r="A6770" s="134" t="s">
        <v>103</v>
      </c>
      <c r="B6770" t="s">
        <v>78</v>
      </c>
      <c r="C6770">
        <v>2016</v>
      </c>
      <c r="D6770" s="129">
        <v>44366566.729999989</v>
      </c>
      <c r="F6770"/>
    </row>
    <row r="6771" spans="1:6">
      <c r="A6771" s="134" t="s">
        <v>103</v>
      </c>
      <c r="B6771" t="s">
        <v>78</v>
      </c>
      <c r="C6771">
        <v>2017</v>
      </c>
      <c r="D6771" s="129">
        <v>45079619.189999998</v>
      </c>
      <c r="F6771"/>
    </row>
    <row r="6772" spans="1:6">
      <c r="A6772" s="134" t="s">
        <v>103</v>
      </c>
      <c r="B6772" t="s">
        <v>78</v>
      </c>
      <c r="C6772">
        <v>2018</v>
      </c>
      <c r="D6772" s="129">
        <v>41394223.75</v>
      </c>
      <c r="F6772"/>
    </row>
    <row r="6773" spans="1:6">
      <c r="A6773" s="134" t="s">
        <v>103</v>
      </c>
      <c r="B6773" t="s">
        <v>78</v>
      </c>
      <c r="C6773">
        <v>2019</v>
      </c>
      <c r="D6773" s="129">
        <v>42549254.909999996</v>
      </c>
      <c r="F6773"/>
    </row>
    <row r="6774" spans="1:6">
      <c r="A6774" s="134" t="s">
        <v>103</v>
      </c>
      <c r="B6774" t="s">
        <v>78</v>
      </c>
      <c r="C6774">
        <v>2020</v>
      </c>
      <c r="D6774" s="129">
        <v>40594044.556199998</v>
      </c>
      <c r="F6774"/>
    </row>
    <row r="6775" spans="1:6">
      <c r="A6775" s="134" t="s">
        <v>103</v>
      </c>
      <c r="B6775" t="s">
        <v>78</v>
      </c>
      <c r="C6775">
        <v>2021</v>
      </c>
      <c r="D6775" s="129">
        <v>37335399.819800027</v>
      </c>
      <c r="F6775"/>
    </row>
    <row r="6776" spans="1:6">
      <c r="A6776" s="134" t="s">
        <v>103</v>
      </c>
      <c r="B6776" t="s">
        <v>78</v>
      </c>
      <c r="C6776">
        <v>2022</v>
      </c>
      <c r="D6776" s="129">
        <v>44874640.827600002</v>
      </c>
      <c r="F6776"/>
    </row>
    <row r="6777" spans="1:6">
      <c r="A6777" s="134" t="s">
        <v>103</v>
      </c>
      <c r="B6777" t="s">
        <v>23</v>
      </c>
      <c r="C6777">
        <v>2023</v>
      </c>
      <c r="D6777" s="129">
        <v>27698590.23</v>
      </c>
      <c r="F6777"/>
    </row>
    <row r="6778" spans="1:6">
      <c r="A6778" s="134" t="s">
        <v>103</v>
      </c>
      <c r="B6778" t="s">
        <v>78</v>
      </c>
      <c r="C6778">
        <v>2024</v>
      </c>
      <c r="D6778" s="129">
        <v>57611091.814542927</v>
      </c>
      <c r="F6778"/>
    </row>
    <row r="6779" spans="1:6">
      <c r="A6779" s="134" t="s">
        <v>103</v>
      </c>
      <c r="B6779" t="s">
        <v>78</v>
      </c>
      <c r="C6779">
        <v>2025</v>
      </c>
      <c r="D6779" s="129">
        <v>5425575.2175120255</v>
      </c>
    </row>
    <row r="6780" spans="1:6">
      <c r="A6780" s="134" t="s">
        <v>11</v>
      </c>
      <c r="B6780" t="s">
        <v>23</v>
      </c>
      <c r="C6780">
        <v>2014</v>
      </c>
      <c r="D6780" s="129">
        <v>0</v>
      </c>
      <c r="F6780"/>
    </row>
    <row r="6781" spans="1:6">
      <c r="A6781" s="134" t="s">
        <v>11</v>
      </c>
      <c r="B6781" t="s">
        <v>23</v>
      </c>
      <c r="C6781">
        <v>2015</v>
      </c>
      <c r="D6781" s="129">
        <v>0</v>
      </c>
      <c r="F6781"/>
    </row>
    <row r="6782" spans="1:6">
      <c r="A6782" s="134" t="s">
        <v>11</v>
      </c>
      <c r="B6782" t="s">
        <v>23</v>
      </c>
      <c r="C6782">
        <v>2016</v>
      </c>
      <c r="D6782" s="129">
        <v>-9992.2404023236595</v>
      </c>
      <c r="F6782"/>
    </row>
    <row r="6783" spans="1:6">
      <c r="A6783" s="134" t="s">
        <v>11</v>
      </c>
      <c r="B6783" t="s">
        <v>23</v>
      </c>
      <c r="C6783">
        <v>2017</v>
      </c>
      <c r="D6783" s="129">
        <v>97622</v>
      </c>
      <c r="F6783"/>
    </row>
    <row r="6784" spans="1:6">
      <c r="A6784" s="134" t="s">
        <v>11</v>
      </c>
      <c r="B6784" t="s">
        <v>23</v>
      </c>
      <c r="C6784">
        <v>2018</v>
      </c>
      <c r="D6784" s="129">
        <v>0</v>
      </c>
      <c r="F6784"/>
    </row>
    <row r="6785" spans="1:6">
      <c r="A6785" s="134" t="s">
        <v>11</v>
      </c>
      <c r="B6785" t="s">
        <v>23</v>
      </c>
      <c r="C6785">
        <v>2019</v>
      </c>
      <c r="D6785" s="129">
        <v>0</v>
      </c>
      <c r="F6785"/>
    </row>
    <row r="6786" spans="1:6">
      <c r="A6786" s="134" t="s">
        <v>11</v>
      </c>
      <c r="B6786" t="s">
        <v>23</v>
      </c>
      <c r="C6786">
        <v>2020</v>
      </c>
      <c r="D6786" s="129">
        <v>0</v>
      </c>
      <c r="F6786"/>
    </row>
    <row r="6787" spans="1:6">
      <c r="A6787" s="134" t="s">
        <v>11</v>
      </c>
      <c r="B6787" t="s">
        <v>23</v>
      </c>
      <c r="C6787">
        <v>2021</v>
      </c>
      <c r="D6787" s="129">
        <v>0</v>
      </c>
      <c r="F6787"/>
    </row>
    <row r="6788" spans="1:6">
      <c r="A6788" s="134" t="s">
        <v>11</v>
      </c>
      <c r="B6788" t="s">
        <v>23</v>
      </c>
      <c r="C6788">
        <v>2022</v>
      </c>
      <c r="D6788" s="129">
        <v>0</v>
      </c>
      <c r="F6788"/>
    </row>
    <row r="6789" spans="1:6">
      <c r="A6789" s="134" t="s">
        <v>11</v>
      </c>
      <c r="B6789" t="s">
        <v>23</v>
      </c>
      <c r="C6789">
        <v>2023</v>
      </c>
      <c r="D6789" s="129">
        <v>0</v>
      </c>
      <c r="F6789"/>
    </row>
    <row r="6790" spans="1:6">
      <c r="A6790" s="134" t="s">
        <v>11</v>
      </c>
      <c r="B6790" t="s">
        <v>23</v>
      </c>
      <c r="C6790">
        <v>2024</v>
      </c>
      <c r="D6790" s="129">
        <v>0</v>
      </c>
      <c r="F6790"/>
    </row>
    <row r="6791" spans="1:6">
      <c r="A6791" s="134" t="s">
        <v>11</v>
      </c>
      <c r="B6791" t="s">
        <v>23</v>
      </c>
      <c r="C6791">
        <v>2025</v>
      </c>
      <c r="D6791" s="129">
        <v>0</v>
      </c>
    </row>
    <row r="6792" spans="1:6">
      <c r="A6792" s="134" t="s">
        <v>72</v>
      </c>
      <c r="B6792" t="s">
        <v>78</v>
      </c>
      <c r="C6792">
        <v>2014</v>
      </c>
      <c r="D6792" s="129">
        <v>23223000</v>
      </c>
      <c r="F6792"/>
    </row>
    <row r="6793" spans="1:6">
      <c r="A6793" s="134" t="s">
        <v>72</v>
      </c>
      <c r="B6793" t="s">
        <v>78</v>
      </c>
      <c r="C6793">
        <v>2015</v>
      </c>
      <c r="D6793" s="129">
        <v>22537950</v>
      </c>
      <c r="F6793"/>
    </row>
    <row r="6794" spans="1:6">
      <c r="A6794" s="134" t="s">
        <v>72</v>
      </c>
      <c r="B6794" t="s">
        <v>78</v>
      </c>
      <c r="C6794">
        <v>2016</v>
      </c>
      <c r="D6794" s="129">
        <v>24059543</v>
      </c>
      <c r="F6794"/>
    </row>
    <row r="6795" spans="1:6">
      <c r="A6795" s="134" t="s">
        <v>72</v>
      </c>
      <c r="B6795" t="s">
        <v>78</v>
      </c>
      <c r="C6795">
        <v>2017</v>
      </c>
      <c r="D6795" s="129">
        <v>26605418</v>
      </c>
      <c r="F6795"/>
    </row>
    <row r="6796" spans="1:6">
      <c r="A6796" s="134" t="s">
        <v>72</v>
      </c>
      <c r="B6796" t="s">
        <v>78</v>
      </c>
      <c r="C6796">
        <v>2018</v>
      </c>
      <c r="D6796" s="129">
        <v>27687000</v>
      </c>
      <c r="F6796"/>
    </row>
    <row r="6797" spans="1:6">
      <c r="A6797" s="134" t="s">
        <v>72</v>
      </c>
      <c r="B6797" t="s">
        <v>78</v>
      </c>
      <c r="C6797">
        <v>2019</v>
      </c>
      <c r="D6797" s="129">
        <v>29306000</v>
      </c>
      <c r="F6797"/>
    </row>
    <row r="6798" spans="1:6">
      <c r="A6798" s="134" t="s">
        <v>72</v>
      </c>
      <c r="B6798" t="s">
        <v>78</v>
      </c>
      <c r="C6798">
        <v>2020</v>
      </c>
      <c r="D6798" s="129">
        <v>36471000</v>
      </c>
      <c r="F6798"/>
    </row>
    <row r="6799" spans="1:6">
      <c r="A6799" s="134" t="s">
        <v>72</v>
      </c>
      <c r="B6799" t="s">
        <v>78</v>
      </c>
      <c r="C6799">
        <v>2021</v>
      </c>
      <c r="D6799" s="129">
        <v>10585000</v>
      </c>
      <c r="F6799"/>
    </row>
    <row r="6800" spans="1:6">
      <c r="A6800" s="134" t="s">
        <v>72</v>
      </c>
      <c r="B6800" t="s">
        <v>78</v>
      </c>
      <c r="C6800">
        <v>2022</v>
      </c>
      <c r="D6800" s="129">
        <v>10882000</v>
      </c>
      <c r="F6800"/>
    </row>
    <row r="6801" spans="1:6">
      <c r="A6801" s="134" t="s">
        <v>72</v>
      </c>
      <c r="B6801" t="s">
        <v>23</v>
      </c>
      <c r="C6801">
        <v>2023</v>
      </c>
      <c r="D6801" s="129">
        <v>16774000</v>
      </c>
      <c r="F6801"/>
    </row>
    <row r="6802" spans="1:6">
      <c r="A6802" s="134" t="s">
        <v>72</v>
      </c>
      <c r="B6802" t="s">
        <v>78</v>
      </c>
      <c r="C6802">
        <v>2024</v>
      </c>
      <c r="D6802" s="129">
        <v>8658000</v>
      </c>
      <c r="F6802"/>
    </row>
    <row r="6803" spans="1:6">
      <c r="A6803" s="134" t="s">
        <v>72</v>
      </c>
      <c r="B6803" t="s">
        <v>78</v>
      </c>
      <c r="C6803">
        <v>2025</v>
      </c>
      <c r="D6803" s="129">
        <v>3407371.7318978538</v>
      </c>
    </row>
    <row r="6804" spans="1:6">
      <c r="A6804" s="134" t="s">
        <v>6</v>
      </c>
      <c r="B6804" t="s">
        <v>23</v>
      </c>
      <c r="C6804">
        <v>2014</v>
      </c>
      <c r="D6804" s="129">
        <v>53311975.256844237</v>
      </c>
      <c r="F6804"/>
    </row>
    <row r="6805" spans="1:6">
      <c r="A6805" s="134" t="s">
        <v>6</v>
      </c>
      <c r="B6805" t="s">
        <v>23</v>
      </c>
      <c r="C6805">
        <v>2015</v>
      </c>
      <c r="D6805" s="129">
        <v>24645862.707815301</v>
      </c>
      <c r="F6805"/>
    </row>
    <row r="6806" spans="1:6">
      <c r="A6806" s="134" t="s">
        <v>6</v>
      </c>
      <c r="B6806" t="s">
        <v>23</v>
      </c>
      <c r="C6806">
        <v>2016</v>
      </c>
      <c r="D6806" s="129">
        <v>18513425.977092501</v>
      </c>
      <c r="F6806"/>
    </row>
    <row r="6807" spans="1:6">
      <c r="A6807" s="134" t="s">
        <v>6</v>
      </c>
      <c r="B6807" t="s">
        <v>23</v>
      </c>
      <c r="C6807">
        <v>2017</v>
      </c>
      <c r="D6807" s="129">
        <v>28121949.0465197</v>
      </c>
      <c r="F6807"/>
    </row>
    <row r="6808" spans="1:6">
      <c r="A6808" s="134" t="s">
        <v>6</v>
      </c>
      <c r="B6808" t="s">
        <v>23</v>
      </c>
      <c r="C6808">
        <v>2018</v>
      </c>
      <c r="D6808" s="129">
        <v>30657129.337236602</v>
      </c>
      <c r="F6808"/>
    </row>
    <row r="6809" spans="1:6">
      <c r="A6809" s="134" t="s">
        <v>6</v>
      </c>
      <c r="B6809" t="s">
        <v>23</v>
      </c>
      <c r="C6809">
        <v>2019</v>
      </c>
      <c r="D6809" s="129">
        <v>19277935.7537186</v>
      </c>
      <c r="F6809"/>
    </row>
    <row r="6810" spans="1:6">
      <c r="A6810" s="134" t="s">
        <v>6</v>
      </c>
      <c r="B6810" t="s">
        <v>23</v>
      </c>
      <c r="C6810">
        <v>2020</v>
      </c>
      <c r="D6810" s="129">
        <v>15045037.163186001</v>
      </c>
      <c r="F6810"/>
    </row>
    <row r="6811" spans="1:6">
      <c r="A6811" s="134" t="s">
        <v>6</v>
      </c>
      <c r="B6811" t="s">
        <v>23</v>
      </c>
      <c r="C6811">
        <v>2021</v>
      </c>
      <c r="D6811" s="129">
        <v>13971284.9552847</v>
      </c>
      <c r="F6811"/>
    </row>
    <row r="6812" spans="1:6">
      <c r="A6812" s="134" t="s">
        <v>6</v>
      </c>
      <c r="B6812" t="s">
        <v>23</v>
      </c>
      <c r="C6812">
        <v>2022</v>
      </c>
      <c r="D6812" s="129">
        <v>0</v>
      </c>
      <c r="F6812"/>
    </row>
    <row r="6813" spans="1:6">
      <c r="A6813" s="134" t="s">
        <v>6</v>
      </c>
      <c r="B6813" t="s">
        <v>23</v>
      </c>
      <c r="C6813">
        <v>2023</v>
      </c>
      <c r="D6813" s="129">
        <v>0</v>
      </c>
      <c r="F6813"/>
    </row>
    <row r="6814" spans="1:6">
      <c r="A6814" s="134" t="s">
        <v>6</v>
      </c>
      <c r="B6814" t="s">
        <v>23</v>
      </c>
      <c r="C6814">
        <v>2024</v>
      </c>
      <c r="D6814" s="129">
        <v>0</v>
      </c>
      <c r="F6814"/>
    </row>
    <row r="6815" spans="1:6">
      <c r="A6815" s="134" t="s">
        <v>6</v>
      </c>
      <c r="B6815" t="s">
        <v>23</v>
      </c>
      <c r="C6815">
        <v>2025</v>
      </c>
      <c r="D6815" s="129">
        <v>0</v>
      </c>
    </row>
    <row r="6816" spans="1:6">
      <c r="A6816" s="134" t="s">
        <v>8</v>
      </c>
      <c r="B6816" t="s">
        <v>23</v>
      </c>
      <c r="C6816">
        <v>2014</v>
      </c>
      <c r="D6816" s="129">
        <v>11310</v>
      </c>
      <c r="F6816"/>
    </row>
    <row r="6817" spans="1:6">
      <c r="A6817" s="134" t="s">
        <v>8</v>
      </c>
      <c r="B6817" t="s">
        <v>23</v>
      </c>
      <c r="C6817">
        <v>2015</v>
      </c>
      <c r="D6817" s="129">
        <v>33563.729999989271</v>
      </c>
      <c r="F6817"/>
    </row>
    <row r="6818" spans="1:6">
      <c r="A6818" s="134" t="s">
        <v>8</v>
      </c>
      <c r="B6818" t="s">
        <v>23</v>
      </c>
      <c r="C6818">
        <v>2016</v>
      </c>
      <c r="D6818" s="129">
        <v>0</v>
      </c>
      <c r="F6818"/>
    </row>
    <row r="6819" spans="1:6">
      <c r="A6819" s="134" t="s">
        <v>8</v>
      </c>
      <c r="B6819" t="s">
        <v>23</v>
      </c>
      <c r="C6819">
        <v>2017</v>
      </c>
      <c r="D6819" s="129">
        <v>0</v>
      </c>
      <c r="F6819"/>
    </row>
    <row r="6820" spans="1:6">
      <c r="A6820" s="134" t="s">
        <v>8</v>
      </c>
      <c r="B6820" t="s">
        <v>23</v>
      </c>
      <c r="C6820">
        <v>2018</v>
      </c>
      <c r="D6820" s="129">
        <v>0</v>
      </c>
      <c r="F6820"/>
    </row>
    <row r="6821" spans="1:6">
      <c r="A6821" s="134" t="s">
        <v>8</v>
      </c>
      <c r="B6821" t="s">
        <v>23</v>
      </c>
      <c r="C6821">
        <v>2019</v>
      </c>
      <c r="D6821" s="129">
        <v>0</v>
      </c>
      <c r="F6821"/>
    </row>
    <row r="6822" spans="1:6">
      <c r="A6822" s="134" t="s">
        <v>8</v>
      </c>
      <c r="B6822" t="s">
        <v>23</v>
      </c>
      <c r="C6822">
        <v>2020</v>
      </c>
      <c r="D6822" s="129">
        <v>0</v>
      </c>
      <c r="F6822"/>
    </row>
    <row r="6823" spans="1:6">
      <c r="A6823" s="134" t="s">
        <v>8</v>
      </c>
      <c r="B6823" t="s">
        <v>23</v>
      </c>
      <c r="C6823">
        <v>2021</v>
      </c>
      <c r="D6823" s="129">
        <v>0</v>
      </c>
      <c r="F6823"/>
    </row>
    <row r="6824" spans="1:6">
      <c r="A6824" s="134" t="s">
        <v>8</v>
      </c>
      <c r="B6824" t="s">
        <v>23</v>
      </c>
      <c r="C6824">
        <v>2022</v>
      </c>
      <c r="D6824" s="129">
        <v>0</v>
      </c>
      <c r="F6824"/>
    </row>
    <row r="6825" spans="1:6">
      <c r="A6825" s="134" t="s">
        <v>8</v>
      </c>
      <c r="B6825" t="s">
        <v>23</v>
      </c>
      <c r="C6825">
        <v>2023</v>
      </c>
      <c r="D6825" s="129">
        <v>0</v>
      </c>
      <c r="F6825"/>
    </row>
    <row r="6826" spans="1:6">
      <c r="A6826" s="134" t="s">
        <v>8</v>
      </c>
      <c r="B6826" t="s">
        <v>23</v>
      </c>
      <c r="C6826">
        <v>2024</v>
      </c>
      <c r="D6826" s="129">
        <v>0</v>
      </c>
      <c r="F6826"/>
    </row>
    <row r="6827" spans="1:6">
      <c r="A6827" s="134" t="s">
        <v>8</v>
      </c>
      <c r="B6827" t="s">
        <v>23</v>
      </c>
      <c r="C6827">
        <v>2025</v>
      </c>
      <c r="D6827" s="129">
        <v>0</v>
      </c>
    </row>
    <row r="6828" spans="1:6">
      <c r="A6828" s="134" t="s">
        <v>9</v>
      </c>
      <c r="B6828" t="s">
        <v>23</v>
      </c>
      <c r="C6828">
        <v>2014</v>
      </c>
      <c r="D6828" s="129">
        <v>305644</v>
      </c>
      <c r="F6828"/>
    </row>
    <row r="6829" spans="1:6">
      <c r="A6829" s="134" t="s">
        <v>9</v>
      </c>
      <c r="B6829" t="s">
        <v>23</v>
      </c>
      <c r="C6829">
        <v>2015</v>
      </c>
      <c r="D6829" s="129">
        <v>139733</v>
      </c>
      <c r="F6829"/>
    </row>
    <row r="6830" spans="1:6">
      <c r="A6830" s="134" t="s">
        <v>9</v>
      </c>
      <c r="B6830" t="s">
        <v>23</v>
      </c>
      <c r="C6830">
        <v>2016</v>
      </c>
      <c r="D6830" s="129">
        <v>0</v>
      </c>
      <c r="F6830"/>
    </row>
    <row r="6831" spans="1:6">
      <c r="A6831" s="134" t="s">
        <v>9</v>
      </c>
      <c r="B6831" t="s">
        <v>23</v>
      </c>
      <c r="C6831">
        <v>2017</v>
      </c>
      <c r="D6831" s="129">
        <v>0</v>
      </c>
      <c r="F6831"/>
    </row>
    <row r="6832" spans="1:6">
      <c r="A6832" s="134" t="s">
        <v>9</v>
      </c>
      <c r="B6832" t="s">
        <v>23</v>
      </c>
      <c r="C6832">
        <v>2018</v>
      </c>
      <c r="D6832" s="129">
        <v>0</v>
      </c>
      <c r="F6832"/>
    </row>
    <row r="6833" spans="1:9">
      <c r="A6833" s="134" t="s">
        <v>9</v>
      </c>
      <c r="B6833" t="s">
        <v>23</v>
      </c>
      <c r="C6833">
        <v>2019</v>
      </c>
      <c r="D6833" s="129">
        <v>0</v>
      </c>
      <c r="F6833"/>
    </row>
    <row r="6834" spans="1:9">
      <c r="A6834" s="134" t="s">
        <v>9</v>
      </c>
      <c r="B6834" t="s">
        <v>23</v>
      </c>
      <c r="C6834">
        <v>2020</v>
      </c>
      <c r="D6834" s="129">
        <v>0</v>
      </c>
      <c r="F6834"/>
    </row>
    <row r="6835" spans="1:9">
      <c r="A6835" s="134" t="s">
        <v>9</v>
      </c>
      <c r="B6835" t="s">
        <v>23</v>
      </c>
      <c r="C6835">
        <v>2021</v>
      </c>
      <c r="D6835" s="129">
        <v>0</v>
      </c>
      <c r="F6835"/>
    </row>
    <row r="6836" spans="1:9">
      <c r="A6836" s="134" t="s">
        <v>9</v>
      </c>
      <c r="B6836" t="s">
        <v>23</v>
      </c>
      <c r="C6836">
        <v>2022</v>
      </c>
      <c r="D6836" s="129">
        <v>0</v>
      </c>
      <c r="F6836"/>
    </row>
    <row r="6837" spans="1:9">
      <c r="A6837" s="134" t="s">
        <v>9</v>
      </c>
      <c r="B6837" t="s">
        <v>23</v>
      </c>
      <c r="C6837">
        <v>2023</v>
      </c>
      <c r="D6837" s="129">
        <v>0</v>
      </c>
      <c r="F6837"/>
    </row>
    <row r="6838" spans="1:9">
      <c r="A6838" s="134" t="s">
        <v>9</v>
      </c>
      <c r="B6838" t="s">
        <v>23</v>
      </c>
      <c r="C6838">
        <v>2024</v>
      </c>
      <c r="D6838" s="129">
        <v>0</v>
      </c>
      <c r="F6838"/>
    </row>
    <row r="6839" spans="1:9">
      <c r="A6839" s="134" t="s">
        <v>9</v>
      </c>
      <c r="B6839" t="s">
        <v>23</v>
      </c>
      <c r="C6839">
        <v>2025</v>
      </c>
      <c r="D6839" s="129">
        <v>0</v>
      </c>
    </row>
    <row r="6840" spans="1:9">
      <c r="A6840" s="134" t="s">
        <v>7</v>
      </c>
      <c r="B6840" t="s">
        <v>23</v>
      </c>
      <c r="C6840">
        <v>2014</v>
      </c>
      <c r="D6840" s="129">
        <v>0</v>
      </c>
      <c r="F6840"/>
    </row>
    <row r="6841" spans="1:9">
      <c r="A6841" s="134" t="s">
        <v>7</v>
      </c>
      <c r="B6841" t="s">
        <v>23</v>
      </c>
      <c r="C6841">
        <v>2015</v>
      </c>
      <c r="D6841" s="129">
        <v>-4773015.2460000003</v>
      </c>
      <c r="F6841"/>
    </row>
    <row r="6842" spans="1:9">
      <c r="A6842" s="134" t="s">
        <v>7</v>
      </c>
      <c r="B6842" t="s">
        <v>23</v>
      </c>
      <c r="C6842">
        <v>2016</v>
      </c>
      <c r="D6842" s="129">
        <v>0</v>
      </c>
      <c r="F6842"/>
    </row>
    <row r="6843" spans="1:9">
      <c r="A6843" s="134" t="s">
        <v>7</v>
      </c>
      <c r="B6843" t="s">
        <v>23</v>
      </c>
      <c r="C6843">
        <v>2017</v>
      </c>
      <c r="D6843" s="129">
        <v>0</v>
      </c>
      <c r="F6843"/>
    </row>
    <row r="6844" spans="1:9">
      <c r="A6844" s="134" t="s">
        <v>7</v>
      </c>
      <c r="B6844" t="s">
        <v>23</v>
      </c>
      <c r="C6844">
        <v>2018</v>
      </c>
      <c r="D6844" s="129">
        <v>0</v>
      </c>
      <c r="F6844"/>
    </row>
    <row r="6845" spans="1:9">
      <c r="A6845" s="134" t="s">
        <v>7</v>
      </c>
      <c r="B6845" t="s">
        <v>23</v>
      </c>
      <c r="C6845">
        <v>2019</v>
      </c>
      <c r="D6845" s="129">
        <v>0</v>
      </c>
      <c r="F6845"/>
    </row>
    <row r="6846" spans="1:9">
      <c r="A6846" s="134" t="s">
        <v>7</v>
      </c>
      <c r="B6846" t="s">
        <v>23</v>
      </c>
      <c r="C6846">
        <v>2020</v>
      </c>
      <c r="D6846" s="129">
        <v>0</v>
      </c>
      <c r="F6846"/>
      <c r="I6846" s="63"/>
    </row>
    <row r="6847" spans="1:9">
      <c r="A6847" s="134" t="s">
        <v>7</v>
      </c>
      <c r="B6847" t="s">
        <v>23</v>
      </c>
      <c r="C6847">
        <v>2021</v>
      </c>
      <c r="D6847" s="129">
        <v>0</v>
      </c>
      <c r="F6847"/>
      <c r="I6847" s="63"/>
    </row>
    <row r="6848" spans="1:9">
      <c r="A6848" s="134" t="s">
        <v>7</v>
      </c>
      <c r="B6848" t="s">
        <v>23</v>
      </c>
      <c r="C6848">
        <v>2022</v>
      </c>
      <c r="D6848" s="129">
        <v>0</v>
      </c>
      <c r="F6848"/>
    </row>
    <row r="6849" spans="1:6">
      <c r="A6849" s="134" t="s">
        <v>7</v>
      </c>
      <c r="B6849" t="s">
        <v>23</v>
      </c>
      <c r="C6849">
        <v>2023</v>
      </c>
      <c r="D6849" s="129">
        <v>0</v>
      </c>
      <c r="F6849"/>
    </row>
    <row r="6850" spans="1:6">
      <c r="A6850" s="134" t="s">
        <v>7</v>
      </c>
      <c r="B6850" t="s">
        <v>23</v>
      </c>
      <c r="C6850">
        <v>2024</v>
      </c>
      <c r="D6850" s="129">
        <v>0</v>
      </c>
      <c r="F6850"/>
    </row>
    <row r="6851" spans="1:6">
      <c r="A6851" s="134" t="s">
        <v>7</v>
      </c>
      <c r="B6851" t="s">
        <v>23</v>
      </c>
      <c r="C6851">
        <v>2025</v>
      </c>
      <c r="D6851" s="129">
        <v>0</v>
      </c>
    </row>
    <row r="6852" spans="1:6">
      <c r="A6852" s="134" t="s">
        <v>107</v>
      </c>
      <c r="B6852" t="s">
        <v>23</v>
      </c>
      <c r="C6852">
        <v>2014</v>
      </c>
      <c r="D6852" s="129">
        <v>-11237446.92</v>
      </c>
      <c r="F6852"/>
    </row>
    <row r="6853" spans="1:6">
      <c r="A6853" s="134" t="s">
        <v>107</v>
      </c>
      <c r="B6853" t="s">
        <v>23</v>
      </c>
      <c r="C6853">
        <v>2015</v>
      </c>
      <c r="D6853" s="129">
        <v>1437894.07</v>
      </c>
      <c r="F6853"/>
    </row>
    <row r="6854" spans="1:6">
      <c r="A6854" s="134" t="s">
        <v>107</v>
      </c>
      <c r="B6854" t="s">
        <v>23</v>
      </c>
      <c r="C6854">
        <v>2016</v>
      </c>
      <c r="D6854" s="129">
        <v>2878772.76</v>
      </c>
      <c r="F6854"/>
    </row>
    <row r="6855" spans="1:6">
      <c r="A6855" s="134" t="s">
        <v>107</v>
      </c>
      <c r="B6855" t="s">
        <v>23</v>
      </c>
      <c r="C6855">
        <v>2017</v>
      </c>
      <c r="D6855" s="129">
        <v>3903205.6</v>
      </c>
      <c r="F6855"/>
    </row>
    <row r="6856" spans="1:6">
      <c r="A6856" s="134" t="s">
        <v>107</v>
      </c>
      <c r="B6856" t="s">
        <v>23</v>
      </c>
      <c r="C6856">
        <v>2018</v>
      </c>
      <c r="D6856" s="129">
        <v>1686005</v>
      </c>
      <c r="F6856"/>
    </row>
    <row r="6857" spans="1:6">
      <c r="A6857" s="134" t="s">
        <v>107</v>
      </c>
      <c r="B6857" t="s">
        <v>23</v>
      </c>
      <c r="C6857">
        <v>2019</v>
      </c>
      <c r="D6857" s="129">
        <v>2507503</v>
      </c>
      <c r="F6857"/>
    </row>
    <row r="6858" spans="1:6">
      <c r="A6858" s="134" t="s">
        <v>107</v>
      </c>
      <c r="B6858" t="s">
        <v>23</v>
      </c>
      <c r="C6858">
        <v>2020</v>
      </c>
      <c r="D6858" s="129">
        <v>1566526.16</v>
      </c>
      <c r="F6858"/>
    </row>
    <row r="6859" spans="1:6">
      <c r="A6859" s="134" t="s">
        <v>107</v>
      </c>
      <c r="B6859" t="s">
        <v>23</v>
      </c>
      <c r="C6859">
        <v>2021</v>
      </c>
      <c r="D6859" s="129">
        <v>2676640.0499999998</v>
      </c>
      <c r="F6859"/>
    </row>
    <row r="6860" spans="1:6">
      <c r="A6860" s="134" t="s">
        <v>107</v>
      </c>
      <c r="B6860" t="s">
        <v>23</v>
      </c>
      <c r="C6860">
        <v>2022</v>
      </c>
      <c r="D6860" s="129">
        <v>1134023.55</v>
      </c>
      <c r="F6860"/>
    </row>
    <row r="6861" spans="1:6">
      <c r="A6861" s="134" t="s">
        <v>107</v>
      </c>
      <c r="B6861" t="s">
        <v>23</v>
      </c>
      <c r="C6861">
        <v>2023</v>
      </c>
      <c r="D6861" s="129">
        <v>2935575</v>
      </c>
      <c r="F6861"/>
    </row>
    <row r="6862" spans="1:6">
      <c r="A6862" s="134" t="s">
        <v>107</v>
      </c>
      <c r="B6862" t="s">
        <v>23</v>
      </c>
      <c r="C6862">
        <v>2024</v>
      </c>
      <c r="D6862" s="129">
        <v>6800682</v>
      </c>
      <c r="F6862"/>
    </row>
    <row r="6863" spans="1:6">
      <c r="A6863" s="134" t="s">
        <v>107</v>
      </c>
      <c r="B6863" t="s">
        <v>23</v>
      </c>
      <c r="C6863">
        <v>2025</v>
      </c>
      <c r="D6863" s="129">
        <v>5795805</v>
      </c>
    </row>
    <row r="6864" spans="1:6">
      <c r="A6864" s="134" t="s">
        <v>104</v>
      </c>
      <c r="B6864" t="s">
        <v>23</v>
      </c>
      <c r="C6864">
        <v>2014</v>
      </c>
      <c r="D6864" s="129">
        <v>0</v>
      </c>
      <c r="F6864"/>
    </row>
    <row r="6865" spans="1:6">
      <c r="A6865" s="134" t="s">
        <v>104</v>
      </c>
      <c r="B6865" t="s">
        <v>23</v>
      </c>
      <c r="C6865">
        <v>2015</v>
      </c>
      <c r="D6865" s="129">
        <v>0</v>
      </c>
      <c r="F6865"/>
    </row>
    <row r="6866" spans="1:6">
      <c r="A6866" s="134" t="s">
        <v>104</v>
      </c>
      <c r="B6866" t="s">
        <v>23</v>
      </c>
      <c r="C6866">
        <v>2016</v>
      </c>
      <c r="D6866" s="129">
        <v>0</v>
      </c>
      <c r="F6866"/>
    </row>
    <row r="6867" spans="1:6">
      <c r="A6867" s="134" t="s">
        <v>104</v>
      </c>
      <c r="B6867" t="s">
        <v>23</v>
      </c>
      <c r="C6867">
        <v>2017</v>
      </c>
      <c r="D6867" s="129">
        <v>0</v>
      </c>
      <c r="F6867"/>
    </row>
    <row r="6868" spans="1:6">
      <c r="A6868" s="134" t="s">
        <v>104</v>
      </c>
      <c r="B6868" t="s">
        <v>23</v>
      </c>
      <c r="C6868">
        <v>2018</v>
      </c>
      <c r="D6868" s="129">
        <v>0</v>
      </c>
      <c r="F6868"/>
    </row>
    <row r="6869" spans="1:6">
      <c r="A6869" s="134" t="s">
        <v>104</v>
      </c>
      <c r="B6869" t="s">
        <v>23</v>
      </c>
      <c r="C6869">
        <v>2019</v>
      </c>
      <c r="D6869" s="129">
        <v>0</v>
      </c>
      <c r="F6869"/>
    </row>
    <row r="6870" spans="1:6">
      <c r="A6870" s="134" t="s">
        <v>104</v>
      </c>
      <c r="B6870" t="s">
        <v>23</v>
      </c>
      <c r="C6870">
        <v>2020</v>
      </c>
      <c r="D6870" s="129">
        <v>0</v>
      </c>
      <c r="F6870"/>
    </row>
    <row r="6871" spans="1:6">
      <c r="A6871" s="134" t="s">
        <v>104</v>
      </c>
      <c r="B6871" t="s">
        <v>23</v>
      </c>
      <c r="C6871">
        <v>2021</v>
      </c>
      <c r="D6871" s="129">
        <v>0</v>
      </c>
      <c r="F6871"/>
    </row>
    <row r="6872" spans="1:6">
      <c r="A6872" s="134" t="s">
        <v>104</v>
      </c>
      <c r="B6872" t="s">
        <v>23</v>
      </c>
      <c r="C6872">
        <v>2022</v>
      </c>
      <c r="D6872" s="129">
        <v>0</v>
      </c>
      <c r="F6872"/>
    </row>
    <row r="6873" spans="1:6">
      <c r="A6873" s="134" t="s">
        <v>104</v>
      </c>
      <c r="B6873" t="s">
        <v>23</v>
      </c>
      <c r="C6873">
        <v>2023</v>
      </c>
      <c r="D6873" s="129">
        <v>0</v>
      </c>
      <c r="F6873"/>
    </row>
    <row r="6874" spans="1:6">
      <c r="A6874" s="134" t="s">
        <v>104</v>
      </c>
      <c r="B6874" t="s">
        <v>23</v>
      </c>
      <c r="C6874">
        <v>2024</v>
      </c>
      <c r="D6874" s="129">
        <v>0</v>
      </c>
      <c r="F6874"/>
    </row>
    <row r="6875" spans="1:6">
      <c r="A6875" s="134" t="s">
        <v>104</v>
      </c>
      <c r="B6875" t="s">
        <v>23</v>
      </c>
      <c r="C6875">
        <v>2025</v>
      </c>
      <c r="D6875" s="129">
        <v>0</v>
      </c>
    </row>
    <row r="6876" spans="1:6">
      <c r="A6876" s="134" t="s">
        <v>145</v>
      </c>
      <c r="B6876" t="s">
        <v>23</v>
      </c>
      <c r="C6876">
        <v>2020</v>
      </c>
      <c r="D6876" s="129">
        <v>15386103.539999999</v>
      </c>
      <c r="F6876"/>
    </row>
    <row r="6877" spans="1:6">
      <c r="A6877" s="134" t="s">
        <v>145</v>
      </c>
      <c r="B6877" t="s">
        <v>23</v>
      </c>
      <c r="C6877">
        <v>2021</v>
      </c>
      <c r="D6877" s="129">
        <v>1658565</v>
      </c>
      <c r="F6877"/>
    </row>
    <row r="6878" spans="1:6">
      <c r="A6878" s="134" t="s">
        <v>145</v>
      </c>
      <c r="B6878" t="s">
        <v>23</v>
      </c>
      <c r="C6878">
        <v>2022</v>
      </c>
      <c r="D6878" s="129">
        <v>-845874.33</v>
      </c>
      <c r="F6878"/>
    </row>
    <row r="6879" spans="1:6">
      <c r="A6879" s="134" t="s">
        <v>145</v>
      </c>
      <c r="B6879" t="s">
        <v>23</v>
      </c>
      <c r="C6879">
        <v>2023</v>
      </c>
      <c r="D6879" s="129">
        <v>4348450</v>
      </c>
      <c r="F6879"/>
    </row>
    <row r="6880" spans="1:6">
      <c r="A6880" s="134" t="s">
        <v>145</v>
      </c>
      <c r="B6880" t="s">
        <v>23</v>
      </c>
      <c r="C6880">
        <v>2024</v>
      </c>
      <c r="D6880" s="129">
        <v>5794967</v>
      </c>
      <c r="F6880"/>
    </row>
    <row r="6881" spans="1:6">
      <c r="A6881" s="134" t="s">
        <v>145</v>
      </c>
      <c r="B6881" t="s">
        <v>23</v>
      </c>
      <c r="C6881">
        <v>2025</v>
      </c>
      <c r="D6881" s="129">
        <v>7661681</v>
      </c>
    </row>
    <row r="6882" spans="1:6">
      <c r="A6882" s="134" t="s">
        <v>101</v>
      </c>
      <c r="B6882" t="s">
        <v>23</v>
      </c>
      <c r="C6882">
        <v>2014</v>
      </c>
      <c r="D6882" s="129">
        <v>0</v>
      </c>
      <c r="F6882"/>
    </row>
    <row r="6883" spans="1:6">
      <c r="A6883" s="134" t="s">
        <v>101</v>
      </c>
      <c r="B6883" t="s">
        <v>23</v>
      </c>
      <c r="C6883">
        <v>2015</v>
      </c>
      <c r="D6883" s="129">
        <v>0</v>
      </c>
      <c r="F6883"/>
    </row>
    <row r="6884" spans="1:6">
      <c r="A6884" s="134" t="s">
        <v>101</v>
      </c>
      <c r="B6884" t="s">
        <v>23</v>
      </c>
      <c r="C6884">
        <v>2016</v>
      </c>
      <c r="D6884" s="129">
        <v>-352118.07797965599</v>
      </c>
      <c r="F6884"/>
    </row>
    <row r="6885" spans="1:6">
      <c r="A6885" s="134" t="s">
        <v>101</v>
      </c>
      <c r="B6885" t="s">
        <v>23</v>
      </c>
      <c r="C6885">
        <v>2017</v>
      </c>
      <c r="D6885" s="129">
        <v>66808</v>
      </c>
      <c r="F6885"/>
    </row>
    <row r="6886" spans="1:6">
      <c r="A6886" s="134" t="s">
        <v>101</v>
      </c>
      <c r="B6886" t="s">
        <v>23</v>
      </c>
      <c r="C6886">
        <v>2018</v>
      </c>
      <c r="D6886" s="129">
        <v>0</v>
      </c>
      <c r="F6886"/>
    </row>
    <row r="6887" spans="1:6">
      <c r="A6887" s="134" t="s">
        <v>101</v>
      </c>
      <c r="B6887" t="s">
        <v>23</v>
      </c>
      <c r="C6887">
        <v>2019</v>
      </c>
      <c r="D6887" s="129">
        <v>0</v>
      </c>
      <c r="F6887"/>
    </row>
    <row r="6888" spans="1:6">
      <c r="A6888" s="134" t="s">
        <v>101</v>
      </c>
      <c r="B6888" t="s">
        <v>23</v>
      </c>
      <c r="C6888">
        <v>2020</v>
      </c>
      <c r="D6888" s="129">
        <v>0</v>
      </c>
      <c r="F6888"/>
    </row>
    <row r="6889" spans="1:6">
      <c r="A6889" s="134" t="s">
        <v>101</v>
      </c>
      <c r="B6889" t="s">
        <v>23</v>
      </c>
      <c r="C6889">
        <v>2021</v>
      </c>
      <c r="D6889" s="129">
        <v>0</v>
      </c>
      <c r="F6889"/>
    </row>
    <row r="6890" spans="1:6">
      <c r="A6890" s="134" t="s">
        <v>101</v>
      </c>
      <c r="B6890" t="s">
        <v>23</v>
      </c>
      <c r="C6890">
        <v>2022</v>
      </c>
      <c r="D6890" s="129">
        <v>0</v>
      </c>
      <c r="F6890"/>
    </row>
    <row r="6891" spans="1:6">
      <c r="A6891" s="134" t="s">
        <v>101</v>
      </c>
      <c r="B6891" t="s">
        <v>23</v>
      </c>
      <c r="C6891">
        <v>2023</v>
      </c>
      <c r="D6891" s="129">
        <v>0</v>
      </c>
      <c r="F6891"/>
    </row>
    <row r="6892" spans="1:6">
      <c r="A6892" s="134" t="s">
        <v>101</v>
      </c>
      <c r="B6892" t="s">
        <v>23</v>
      </c>
      <c r="C6892">
        <v>2024</v>
      </c>
      <c r="D6892" s="129">
        <v>0</v>
      </c>
      <c r="F6892"/>
    </row>
    <row r="6893" spans="1:6">
      <c r="A6893" s="134" t="s">
        <v>101</v>
      </c>
      <c r="B6893" t="s">
        <v>23</v>
      </c>
      <c r="C6893">
        <v>2025</v>
      </c>
      <c r="D6893" s="129">
        <v>0</v>
      </c>
    </row>
    <row r="6894" spans="1:6">
      <c r="A6894" s="134" t="s">
        <v>71</v>
      </c>
      <c r="B6894" t="s">
        <v>78</v>
      </c>
      <c r="C6894">
        <v>2014</v>
      </c>
      <c r="D6894" s="129">
        <v>59610000</v>
      </c>
      <c r="F6894"/>
    </row>
    <row r="6895" spans="1:6">
      <c r="A6895" s="134" t="s">
        <v>71</v>
      </c>
      <c r="B6895" t="s">
        <v>78</v>
      </c>
      <c r="C6895">
        <v>2015</v>
      </c>
      <c r="D6895" s="129">
        <v>81731000</v>
      </c>
      <c r="F6895"/>
    </row>
    <row r="6896" spans="1:6">
      <c r="A6896" s="134" t="s">
        <v>71</v>
      </c>
      <c r="B6896" t="s">
        <v>78</v>
      </c>
      <c r="C6896">
        <v>2016</v>
      </c>
      <c r="D6896" s="129">
        <v>90560000</v>
      </c>
      <c r="F6896"/>
    </row>
    <row r="6897" spans="1:6">
      <c r="A6897" s="134" t="s">
        <v>71</v>
      </c>
      <c r="B6897" t="s">
        <v>78</v>
      </c>
      <c r="C6897">
        <v>2017</v>
      </c>
      <c r="D6897" s="129">
        <v>81121898.810000002</v>
      </c>
      <c r="F6897"/>
    </row>
    <row r="6898" spans="1:6">
      <c r="A6898" s="134" t="s">
        <v>71</v>
      </c>
      <c r="B6898" t="s">
        <v>78</v>
      </c>
      <c r="C6898">
        <v>2018</v>
      </c>
      <c r="D6898" s="129">
        <v>61210013.090000004</v>
      </c>
      <c r="F6898"/>
    </row>
    <row r="6899" spans="1:6">
      <c r="A6899" s="134" t="s">
        <v>71</v>
      </c>
      <c r="B6899" t="s">
        <v>78</v>
      </c>
      <c r="C6899">
        <v>2019</v>
      </c>
      <c r="D6899" s="129">
        <v>67194000</v>
      </c>
      <c r="F6899"/>
    </row>
    <row r="6900" spans="1:6">
      <c r="A6900" s="134" t="s">
        <v>71</v>
      </c>
      <c r="B6900" t="s">
        <v>78</v>
      </c>
      <c r="C6900">
        <v>2020</v>
      </c>
      <c r="D6900" s="129">
        <v>67963000</v>
      </c>
      <c r="F6900"/>
    </row>
    <row r="6901" spans="1:6">
      <c r="A6901" s="134" t="s">
        <v>71</v>
      </c>
      <c r="B6901" t="s">
        <v>78</v>
      </c>
      <c r="C6901">
        <v>2021</v>
      </c>
      <c r="D6901" s="129">
        <v>73594000</v>
      </c>
      <c r="F6901"/>
    </row>
    <row r="6902" spans="1:6">
      <c r="A6902" s="134" t="s">
        <v>71</v>
      </c>
      <c r="B6902" t="s">
        <v>78</v>
      </c>
      <c r="C6902">
        <v>2022</v>
      </c>
      <c r="D6902" s="129">
        <v>72116000</v>
      </c>
      <c r="F6902"/>
    </row>
    <row r="6903" spans="1:6">
      <c r="A6903" s="134" t="s">
        <v>71</v>
      </c>
      <c r="B6903" t="s">
        <v>23</v>
      </c>
      <c r="C6903">
        <v>2023</v>
      </c>
      <c r="D6903" s="129">
        <v>78844744.973534197</v>
      </c>
      <c r="F6903"/>
    </row>
    <row r="6904" spans="1:6">
      <c r="A6904" s="134" t="s">
        <v>71</v>
      </c>
      <c r="B6904" t="s">
        <v>78</v>
      </c>
      <c r="C6904">
        <v>2024</v>
      </c>
      <c r="D6904" s="129">
        <v>97800000</v>
      </c>
      <c r="F6904"/>
    </row>
    <row r="6905" spans="1:6">
      <c r="A6905" s="134" t="s">
        <v>71</v>
      </c>
      <c r="B6905" t="s">
        <v>78</v>
      </c>
      <c r="C6905">
        <v>2025</v>
      </c>
      <c r="D6905" s="129">
        <v>56236286.899999991</v>
      </c>
    </row>
    <row r="6906" spans="1:6">
      <c r="A6906" s="134" t="s">
        <v>10</v>
      </c>
      <c r="B6906" t="s">
        <v>23</v>
      </c>
      <c r="C6906">
        <v>2014</v>
      </c>
      <c r="D6906" s="129">
        <v>0</v>
      </c>
      <c r="F6906"/>
    </row>
    <row r="6907" spans="1:6">
      <c r="A6907" s="134" t="s">
        <v>10</v>
      </c>
      <c r="B6907" t="s">
        <v>23</v>
      </c>
      <c r="C6907">
        <v>2015</v>
      </c>
      <c r="D6907" s="129">
        <v>0</v>
      </c>
      <c r="F6907"/>
    </row>
    <row r="6908" spans="1:6">
      <c r="A6908" s="134" t="s">
        <v>10</v>
      </c>
      <c r="B6908" t="s">
        <v>23</v>
      </c>
      <c r="C6908">
        <v>2016</v>
      </c>
      <c r="D6908" s="129">
        <v>0</v>
      </c>
      <c r="F6908"/>
    </row>
    <row r="6909" spans="1:6">
      <c r="A6909" s="134" t="s">
        <v>10</v>
      </c>
      <c r="B6909" t="s">
        <v>23</v>
      </c>
      <c r="C6909">
        <v>2017</v>
      </c>
      <c r="D6909" s="129">
        <v>0</v>
      </c>
      <c r="F6909"/>
    </row>
    <row r="6910" spans="1:6">
      <c r="A6910" s="134" t="s">
        <v>10</v>
      </c>
      <c r="B6910" t="s">
        <v>23</v>
      </c>
      <c r="C6910">
        <v>2018</v>
      </c>
      <c r="D6910" s="129">
        <v>1669005.63</v>
      </c>
      <c r="F6910"/>
    </row>
    <row r="6911" spans="1:6">
      <c r="A6911" s="134" t="s">
        <v>10</v>
      </c>
      <c r="B6911" t="s">
        <v>23</v>
      </c>
      <c r="C6911">
        <v>2019</v>
      </c>
      <c r="D6911" s="129">
        <v>1880351.51</v>
      </c>
      <c r="F6911"/>
    </row>
    <row r="6912" spans="1:6">
      <c r="A6912" s="134" t="s">
        <v>10</v>
      </c>
      <c r="B6912" t="s">
        <v>23</v>
      </c>
      <c r="C6912">
        <v>2020</v>
      </c>
      <c r="D6912" s="129">
        <v>1910294.77</v>
      </c>
      <c r="F6912"/>
    </row>
    <row r="6913" spans="1:6">
      <c r="A6913" s="134" t="s">
        <v>10</v>
      </c>
      <c r="B6913" t="s">
        <v>23</v>
      </c>
      <c r="C6913">
        <v>2021</v>
      </c>
      <c r="D6913" s="129">
        <v>2225018.9</v>
      </c>
      <c r="F6913"/>
    </row>
    <row r="6914" spans="1:6">
      <c r="A6914" s="134" t="s">
        <v>10</v>
      </c>
      <c r="B6914" t="s">
        <v>23</v>
      </c>
      <c r="C6914">
        <v>2022</v>
      </c>
      <c r="D6914" s="129">
        <v>2346084.5499999998</v>
      </c>
      <c r="F6914"/>
    </row>
    <row r="6915" spans="1:6">
      <c r="A6915" s="134" t="s">
        <v>10</v>
      </c>
      <c r="B6915" t="s">
        <v>23</v>
      </c>
      <c r="C6915">
        <v>2023</v>
      </c>
      <c r="D6915" s="129">
        <v>3719666</v>
      </c>
      <c r="F6915"/>
    </row>
    <row r="6916" spans="1:6">
      <c r="A6916" s="134" t="s">
        <v>10</v>
      </c>
      <c r="B6916" t="s">
        <v>23</v>
      </c>
      <c r="C6916">
        <v>2024</v>
      </c>
      <c r="D6916" s="129">
        <v>3844957</v>
      </c>
      <c r="F6916"/>
    </row>
    <row r="6917" spans="1:6">
      <c r="A6917" s="134" t="s">
        <v>10</v>
      </c>
      <c r="B6917" t="s">
        <v>23</v>
      </c>
      <c r="C6917">
        <v>2025</v>
      </c>
      <c r="D6917" s="129">
        <v>137100</v>
      </c>
    </row>
    <row r="6918" spans="1:6">
      <c r="A6918" s="134" t="s">
        <v>105</v>
      </c>
      <c r="B6918" t="s">
        <v>23</v>
      </c>
      <c r="C6918">
        <v>2014</v>
      </c>
      <c r="D6918" s="129">
        <v>0</v>
      </c>
      <c r="F6918"/>
    </row>
    <row r="6919" spans="1:6">
      <c r="A6919" s="134" t="s">
        <v>105</v>
      </c>
      <c r="B6919" t="s">
        <v>23</v>
      </c>
      <c r="C6919">
        <v>2015</v>
      </c>
      <c r="D6919" s="129">
        <v>0</v>
      </c>
      <c r="F6919"/>
    </row>
    <row r="6920" spans="1:6">
      <c r="A6920" s="134" t="s">
        <v>105</v>
      </c>
      <c r="B6920" t="s">
        <v>23</v>
      </c>
      <c r="C6920">
        <v>2016</v>
      </c>
      <c r="D6920" s="129">
        <v>0</v>
      </c>
      <c r="F6920"/>
    </row>
    <row r="6921" spans="1:6">
      <c r="A6921" s="134" t="s">
        <v>105</v>
      </c>
      <c r="B6921" t="s">
        <v>23</v>
      </c>
      <c r="C6921">
        <v>2017</v>
      </c>
      <c r="D6921" s="129">
        <v>0</v>
      </c>
      <c r="F6921"/>
    </row>
    <row r="6922" spans="1:6">
      <c r="A6922" s="134" t="s">
        <v>105</v>
      </c>
      <c r="B6922" t="s">
        <v>23</v>
      </c>
      <c r="C6922">
        <v>2018</v>
      </c>
      <c r="D6922" s="129">
        <v>0</v>
      </c>
      <c r="F6922"/>
    </row>
    <row r="6923" spans="1:6">
      <c r="A6923" s="134" t="s">
        <v>105</v>
      </c>
      <c r="B6923" t="s">
        <v>23</v>
      </c>
      <c r="C6923">
        <v>2019</v>
      </c>
      <c r="D6923" s="129">
        <v>0</v>
      </c>
      <c r="F6923"/>
    </row>
    <row r="6924" spans="1:6">
      <c r="A6924" s="134" t="s">
        <v>105</v>
      </c>
      <c r="B6924" t="s">
        <v>23</v>
      </c>
      <c r="C6924">
        <v>2020</v>
      </c>
      <c r="D6924" s="129">
        <v>0</v>
      </c>
      <c r="F6924"/>
    </row>
    <row r="6925" spans="1:6">
      <c r="A6925" s="134" t="s">
        <v>105</v>
      </c>
      <c r="B6925" t="s">
        <v>23</v>
      </c>
      <c r="C6925">
        <v>2021</v>
      </c>
      <c r="D6925" s="129">
        <v>0</v>
      </c>
      <c r="F6925"/>
    </row>
    <row r="6926" spans="1:6">
      <c r="A6926" s="134" t="s">
        <v>105</v>
      </c>
      <c r="B6926" t="s">
        <v>23</v>
      </c>
      <c r="C6926">
        <v>2022</v>
      </c>
      <c r="D6926" s="129">
        <v>0</v>
      </c>
      <c r="F6926"/>
    </row>
    <row r="6927" spans="1:6">
      <c r="A6927" s="134" t="s">
        <v>105</v>
      </c>
      <c r="B6927" t="s">
        <v>23</v>
      </c>
      <c r="C6927">
        <v>2023</v>
      </c>
      <c r="D6927" s="129">
        <v>0</v>
      </c>
      <c r="F6927"/>
    </row>
    <row r="6928" spans="1:6">
      <c r="A6928" s="134" t="s">
        <v>105</v>
      </c>
      <c r="B6928" t="s">
        <v>23</v>
      </c>
      <c r="C6928">
        <v>2024</v>
      </c>
      <c r="D6928" s="129">
        <v>0</v>
      </c>
      <c r="F6928"/>
    </row>
    <row r="6929" spans="1:6">
      <c r="A6929" s="134" t="s">
        <v>105</v>
      </c>
      <c r="B6929" t="s">
        <v>23</v>
      </c>
      <c r="C6929">
        <v>2025</v>
      </c>
      <c r="D6929" s="129">
        <v>0</v>
      </c>
    </row>
    <row r="6930" spans="1:6">
      <c r="A6930" s="134" t="s">
        <v>106</v>
      </c>
      <c r="B6930" t="s">
        <v>78</v>
      </c>
      <c r="C6930">
        <v>2014</v>
      </c>
      <c r="D6930" s="129">
        <v>30972000</v>
      </c>
      <c r="F6930"/>
    </row>
    <row r="6931" spans="1:6">
      <c r="A6931" s="134" t="s">
        <v>106</v>
      </c>
      <c r="B6931" t="s">
        <v>78</v>
      </c>
      <c r="C6931">
        <v>2015</v>
      </c>
      <c r="D6931" s="129">
        <v>21824000</v>
      </c>
      <c r="F6931"/>
    </row>
    <row r="6932" spans="1:6">
      <c r="A6932" s="134" t="s">
        <v>106</v>
      </c>
      <c r="B6932" t="s">
        <v>78</v>
      </c>
      <c r="C6932">
        <v>2016</v>
      </c>
      <c r="D6932" s="129">
        <v>22930000</v>
      </c>
      <c r="F6932"/>
    </row>
    <row r="6933" spans="1:6">
      <c r="A6933" s="134" t="s">
        <v>106</v>
      </c>
      <c r="B6933" t="s">
        <v>78</v>
      </c>
      <c r="C6933">
        <v>2017</v>
      </c>
      <c r="D6933" s="129">
        <v>16150216.439999999</v>
      </c>
      <c r="F6933"/>
    </row>
    <row r="6934" spans="1:6">
      <c r="A6934" s="134" t="s">
        <v>106</v>
      </c>
      <c r="B6934" t="s">
        <v>78</v>
      </c>
      <c r="C6934">
        <v>2018</v>
      </c>
      <c r="D6934" s="129">
        <v>14133424.66</v>
      </c>
      <c r="F6934"/>
    </row>
    <row r="6935" spans="1:6">
      <c r="A6935" s="134" t="s">
        <v>106</v>
      </c>
      <c r="B6935" t="s">
        <v>78</v>
      </c>
      <c r="C6935">
        <v>2019</v>
      </c>
      <c r="D6935" s="129">
        <v>14335096.060000001</v>
      </c>
      <c r="F6935"/>
    </row>
    <row r="6936" spans="1:6">
      <c r="A6936" s="134" t="s">
        <v>106</v>
      </c>
      <c r="B6936" t="s">
        <v>78</v>
      </c>
      <c r="C6936">
        <v>2020</v>
      </c>
      <c r="D6936" s="129">
        <v>14162360.97697771</v>
      </c>
      <c r="F6936"/>
    </row>
    <row r="6937" spans="1:6">
      <c r="A6937" s="134" t="s">
        <v>106</v>
      </c>
      <c r="B6937" t="s">
        <v>78</v>
      </c>
      <c r="C6937">
        <v>2021</v>
      </c>
      <c r="D6937" s="129">
        <v>16413252.189999999</v>
      </c>
      <c r="F6937"/>
    </row>
    <row r="6938" spans="1:6">
      <c r="A6938" s="134" t="s">
        <v>106</v>
      </c>
      <c r="B6938" t="s">
        <v>78</v>
      </c>
      <c r="C6938">
        <v>2022</v>
      </c>
      <c r="D6938" s="129">
        <v>17814319.149999999</v>
      </c>
      <c r="E6938" s="62"/>
      <c r="F6938"/>
    </row>
    <row r="6939" spans="1:6">
      <c r="A6939" s="134" t="s">
        <v>106</v>
      </c>
      <c r="B6939" t="s">
        <v>23</v>
      </c>
      <c r="C6939">
        <v>2023</v>
      </c>
      <c r="D6939" s="129">
        <v>18216857.059999999</v>
      </c>
      <c r="F6939"/>
    </row>
    <row r="6940" spans="1:6">
      <c r="A6940" s="134" t="s">
        <v>106</v>
      </c>
      <c r="B6940" t="s">
        <v>78</v>
      </c>
      <c r="C6940">
        <v>2024</v>
      </c>
      <c r="D6940" s="129">
        <v>19936315.273473769</v>
      </c>
      <c r="E6940" s="62"/>
      <c r="F6940"/>
    </row>
    <row r="6941" spans="1:6">
      <c r="A6941" s="134" t="s">
        <v>106</v>
      </c>
      <c r="B6941" t="s">
        <v>78</v>
      </c>
      <c r="C6941">
        <v>2025</v>
      </c>
      <c r="D6941" s="129">
        <v>0</v>
      </c>
    </row>
    <row r="6942" spans="1:6">
      <c r="A6942" s="134" t="s">
        <v>70</v>
      </c>
      <c r="B6942" t="s">
        <v>78</v>
      </c>
      <c r="C6942">
        <v>2014</v>
      </c>
      <c r="D6942" s="129">
        <v>72093000</v>
      </c>
      <c r="F6942"/>
    </row>
    <row r="6943" spans="1:6">
      <c r="A6943" s="134" t="s">
        <v>70</v>
      </c>
      <c r="B6943" t="s">
        <v>78</v>
      </c>
      <c r="C6943">
        <v>2015</v>
      </c>
      <c r="D6943" s="129">
        <v>77877000</v>
      </c>
      <c r="F6943"/>
    </row>
    <row r="6944" spans="1:6">
      <c r="A6944" s="134" t="s">
        <v>70</v>
      </c>
      <c r="B6944" t="s">
        <v>78</v>
      </c>
      <c r="C6944">
        <v>2016</v>
      </c>
      <c r="D6944" s="129">
        <v>79557000</v>
      </c>
      <c r="F6944"/>
    </row>
    <row r="6945" spans="1:6">
      <c r="A6945" s="134" t="s">
        <v>70</v>
      </c>
      <c r="B6945" t="s">
        <v>78</v>
      </c>
      <c r="C6945">
        <v>2017</v>
      </c>
      <c r="D6945" s="129">
        <v>82886000</v>
      </c>
      <c r="F6945"/>
    </row>
    <row r="6946" spans="1:6">
      <c r="A6946" s="134" t="s">
        <v>70</v>
      </c>
      <c r="B6946" t="s">
        <v>78</v>
      </c>
      <c r="C6946">
        <v>2018</v>
      </c>
      <c r="D6946" s="129">
        <v>82163000</v>
      </c>
      <c r="F6946"/>
    </row>
    <row r="6947" spans="1:6">
      <c r="A6947" s="134" t="s">
        <v>70</v>
      </c>
      <c r="B6947" t="s">
        <v>78</v>
      </c>
      <c r="C6947">
        <v>2019</v>
      </c>
      <c r="D6947" s="129">
        <v>82029000</v>
      </c>
      <c r="F6947"/>
    </row>
    <row r="6948" spans="1:6">
      <c r="A6948" s="134" t="s">
        <v>70</v>
      </c>
      <c r="B6948" t="s">
        <v>78</v>
      </c>
      <c r="C6948">
        <v>2020</v>
      </c>
      <c r="D6948" s="129">
        <v>90809000</v>
      </c>
      <c r="F6948"/>
    </row>
    <row r="6949" spans="1:6">
      <c r="A6949" s="134" t="s">
        <v>70</v>
      </c>
      <c r="B6949" t="s">
        <v>78</v>
      </c>
      <c r="C6949">
        <v>2021</v>
      </c>
      <c r="D6949" s="129">
        <v>101183000</v>
      </c>
      <c r="F6949"/>
    </row>
    <row r="6950" spans="1:6">
      <c r="A6950" s="134" t="s">
        <v>70</v>
      </c>
      <c r="B6950" t="s">
        <v>78</v>
      </c>
      <c r="C6950">
        <v>2022</v>
      </c>
      <c r="D6950" s="129">
        <v>125388000</v>
      </c>
      <c r="F6950"/>
    </row>
    <row r="6951" spans="1:6">
      <c r="A6951" s="134" t="s">
        <v>79</v>
      </c>
      <c r="B6951" t="s">
        <v>23</v>
      </c>
      <c r="C6951">
        <v>2023</v>
      </c>
      <c r="D6951" s="129">
        <v>150568000</v>
      </c>
      <c r="F6951"/>
    </row>
    <row r="6952" spans="1:6">
      <c r="A6952" s="134" t="s">
        <v>70</v>
      </c>
      <c r="B6952" t="s">
        <v>78</v>
      </c>
      <c r="C6952">
        <v>2024</v>
      </c>
      <c r="D6952" s="129">
        <v>141134000</v>
      </c>
      <c r="F6952"/>
    </row>
    <row r="6953" spans="1:6">
      <c r="A6953" s="134" t="s">
        <v>70</v>
      </c>
      <c r="B6953" t="s">
        <v>78</v>
      </c>
      <c r="C6953">
        <v>2025</v>
      </c>
      <c r="D6953" s="129">
        <v>8143729</v>
      </c>
    </row>
    <row r="6954" spans="1:6">
      <c r="A6954" s="134" t="s">
        <v>12</v>
      </c>
      <c r="B6954" t="s">
        <v>23</v>
      </c>
      <c r="C6954">
        <v>2014</v>
      </c>
      <c r="D6954" s="129">
        <v>0</v>
      </c>
      <c r="F6954"/>
    </row>
    <row r="6955" spans="1:6">
      <c r="A6955" s="134" t="s">
        <v>12</v>
      </c>
      <c r="B6955" t="s">
        <v>23</v>
      </c>
      <c r="C6955">
        <v>2015</v>
      </c>
      <c r="D6955" s="129">
        <v>0</v>
      </c>
      <c r="F6955"/>
    </row>
    <row r="6956" spans="1:6">
      <c r="A6956" s="134" t="s">
        <v>12</v>
      </c>
      <c r="B6956" t="s">
        <v>23</v>
      </c>
      <c r="C6956">
        <v>2016</v>
      </c>
      <c r="D6956" s="129">
        <v>0</v>
      </c>
      <c r="F6956"/>
    </row>
    <row r="6957" spans="1:6">
      <c r="A6957" s="134" t="s">
        <v>12</v>
      </c>
      <c r="B6957" t="s">
        <v>23</v>
      </c>
      <c r="C6957">
        <v>2017</v>
      </c>
      <c r="D6957" s="129">
        <v>0</v>
      </c>
      <c r="F6957"/>
    </row>
    <row r="6958" spans="1:6">
      <c r="A6958" s="134" t="s">
        <v>12</v>
      </c>
      <c r="B6958" t="s">
        <v>23</v>
      </c>
      <c r="C6958">
        <v>2018</v>
      </c>
      <c r="D6958" s="129">
        <v>0</v>
      </c>
      <c r="F6958"/>
    </row>
    <row r="6959" spans="1:6">
      <c r="A6959" s="134" t="s">
        <v>12</v>
      </c>
      <c r="B6959" t="s">
        <v>23</v>
      </c>
      <c r="C6959">
        <v>2019</v>
      </c>
      <c r="D6959" s="129">
        <v>0</v>
      </c>
      <c r="F6959"/>
    </row>
    <row r="6960" spans="1:6">
      <c r="A6960" s="134" t="s">
        <v>12</v>
      </c>
      <c r="B6960" t="s">
        <v>23</v>
      </c>
      <c r="C6960">
        <v>2020</v>
      </c>
      <c r="D6960" s="129">
        <v>0</v>
      </c>
      <c r="F6960"/>
    </row>
    <row r="6961" spans="1:6">
      <c r="A6961" s="134" t="s">
        <v>12</v>
      </c>
      <c r="B6961" t="s">
        <v>23</v>
      </c>
      <c r="C6961">
        <v>2021</v>
      </c>
      <c r="D6961" s="129">
        <v>0</v>
      </c>
      <c r="F6961"/>
    </row>
    <row r="6962" spans="1:6">
      <c r="A6962" s="134" t="s">
        <v>12</v>
      </c>
      <c r="B6962" t="s">
        <v>23</v>
      </c>
      <c r="C6962">
        <v>2022</v>
      </c>
      <c r="D6962" s="129">
        <v>0</v>
      </c>
      <c r="F6962"/>
    </row>
    <row r="6963" spans="1:6">
      <c r="A6963" s="134" t="s">
        <v>12</v>
      </c>
      <c r="B6963" t="s">
        <v>23</v>
      </c>
      <c r="C6963">
        <v>2023</v>
      </c>
      <c r="D6963" s="129">
        <v>0</v>
      </c>
      <c r="F6963"/>
    </row>
    <row r="6964" spans="1:6">
      <c r="A6964" s="134" t="s">
        <v>12</v>
      </c>
      <c r="B6964" t="s">
        <v>23</v>
      </c>
      <c r="C6964">
        <v>2024</v>
      </c>
      <c r="D6964" s="129">
        <v>0</v>
      </c>
      <c r="F6964"/>
    </row>
    <row r="6965" spans="1:6">
      <c r="A6965" s="134" t="s">
        <v>12</v>
      </c>
      <c r="B6965" t="s">
        <v>23</v>
      </c>
      <c r="C6965">
        <v>2025</v>
      </c>
      <c r="D6965" s="129">
        <v>-190911.69</v>
      </c>
    </row>
    <row r="6966" spans="1:6">
      <c r="A6966" s="134" t="s">
        <v>103</v>
      </c>
      <c r="B6966" t="s">
        <v>74</v>
      </c>
      <c r="C6966">
        <v>2014</v>
      </c>
      <c r="D6966" s="129">
        <v>35741782.219999999</v>
      </c>
      <c r="F6966"/>
    </row>
    <row r="6967" spans="1:6">
      <c r="A6967" s="134" t="s">
        <v>103</v>
      </c>
      <c r="B6967" t="s">
        <v>74</v>
      </c>
      <c r="C6967">
        <v>2015</v>
      </c>
      <c r="D6967" s="129">
        <v>21115804.559999999</v>
      </c>
      <c r="F6967"/>
    </row>
    <row r="6968" spans="1:6">
      <c r="A6968" s="134" t="s">
        <v>103</v>
      </c>
      <c r="B6968" t="s">
        <v>74</v>
      </c>
      <c r="C6968">
        <v>2016</v>
      </c>
      <c r="D6968" s="129">
        <v>21168650.5</v>
      </c>
      <c r="F6968"/>
    </row>
    <row r="6969" spans="1:6">
      <c r="A6969" s="134" t="s">
        <v>103</v>
      </c>
      <c r="B6969" t="s">
        <v>74</v>
      </c>
      <c r="C6969">
        <v>2017</v>
      </c>
      <c r="D6969" s="129">
        <v>34182848.009999998</v>
      </c>
      <c r="F6969"/>
    </row>
    <row r="6970" spans="1:6">
      <c r="A6970" s="134" t="s">
        <v>103</v>
      </c>
      <c r="B6970" t="s">
        <v>74</v>
      </c>
      <c r="C6970">
        <v>2018</v>
      </c>
      <c r="D6970" s="129">
        <v>39953727.539999999</v>
      </c>
      <c r="F6970"/>
    </row>
    <row r="6971" spans="1:6">
      <c r="A6971" s="134" t="s">
        <v>103</v>
      </c>
      <c r="B6971" t="s">
        <v>74</v>
      </c>
      <c r="C6971">
        <v>2019</v>
      </c>
      <c r="D6971" s="129">
        <v>61832928.09999983</v>
      </c>
      <c r="F6971"/>
    </row>
    <row r="6972" spans="1:6">
      <c r="A6972" s="134" t="s">
        <v>103</v>
      </c>
      <c r="B6972" t="s">
        <v>74</v>
      </c>
      <c r="C6972">
        <v>2020</v>
      </c>
      <c r="D6972" s="129">
        <v>1886116.33</v>
      </c>
      <c r="F6972"/>
    </row>
    <row r="6973" spans="1:6">
      <c r="A6973" s="134" t="s">
        <v>103</v>
      </c>
      <c r="B6973" t="s">
        <v>75</v>
      </c>
      <c r="C6973">
        <v>2021</v>
      </c>
      <c r="D6973" s="129">
        <v>6703381.4700000007</v>
      </c>
      <c r="F6973"/>
    </row>
    <row r="6974" spans="1:6">
      <c r="A6974" s="134" t="s">
        <v>103</v>
      </c>
      <c r="B6974" t="s">
        <v>75</v>
      </c>
      <c r="C6974">
        <v>2022</v>
      </c>
      <c r="D6974" s="129">
        <v>553942.77000000025</v>
      </c>
      <c r="F6974"/>
    </row>
    <row r="6975" spans="1:6">
      <c r="A6975" s="134" t="s">
        <v>103</v>
      </c>
      <c r="B6975" t="s">
        <v>75</v>
      </c>
      <c r="C6975">
        <v>2023</v>
      </c>
      <c r="D6975" s="129">
        <v>7277781.0999999996</v>
      </c>
      <c r="F6975"/>
    </row>
    <row r="6976" spans="1:6">
      <c r="A6976" s="134" t="s">
        <v>103</v>
      </c>
      <c r="B6976" t="s">
        <v>75</v>
      </c>
      <c r="C6976">
        <v>2024</v>
      </c>
      <c r="D6976" s="129">
        <v>41872111.674742013</v>
      </c>
      <c r="F6976"/>
    </row>
    <row r="6977" spans="1:6">
      <c r="A6977" s="134" t="s">
        <v>103</v>
      </c>
      <c r="B6977" t="s">
        <v>75</v>
      </c>
      <c r="C6977">
        <v>2025</v>
      </c>
      <c r="D6977" s="129">
        <v>36787041.190000057</v>
      </c>
    </row>
    <row r="6978" spans="1:6">
      <c r="A6978" s="134" t="s">
        <v>72</v>
      </c>
      <c r="B6978" t="s">
        <v>74</v>
      </c>
      <c r="C6978">
        <v>2014</v>
      </c>
      <c r="D6978" s="129">
        <v>0</v>
      </c>
      <c r="F6978"/>
    </row>
    <row r="6979" spans="1:6">
      <c r="A6979" s="134" t="s">
        <v>72</v>
      </c>
      <c r="B6979" t="s">
        <v>74</v>
      </c>
      <c r="C6979">
        <v>2015</v>
      </c>
      <c r="D6979" s="129">
        <v>0</v>
      </c>
      <c r="F6979"/>
    </row>
    <row r="6980" spans="1:6">
      <c r="A6980" s="134" t="s">
        <v>72</v>
      </c>
      <c r="B6980" t="s">
        <v>74</v>
      </c>
      <c r="C6980">
        <v>2016</v>
      </c>
      <c r="D6980" s="129">
        <v>2777000</v>
      </c>
      <c r="F6980"/>
    </row>
    <row r="6981" spans="1:6">
      <c r="A6981" s="134" t="s">
        <v>72</v>
      </c>
      <c r="B6981" t="s">
        <v>74</v>
      </c>
      <c r="C6981">
        <v>2017</v>
      </c>
      <c r="D6981" s="129">
        <v>0</v>
      </c>
      <c r="F6981"/>
    </row>
    <row r="6982" spans="1:6">
      <c r="A6982" s="134" t="s">
        <v>72</v>
      </c>
      <c r="B6982" t="s">
        <v>74</v>
      </c>
      <c r="C6982">
        <v>2018</v>
      </c>
      <c r="D6982" s="129">
        <v>0</v>
      </c>
      <c r="F6982"/>
    </row>
    <row r="6983" spans="1:6">
      <c r="A6983" s="134" t="s">
        <v>72</v>
      </c>
      <c r="B6983" t="s">
        <v>74</v>
      </c>
      <c r="C6983">
        <v>2019</v>
      </c>
      <c r="D6983" s="129">
        <v>0</v>
      </c>
      <c r="F6983"/>
    </row>
    <row r="6984" spans="1:6">
      <c r="A6984" s="134" t="s">
        <v>72</v>
      </c>
      <c r="B6984" t="s">
        <v>74</v>
      </c>
      <c r="C6984">
        <v>2020</v>
      </c>
      <c r="D6984" s="129">
        <v>0</v>
      </c>
      <c r="F6984"/>
    </row>
    <row r="6985" spans="1:6">
      <c r="A6985" s="134" t="s">
        <v>72</v>
      </c>
      <c r="B6985" t="s">
        <v>75</v>
      </c>
      <c r="C6985">
        <v>2021</v>
      </c>
      <c r="D6985" s="129">
        <v>0</v>
      </c>
      <c r="F6985"/>
    </row>
    <row r="6986" spans="1:6">
      <c r="A6986" s="134" t="s">
        <v>72</v>
      </c>
      <c r="B6986" t="s">
        <v>75</v>
      </c>
      <c r="C6986">
        <v>2022</v>
      </c>
      <c r="D6986" s="129">
        <v>0</v>
      </c>
      <c r="F6986"/>
    </row>
    <row r="6987" spans="1:6">
      <c r="A6987" s="134" t="s">
        <v>72</v>
      </c>
      <c r="B6987" t="s">
        <v>75</v>
      </c>
      <c r="C6987">
        <v>2023</v>
      </c>
      <c r="D6987" s="129">
        <v>-219.37000000070839</v>
      </c>
      <c r="F6987"/>
    </row>
    <row r="6988" spans="1:6">
      <c r="A6988" s="134" t="s">
        <v>72</v>
      </c>
      <c r="B6988" t="s">
        <v>75</v>
      </c>
      <c r="C6988">
        <v>2024</v>
      </c>
      <c r="D6988" s="129">
        <v>0</v>
      </c>
      <c r="F6988"/>
    </row>
    <row r="6989" spans="1:6">
      <c r="A6989" s="134" t="s">
        <v>72</v>
      </c>
      <c r="B6989" t="s">
        <v>75</v>
      </c>
      <c r="C6989">
        <v>2025</v>
      </c>
      <c r="D6989" s="129">
        <v>10001383.25</v>
      </c>
    </row>
    <row r="6990" spans="1:6">
      <c r="A6990" s="134" t="s">
        <v>71</v>
      </c>
      <c r="B6990" t="s">
        <v>74</v>
      </c>
      <c r="C6990">
        <v>2014</v>
      </c>
      <c r="D6990" s="129">
        <v>520000</v>
      </c>
      <c r="F6990"/>
    </row>
    <row r="6991" spans="1:6">
      <c r="A6991" s="134" t="s">
        <v>71</v>
      </c>
      <c r="B6991" t="s">
        <v>74</v>
      </c>
      <c r="C6991">
        <v>2015</v>
      </c>
      <c r="D6991" s="129">
        <v>353000</v>
      </c>
      <c r="F6991"/>
    </row>
    <row r="6992" spans="1:6">
      <c r="A6992" s="134" t="s">
        <v>71</v>
      </c>
      <c r="B6992" t="s">
        <v>74</v>
      </c>
      <c r="C6992">
        <v>2016</v>
      </c>
      <c r="D6992" s="129">
        <v>1114000</v>
      </c>
      <c r="F6992"/>
    </row>
    <row r="6993" spans="1:6">
      <c r="A6993" s="134" t="s">
        <v>71</v>
      </c>
      <c r="B6993" t="s">
        <v>74</v>
      </c>
      <c r="C6993">
        <v>2017</v>
      </c>
      <c r="D6993" s="129">
        <v>136755.92000000001</v>
      </c>
      <c r="F6993"/>
    </row>
    <row r="6994" spans="1:6">
      <c r="A6994" s="134" t="s">
        <v>71</v>
      </c>
      <c r="B6994" t="s">
        <v>74</v>
      </c>
      <c r="C6994">
        <v>2018</v>
      </c>
      <c r="D6994" s="129">
        <v>116932.1100000007</v>
      </c>
      <c r="F6994"/>
    </row>
    <row r="6995" spans="1:6">
      <c r="A6995" s="134" t="s">
        <v>71</v>
      </c>
      <c r="B6995" t="s">
        <v>74</v>
      </c>
      <c r="C6995">
        <v>2019</v>
      </c>
      <c r="D6995" s="129">
        <v>6010309.0899999999</v>
      </c>
      <c r="F6995"/>
    </row>
    <row r="6996" spans="1:6">
      <c r="A6996" s="134" t="s">
        <v>71</v>
      </c>
      <c r="B6996" t="s">
        <v>74</v>
      </c>
      <c r="C6996">
        <v>2020</v>
      </c>
      <c r="D6996" s="129">
        <v>108000</v>
      </c>
      <c r="F6996"/>
    </row>
    <row r="6997" spans="1:6">
      <c r="A6997" s="134" t="s">
        <v>71</v>
      </c>
      <c r="B6997" t="s">
        <v>75</v>
      </c>
      <c r="C6997">
        <v>2021</v>
      </c>
      <c r="D6997" s="129">
        <v>38000</v>
      </c>
      <c r="F6997"/>
    </row>
    <row r="6998" spans="1:6">
      <c r="A6998" s="134" t="s">
        <v>71</v>
      </c>
      <c r="B6998" t="s">
        <v>75</v>
      </c>
      <c r="C6998">
        <v>2022</v>
      </c>
      <c r="D6998" s="129">
        <v>1494359.04</v>
      </c>
      <c r="F6998"/>
    </row>
    <row r="6999" spans="1:6">
      <c r="A6999" s="134" t="s">
        <v>71</v>
      </c>
      <c r="B6999" t="s">
        <v>75</v>
      </c>
      <c r="C6999">
        <v>2023</v>
      </c>
      <c r="D6999" s="129">
        <v>1403604.86</v>
      </c>
      <c r="F6999"/>
    </row>
    <row r="7000" spans="1:6">
      <c r="A7000" s="134" t="s">
        <v>71</v>
      </c>
      <c r="B7000" t="s">
        <v>75</v>
      </c>
      <c r="C7000">
        <v>2024</v>
      </c>
      <c r="D7000" s="129">
        <v>365000</v>
      </c>
      <c r="F7000"/>
    </row>
    <row r="7001" spans="1:6">
      <c r="A7001" s="134" t="s">
        <v>71</v>
      </c>
      <c r="B7001" t="s">
        <v>75</v>
      </c>
      <c r="C7001">
        <v>2025</v>
      </c>
      <c r="D7001" s="129">
        <v>8406219.6199999992</v>
      </c>
    </row>
    <row r="7002" spans="1:6">
      <c r="A7002" s="134" t="s">
        <v>106</v>
      </c>
      <c r="B7002" t="s">
        <v>74</v>
      </c>
      <c r="C7002">
        <v>2014</v>
      </c>
      <c r="D7002" s="129">
        <v>0</v>
      </c>
      <c r="F7002"/>
    </row>
    <row r="7003" spans="1:6">
      <c r="A7003" s="134" t="s">
        <v>106</v>
      </c>
      <c r="B7003" t="s">
        <v>74</v>
      </c>
      <c r="C7003">
        <v>2015</v>
      </c>
      <c r="D7003" s="129">
        <v>0</v>
      </c>
      <c r="F7003"/>
    </row>
    <row r="7004" spans="1:6">
      <c r="A7004" s="134" t="s">
        <v>106</v>
      </c>
      <c r="B7004" t="s">
        <v>74</v>
      </c>
      <c r="C7004">
        <v>2016</v>
      </c>
      <c r="D7004" s="129">
        <v>0</v>
      </c>
      <c r="F7004"/>
    </row>
    <row r="7005" spans="1:6">
      <c r="A7005" s="134" t="s">
        <v>106</v>
      </c>
      <c r="B7005" t="s">
        <v>74</v>
      </c>
      <c r="C7005">
        <v>2017</v>
      </c>
      <c r="D7005" s="129">
        <v>0</v>
      </c>
      <c r="F7005"/>
    </row>
    <row r="7006" spans="1:6">
      <c r="A7006" s="134" t="s">
        <v>106</v>
      </c>
      <c r="B7006" t="s">
        <v>74</v>
      </c>
      <c r="C7006">
        <v>2018</v>
      </c>
      <c r="D7006" s="129">
        <v>7463</v>
      </c>
      <c r="F7006"/>
    </row>
    <row r="7007" spans="1:6">
      <c r="A7007" s="134" t="s">
        <v>106</v>
      </c>
      <c r="B7007" t="s">
        <v>74</v>
      </c>
      <c r="C7007">
        <v>2019</v>
      </c>
      <c r="D7007" s="129">
        <v>0</v>
      </c>
      <c r="F7007"/>
    </row>
    <row r="7008" spans="1:6">
      <c r="A7008" s="134" t="s">
        <v>106</v>
      </c>
      <c r="B7008" t="s">
        <v>74</v>
      </c>
      <c r="C7008">
        <v>2020</v>
      </c>
      <c r="D7008" s="129">
        <v>0</v>
      </c>
      <c r="F7008"/>
    </row>
    <row r="7009" spans="1:6">
      <c r="A7009" s="134" t="s">
        <v>106</v>
      </c>
      <c r="B7009" t="s">
        <v>75</v>
      </c>
      <c r="C7009">
        <v>2021</v>
      </c>
      <c r="D7009" s="129">
        <v>-316609.45</v>
      </c>
      <c r="F7009"/>
    </row>
    <row r="7010" spans="1:6">
      <c r="A7010" s="134" t="s">
        <v>106</v>
      </c>
      <c r="B7010" t="s">
        <v>75</v>
      </c>
      <c r="C7010">
        <v>2022</v>
      </c>
      <c r="D7010" s="129">
        <v>135203</v>
      </c>
      <c r="F7010"/>
    </row>
    <row r="7011" spans="1:6">
      <c r="A7011" s="134" t="s">
        <v>106</v>
      </c>
      <c r="B7011" t="s">
        <v>75</v>
      </c>
      <c r="C7011">
        <v>2023</v>
      </c>
      <c r="D7011" s="129">
        <v>21965.490000000009</v>
      </c>
      <c r="F7011"/>
    </row>
    <row r="7012" spans="1:6">
      <c r="A7012" s="134" t="s">
        <v>106</v>
      </c>
      <c r="B7012" t="s">
        <v>75</v>
      </c>
      <c r="C7012">
        <v>2024</v>
      </c>
      <c r="D7012" s="129">
        <v>0</v>
      </c>
      <c r="F7012"/>
    </row>
    <row r="7013" spans="1:6">
      <c r="A7013" s="134" t="s">
        <v>106</v>
      </c>
      <c r="B7013" t="s">
        <v>75</v>
      </c>
      <c r="C7013">
        <v>2025</v>
      </c>
      <c r="D7013" s="129">
        <v>1522272.2000000002</v>
      </c>
    </row>
    <row r="7014" spans="1:6">
      <c r="A7014" s="134" t="s">
        <v>70</v>
      </c>
      <c r="B7014" t="s">
        <v>74</v>
      </c>
      <c r="C7014">
        <v>2014</v>
      </c>
      <c r="D7014" s="129">
        <v>0</v>
      </c>
      <c r="F7014"/>
    </row>
    <row r="7015" spans="1:6">
      <c r="A7015" s="134" t="s">
        <v>70</v>
      </c>
      <c r="B7015" t="s">
        <v>74</v>
      </c>
      <c r="C7015">
        <v>2015</v>
      </c>
      <c r="D7015" s="129">
        <v>37000</v>
      </c>
      <c r="F7015"/>
    </row>
    <row r="7016" spans="1:6">
      <c r="A7016" s="134" t="s">
        <v>70</v>
      </c>
      <c r="B7016" t="s">
        <v>74</v>
      </c>
      <c r="C7016">
        <v>2016</v>
      </c>
      <c r="D7016" s="129">
        <v>5315000</v>
      </c>
      <c r="F7016"/>
    </row>
    <row r="7017" spans="1:6">
      <c r="A7017" s="134" t="s">
        <v>70</v>
      </c>
      <c r="B7017" t="s">
        <v>74</v>
      </c>
      <c r="C7017">
        <v>2017</v>
      </c>
      <c r="D7017" s="129">
        <v>509000</v>
      </c>
      <c r="F7017"/>
    </row>
    <row r="7018" spans="1:6">
      <c r="A7018" s="134" t="s">
        <v>70</v>
      </c>
      <c r="B7018" t="s">
        <v>74</v>
      </c>
      <c r="C7018">
        <v>2018</v>
      </c>
      <c r="D7018" s="129">
        <v>312000</v>
      </c>
      <c r="F7018"/>
    </row>
    <row r="7019" spans="1:6">
      <c r="A7019" s="134" t="s">
        <v>70</v>
      </c>
      <c r="B7019" t="s">
        <v>74</v>
      </c>
      <c r="C7019">
        <v>2019</v>
      </c>
      <c r="D7019" s="129">
        <v>348000</v>
      </c>
      <c r="F7019"/>
    </row>
    <row r="7020" spans="1:6">
      <c r="A7020" s="134" t="s">
        <v>70</v>
      </c>
      <c r="B7020" t="s">
        <v>74</v>
      </c>
      <c r="C7020">
        <v>2020</v>
      </c>
      <c r="D7020" s="129">
        <v>428000</v>
      </c>
      <c r="F7020"/>
    </row>
    <row r="7021" spans="1:6">
      <c r="A7021" s="134" t="s">
        <v>70</v>
      </c>
      <c r="B7021" t="s">
        <v>75</v>
      </c>
      <c r="C7021">
        <v>2021</v>
      </c>
      <c r="D7021" s="129">
        <v>337000</v>
      </c>
      <c r="F7021"/>
    </row>
    <row r="7022" spans="1:6">
      <c r="A7022" s="134" t="s">
        <v>70</v>
      </c>
      <c r="B7022" t="s">
        <v>75</v>
      </c>
      <c r="C7022">
        <v>2022</v>
      </c>
      <c r="D7022" s="129">
        <v>385000</v>
      </c>
      <c r="F7022"/>
    </row>
    <row r="7023" spans="1:6">
      <c r="A7023" s="134" t="s">
        <v>79</v>
      </c>
      <c r="B7023" t="s">
        <v>75</v>
      </c>
      <c r="C7023">
        <v>2023</v>
      </c>
      <c r="D7023" s="129">
        <v>108000</v>
      </c>
      <c r="F7023"/>
    </row>
    <row r="7024" spans="1:6">
      <c r="A7024" s="134" t="s">
        <v>70</v>
      </c>
      <c r="B7024" t="s">
        <v>75</v>
      </c>
      <c r="C7024">
        <v>2024</v>
      </c>
      <c r="D7024" s="129">
        <v>288000</v>
      </c>
      <c r="F7024"/>
    </row>
    <row r="7025" spans="1:6">
      <c r="A7025" s="134" t="s">
        <v>70</v>
      </c>
      <c r="B7025" t="s">
        <v>75</v>
      </c>
      <c r="C7025">
        <v>2025</v>
      </c>
      <c r="D7025" s="129">
        <v>69325447</v>
      </c>
    </row>
    <row r="7026" spans="1:6">
      <c r="A7026" s="134" t="s">
        <v>5</v>
      </c>
      <c r="B7026" t="s">
        <v>16</v>
      </c>
      <c r="C7026">
        <v>2014</v>
      </c>
      <c r="D7026" s="129">
        <v>151342877.19537109</v>
      </c>
      <c r="F7026"/>
    </row>
    <row r="7027" spans="1:6">
      <c r="A7027" s="134" t="s">
        <v>5</v>
      </c>
      <c r="B7027" t="s">
        <v>16</v>
      </c>
      <c r="C7027">
        <v>2015</v>
      </c>
      <c r="D7027" s="129">
        <v>880079.22113009903</v>
      </c>
      <c r="F7027"/>
    </row>
    <row r="7028" spans="1:6">
      <c r="A7028" s="134" t="s">
        <v>5</v>
      </c>
      <c r="B7028" t="s">
        <v>16</v>
      </c>
      <c r="C7028">
        <v>2016</v>
      </c>
      <c r="D7028" s="129">
        <v>534295.77712999994</v>
      </c>
      <c r="F7028"/>
    </row>
    <row r="7029" spans="1:6">
      <c r="A7029" s="134" t="s">
        <v>5</v>
      </c>
      <c r="B7029" t="s">
        <v>16</v>
      </c>
      <c r="C7029">
        <v>2017</v>
      </c>
      <c r="D7029" s="129">
        <v>261891.82191537201</v>
      </c>
      <c r="F7029"/>
    </row>
    <row r="7030" spans="1:6">
      <c r="A7030" s="134" t="s">
        <v>5</v>
      </c>
      <c r="B7030" t="s">
        <v>16</v>
      </c>
      <c r="C7030">
        <v>2018</v>
      </c>
      <c r="D7030" s="129">
        <v>4611915</v>
      </c>
      <c r="F7030"/>
    </row>
    <row r="7031" spans="1:6">
      <c r="A7031" s="134" t="s">
        <v>5</v>
      </c>
      <c r="B7031" t="s">
        <v>16</v>
      </c>
      <c r="C7031">
        <v>2019</v>
      </c>
      <c r="D7031" s="129">
        <v>3258042</v>
      </c>
      <c r="F7031"/>
    </row>
    <row r="7032" spans="1:6">
      <c r="A7032" s="134" t="s">
        <v>5</v>
      </c>
      <c r="B7032" t="s">
        <v>16</v>
      </c>
      <c r="C7032">
        <v>2020</v>
      </c>
      <c r="D7032" s="129">
        <v>2953197.88</v>
      </c>
      <c r="F7032"/>
    </row>
    <row r="7033" spans="1:6">
      <c r="A7033" s="134" t="s">
        <v>5</v>
      </c>
      <c r="B7033" t="s">
        <v>16</v>
      </c>
      <c r="C7033">
        <v>2021</v>
      </c>
      <c r="D7033" s="129">
        <v>1001646.8</v>
      </c>
      <c r="F7033"/>
    </row>
    <row r="7034" spans="1:6">
      <c r="A7034" s="134" t="s">
        <v>5</v>
      </c>
      <c r="B7034" t="s">
        <v>16</v>
      </c>
      <c r="C7034">
        <v>2022</v>
      </c>
      <c r="D7034" s="129">
        <v>3737202</v>
      </c>
      <c r="F7034"/>
    </row>
    <row r="7035" spans="1:6">
      <c r="A7035" s="134" t="s">
        <v>5</v>
      </c>
      <c r="B7035" t="s">
        <v>16</v>
      </c>
      <c r="C7035">
        <v>2023</v>
      </c>
      <c r="D7035" s="129">
        <v>5582010.3799999999</v>
      </c>
      <c r="F7035"/>
    </row>
    <row r="7036" spans="1:6">
      <c r="A7036" s="134" t="s">
        <v>5</v>
      </c>
      <c r="B7036" t="s">
        <v>16</v>
      </c>
      <c r="C7036">
        <v>2024</v>
      </c>
      <c r="D7036" s="129">
        <v>5442815.3799999999</v>
      </c>
      <c r="E7036" s="135"/>
      <c r="F7036"/>
    </row>
    <row r="7037" spans="1:6">
      <c r="A7037" s="134" t="s">
        <v>5</v>
      </c>
      <c r="B7037" t="s">
        <v>16</v>
      </c>
      <c r="C7037">
        <v>2025</v>
      </c>
      <c r="D7037" s="129">
        <v>25202675.420000002</v>
      </c>
    </row>
    <row r="7038" spans="1:6">
      <c r="A7038" s="134" t="s">
        <v>102</v>
      </c>
      <c r="B7038" t="s">
        <v>16</v>
      </c>
      <c r="C7038">
        <v>2014</v>
      </c>
      <c r="D7038" s="129">
        <v>338728.57213500008</v>
      </c>
      <c r="F7038"/>
    </row>
    <row r="7039" spans="1:6">
      <c r="A7039" s="134" t="s">
        <v>102</v>
      </c>
      <c r="B7039" t="s">
        <v>16</v>
      </c>
      <c r="C7039">
        <v>2015</v>
      </c>
      <c r="D7039" s="129">
        <v>1941.82</v>
      </c>
      <c r="F7039"/>
    </row>
    <row r="7040" spans="1:6">
      <c r="A7040" s="134" t="s">
        <v>102</v>
      </c>
      <c r="B7040" t="s">
        <v>16</v>
      </c>
      <c r="C7040">
        <v>2016</v>
      </c>
      <c r="D7040" s="129">
        <v>0</v>
      </c>
      <c r="F7040"/>
    </row>
    <row r="7041" spans="1:6">
      <c r="A7041" s="134" t="s">
        <v>102</v>
      </c>
      <c r="B7041" t="s">
        <v>16</v>
      </c>
      <c r="C7041">
        <v>2017</v>
      </c>
      <c r="D7041" s="129">
        <v>0</v>
      </c>
      <c r="F7041"/>
    </row>
    <row r="7042" spans="1:6">
      <c r="A7042" s="134" t="s">
        <v>102</v>
      </c>
      <c r="B7042" t="s">
        <v>16</v>
      </c>
      <c r="C7042">
        <v>2018</v>
      </c>
      <c r="D7042" s="129">
        <v>443548.15</v>
      </c>
      <c r="F7042"/>
    </row>
    <row r="7043" spans="1:6">
      <c r="A7043" s="134" t="s">
        <v>102</v>
      </c>
      <c r="B7043" t="s">
        <v>16</v>
      </c>
      <c r="C7043">
        <v>2019</v>
      </c>
      <c r="D7043" s="129">
        <v>0</v>
      </c>
      <c r="F7043"/>
    </row>
    <row r="7044" spans="1:6">
      <c r="A7044" s="134" t="s">
        <v>102</v>
      </c>
      <c r="B7044" t="s">
        <v>16</v>
      </c>
      <c r="C7044">
        <v>2020</v>
      </c>
      <c r="D7044" s="129">
        <v>510753.36</v>
      </c>
      <c r="F7044"/>
    </row>
    <row r="7045" spans="1:6">
      <c r="A7045" s="134" t="s">
        <v>102</v>
      </c>
      <c r="B7045" t="s">
        <v>16</v>
      </c>
      <c r="C7045">
        <v>2021</v>
      </c>
      <c r="D7045" s="129">
        <v>498837.46</v>
      </c>
      <c r="F7045"/>
    </row>
    <row r="7046" spans="1:6">
      <c r="A7046" s="134" t="s">
        <v>102</v>
      </c>
      <c r="B7046" t="s">
        <v>16</v>
      </c>
      <c r="C7046">
        <v>2022</v>
      </c>
      <c r="D7046" s="129">
        <v>913218.28</v>
      </c>
      <c r="F7046"/>
    </row>
    <row r="7047" spans="1:6">
      <c r="A7047" s="134" t="s">
        <v>102</v>
      </c>
      <c r="B7047" t="s">
        <v>16</v>
      </c>
      <c r="C7047">
        <v>2023</v>
      </c>
      <c r="D7047" s="129">
        <v>32527.279999999999</v>
      </c>
      <c r="F7047"/>
    </row>
    <row r="7048" spans="1:6">
      <c r="A7048" s="134" t="s">
        <v>102</v>
      </c>
      <c r="B7048" t="s">
        <v>16</v>
      </c>
      <c r="C7048">
        <v>2024</v>
      </c>
      <c r="D7048" s="129">
        <v>952453.48000000103</v>
      </c>
      <c r="F7048"/>
    </row>
    <row r="7049" spans="1:6">
      <c r="A7049" s="134" t="s">
        <v>102</v>
      </c>
      <c r="B7049" t="s">
        <v>16</v>
      </c>
      <c r="C7049">
        <v>2025</v>
      </c>
      <c r="D7049" s="129">
        <v>863803.38000000047</v>
      </c>
    </row>
    <row r="7050" spans="1:6">
      <c r="A7050" s="134" t="s">
        <v>11</v>
      </c>
      <c r="B7050" t="s">
        <v>16</v>
      </c>
      <c r="C7050">
        <v>2014</v>
      </c>
      <c r="D7050" s="129">
        <v>1353522.63</v>
      </c>
      <c r="F7050"/>
    </row>
    <row r="7051" spans="1:6">
      <c r="A7051" s="134" t="s">
        <v>11</v>
      </c>
      <c r="B7051" t="s">
        <v>16</v>
      </c>
      <c r="C7051">
        <v>2015</v>
      </c>
      <c r="D7051" s="129">
        <v>727021.99</v>
      </c>
      <c r="F7051"/>
    </row>
    <row r="7052" spans="1:6">
      <c r="A7052" s="134" t="s">
        <v>11</v>
      </c>
      <c r="B7052" t="s">
        <v>16</v>
      </c>
      <c r="C7052">
        <v>2016</v>
      </c>
      <c r="D7052" s="129">
        <v>89324.57</v>
      </c>
      <c r="F7052"/>
    </row>
    <row r="7053" spans="1:6">
      <c r="A7053" s="134" t="s">
        <v>11</v>
      </c>
      <c r="B7053" t="s">
        <v>16</v>
      </c>
      <c r="C7053">
        <v>2017</v>
      </c>
      <c r="D7053" s="129">
        <v>2738225</v>
      </c>
      <c r="F7053"/>
    </row>
    <row r="7054" spans="1:6">
      <c r="A7054" s="134" t="s">
        <v>11</v>
      </c>
      <c r="B7054" t="s">
        <v>16</v>
      </c>
      <c r="C7054">
        <v>2018</v>
      </c>
      <c r="D7054" s="129">
        <v>2186045.71</v>
      </c>
      <c r="F7054"/>
    </row>
    <row r="7055" spans="1:6">
      <c r="A7055" s="134" t="s">
        <v>11</v>
      </c>
      <c r="B7055" t="s">
        <v>16</v>
      </c>
      <c r="C7055">
        <v>2019</v>
      </c>
      <c r="D7055" s="129">
        <v>721575.9</v>
      </c>
      <c r="F7055"/>
    </row>
    <row r="7056" spans="1:6">
      <c r="A7056" s="134" t="s">
        <v>11</v>
      </c>
      <c r="B7056" t="s">
        <v>16</v>
      </c>
      <c r="C7056">
        <v>2020</v>
      </c>
      <c r="D7056" s="129">
        <v>-561889.37</v>
      </c>
      <c r="F7056"/>
    </row>
    <row r="7057" spans="1:9">
      <c r="A7057" s="134" t="s">
        <v>11</v>
      </c>
      <c r="B7057" t="s">
        <v>16</v>
      </c>
      <c r="C7057">
        <v>2021</v>
      </c>
      <c r="D7057" s="129">
        <v>277823.99</v>
      </c>
      <c r="F7057"/>
    </row>
    <row r="7058" spans="1:9">
      <c r="A7058" s="134" t="s">
        <v>11</v>
      </c>
      <c r="B7058" t="s">
        <v>16</v>
      </c>
      <c r="C7058">
        <v>2022</v>
      </c>
      <c r="D7058" s="129">
        <v>81658.02</v>
      </c>
      <c r="F7058"/>
    </row>
    <row r="7059" spans="1:9">
      <c r="A7059" s="134" t="s">
        <v>11</v>
      </c>
      <c r="B7059" t="s">
        <v>16</v>
      </c>
      <c r="C7059">
        <v>2023</v>
      </c>
      <c r="D7059" s="129">
        <v>45449.21</v>
      </c>
      <c r="F7059"/>
    </row>
    <row r="7060" spans="1:9">
      <c r="A7060" s="134" t="s">
        <v>11</v>
      </c>
      <c r="B7060" t="s">
        <v>16</v>
      </c>
      <c r="C7060">
        <v>2024</v>
      </c>
      <c r="D7060" s="129">
        <v>63963.03</v>
      </c>
      <c r="F7060"/>
      <c r="I7060" s="63"/>
    </row>
    <row r="7061" spans="1:9">
      <c r="A7061" s="134" t="s">
        <v>11</v>
      </c>
      <c r="B7061" t="s">
        <v>16</v>
      </c>
      <c r="C7061">
        <v>2025</v>
      </c>
      <c r="D7061" s="129">
        <v>1223969</v>
      </c>
    </row>
    <row r="7062" spans="1:9">
      <c r="A7062" s="134" t="s">
        <v>6</v>
      </c>
      <c r="B7062" t="s">
        <v>16</v>
      </c>
      <c r="C7062">
        <v>2014</v>
      </c>
      <c r="D7062" s="129">
        <v>13447170.64411149</v>
      </c>
      <c r="F7062"/>
    </row>
    <row r="7063" spans="1:9">
      <c r="A7063" s="134" t="s">
        <v>6</v>
      </c>
      <c r="B7063" t="s">
        <v>16</v>
      </c>
      <c r="C7063">
        <v>2015</v>
      </c>
      <c r="D7063" s="129">
        <v>19951094.825192999</v>
      </c>
      <c r="F7063"/>
    </row>
    <row r="7064" spans="1:9">
      <c r="A7064" s="134" t="s">
        <v>6</v>
      </c>
      <c r="B7064" t="s">
        <v>16</v>
      </c>
      <c r="C7064">
        <v>2016</v>
      </c>
      <c r="D7064" s="129">
        <v>944671.67899229703</v>
      </c>
      <c r="F7064"/>
    </row>
    <row r="7065" spans="1:9">
      <c r="A7065" s="134" t="s">
        <v>6</v>
      </c>
      <c r="B7065" t="s">
        <v>16</v>
      </c>
      <c r="C7065">
        <v>2017</v>
      </c>
      <c r="D7065" s="129">
        <v>245247.23604526799</v>
      </c>
      <c r="F7065"/>
    </row>
    <row r="7066" spans="1:9">
      <c r="A7066" s="134" t="s">
        <v>6</v>
      </c>
      <c r="B7066" t="s">
        <v>16</v>
      </c>
      <c r="C7066">
        <v>2018</v>
      </c>
      <c r="D7066" s="129">
        <v>7635113.5199999996</v>
      </c>
      <c r="F7066"/>
    </row>
    <row r="7067" spans="1:9">
      <c r="A7067" s="134" t="s">
        <v>6</v>
      </c>
      <c r="B7067" t="s">
        <v>16</v>
      </c>
      <c r="C7067">
        <v>2019</v>
      </c>
      <c r="D7067" s="129">
        <v>897747.25</v>
      </c>
      <c r="F7067"/>
    </row>
    <row r="7068" spans="1:9">
      <c r="A7068" s="134" t="s">
        <v>6</v>
      </c>
      <c r="B7068" t="s">
        <v>16</v>
      </c>
      <c r="C7068">
        <v>2020</v>
      </c>
      <c r="D7068" s="129">
        <v>5138960.09</v>
      </c>
      <c r="F7068"/>
    </row>
    <row r="7069" spans="1:9">
      <c r="A7069" s="134" t="s">
        <v>6</v>
      </c>
      <c r="B7069" t="s">
        <v>16</v>
      </c>
      <c r="C7069">
        <v>2021</v>
      </c>
      <c r="D7069" s="129">
        <v>2938237.98</v>
      </c>
      <c r="F7069"/>
    </row>
    <row r="7070" spans="1:9">
      <c r="A7070" s="134" t="s">
        <v>6</v>
      </c>
      <c r="B7070" t="s">
        <v>16</v>
      </c>
      <c r="C7070">
        <v>2022</v>
      </c>
      <c r="D7070" s="129">
        <v>1183879</v>
      </c>
      <c r="F7070"/>
    </row>
    <row r="7071" spans="1:9">
      <c r="A7071" s="134" t="s">
        <v>6</v>
      </c>
      <c r="B7071" t="s">
        <v>16</v>
      </c>
      <c r="C7071">
        <v>2023</v>
      </c>
      <c r="D7071" s="129">
        <v>2739101.21</v>
      </c>
      <c r="F7071"/>
    </row>
    <row r="7072" spans="1:9">
      <c r="A7072" s="134" t="s">
        <v>6</v>
      </c>
      <c r="B7072" t="s">
        <v>16</v>
      </c>
      <c r="C7072">
        <v>2024</v>
      </c>
      <c r="D7072" s="129">
        <v>3257728.37</v>
      </c>
      <c r="F7072"/>
    </row>
    <row r="7073" spans="1:6">
      <c r="A7073" s="134" t="s">
        <v>6</v>
      </c>
      <c r="B7073" t="s">
        <v>16</v>
      </c>
      <c r="C7073">
        <v>2025</v>
      </c>
      <c r="D7073" s="129">
        <v>2317072.6</v>
      </c>
    </row>
    <row r="7074" spans="1:6">
      <c r="A7074" s="134" t="s">
        <v>8</v>
      </c>
      <c r="B7074" t="s">
        <v>16</v>
      </c>
      <c r="C7074">
        <v>2014</v>
      </c>
      <c r="D7074" s="129">
        <v>24277084.460000001</v>
      </c>
      <c r="F7074"/>
    </row>
    <row r="7075" spans="1:6">
      <c r="A7075" s="134" t="s">
        <v>8</v>
      </c>
      <c r="B7075" t="s">
        <v>16</v>
      </c>
      <c r="C7075">
        <v>2015</v>
      </c>
      <c r="D7075" s="129">
        <v>30498835.25</v>
      </c>
      <c r="F7075"/>
    </row>
    <row r="7076" spans="1:6">
      <c r="A7076" s="134" t="s">
        <v>8</v>
      </c>
      <c r="B7076" t="s">
        <v>16</v>
      </c>
      <c r="C7076">
        <v>2016</v>
      </c>
      <c r="D7076" s="129">
        <v>48426133.030000001</v>
      </c>
      <c r="F7076"/>
    </row>
    <row r="7077" spans="1:6">
      <c r="A7077" s="134" t="s">
        <v>8</v>
      </c>
      <c r="B7077" t="s">
        <v>16</v>
      </c>
      <c r="C7077">
        <v>2017</v>
      </c>
      <c r="D7077" s="129">
        <v>31482561.609999999</v>
      </c>
      <c r="F7077"/>
    </row>
    <row r="7078" spans="1:6">
      <c r="A7078" s="134" t="s">
        <v>8</v>
      </c>
      <c r="B7078" t="s">
        <v>16</v>
      </c>
      <c r="C7078">
        <v>2018</v>
      </c>
      <c r="D7078" s="129">
        <v>380672.97</v>
      </c>
      <c r="F7078"/>
    </row>
    <row r="7079" spans="1:6">
      <c r="A7079" s="134" t="s">
        <v>8</v>
      </c>
      <c r="B7079" t="s">
        <v>16</v>
      </c>
      <c r="C7079">
        <v>2019</v>
      </c>
      <c r="D7079" s="129">
        <v>772425.98</v>
      </c>
      <c r="F7079"/>
    </row>
    <row r="7080" spans="1:6">
      <c r="A7080" s="134" t="s">
        <v>8</v>
      </c>
      <c r="B7080" t="s">
        <v>16</v>
      </c>
      <c r="C7080">
        <v>2020</v>
      </c>
      <c r="D7080" s="129">
        <v>1110265.43</v>
      </c>
      <c r="F7080"/>
    </row>
    <row r="7081" spans="1:6">
      <c r="A7081" s="134" t="s">
        <v>8</v>
      </c>
      <c r="B7081" t="s">
        <v>16</v>
      </c>
      <c r="C7081">
        <v>2021</v>
      </c>
      <c r="D7081" s="129">
        <v>994905.53</v>
      </c>
      <c r="F7081"/>
    </row>
    <row r="7082" spans="1:6">
      <c r="A7082" s="134" t="s">
        <v>8</v>
      </c>
      <c r="B7082" t="s">
        <v>16</v>
      </c>
      <c r="C7082">
        <v>2022</v>
      </c>
      <c r="D7082" s="129">
        <v>3179254.17</v>
      </c>
      <c r="F7082"/>
    </row>
    <row r="7083" spans="1:6">
      <c r="A7083" s="134" t="s">
        <v>8</v>
      </c>
      <c r="B7083" t="s">
        <v>16</v>
      </c>
      <c r="C7083">
        <v>2023</v>
      </c>
      <c r="D7083" s="129">
        <v>5601125.9299999997</v>
      </c>
      <c r="F7083"/>
    </row>
    <row r="7084" spans="1:6">
      <c r="A7084" s="134" t="s">
        <v>8</v>
      </c>
      <c r="B7084" t="s">
        <v>16</v>
      </c>
      <c r="C7084">
        <v>2024</v>
      </c>
      <c r="D7084" s="129">
        <v>2722034.39</v>
      </c>
      <c r="F7084"/>
    </row>
    <row r="7085" spans="1:6">
      <c r="A7085" s="134" t="s">
        <v>8</v>
      </c>
      <c r="B7085" t="s">
        <v>16</v>
      </c>
      <c r="C7085">
        <v>2025</v>
      </c>
      <c r="D7085" s="129">
        <v>3232274</v>
      </c>
    </row>
    <row r="7086" spans="1:6">
      <c r="A7086" s="134" t="s">
        <v>9</v>
      </c>
      <c r="B7086" t="s">
        <v>16</v>
      </c>
      <c r="C7086">
        <v>2014</v>
      </c>
      <c r="D7086" s="129">
        <v>78230077.569600001</v>
      </c>
      <c r="F7086"/>
    </row>
    <row r="7087" spans="1:6">
      <c r="A7087" s="134" t="s">
        <v>9</v>
      </c>
      <c r="B7087" t="s">
        <v>16</v>
      </c>
      <c r="C7087">
        <v>2015</v>
      </c>
      <c r="D7087" s="129">
        <v>61308358.947679996</v>
      </c>
      <c r="F7087"/>
    </row>
    <row r="7088" spans="1:6">
      <c r="A7088" s="134" t="s">
        <v>9</v>
      </c>
      <c r="B7088" t="s">
        <v>16</v>
      </c>
      <c r="C7088">
        <v>2016</v>
      </c>
      <c r="D7088" s="129">
        <v>81545041.138079956</v>
      </c>
      <c r="F7088"/>
    </row>
    <row r="7089" spans="1:6">
      <c r="A7089" s="134" t="s">
        <v>9</v>
      </c>
      <c r="B7089" t="s">
        <v>16</v>
      </c>
      <c r="C7089">
        <v>2017</v>
      </c>
      <c r="D7089" s="129">
        <v>108129297.2510671</v>
      </c>
      <c r="F7089"/>
    </row>
    <row r="7090" spans="1:6">
      <c r="A7090" s="134" t="s">
        <v>9</v>
      </c>
      <c r="B7090" t="s">
        <v>16</v>
      </c>
      <c r="C7090">
        <v>2018</v>
      </c>
      <c r="D7090" s="129">
        <v>0</v>
      </c>
      <c r="F7090"/>
    </row>
    <row r="7091" spans="1:6">
      <c r="A7091" s="134" t="s">
        <v>9</v>
      </c>
      <c r="B7091" t="s">
        <v>16</v>
      </c>
      <c r="C7091">
        <v>2019</v>
      </c>
      <c r="D7091" s="129">
        <v>0</v>
      </c>
      <c r="F7091"/>
    </row>
    <row r="7092" spans="1:6">
      <c r="A7092" s="134" t="s">
        <v>9</v>
      </c>
      <c r="B7092" t="s">
        <v>16</v>
      </c>
      <c r="C7092">
        <v>2020</v>
      </c>
      <c r="D7092" s="129">
        <v>0</v>
      </c>
      <c r="F7092"/>
    </row>
    <row r="7093" spans="1:6">
      <c r="A7093" s="134" t="s">
        <v>9</v>
      </c>
      <c r="B7093" t="s">
        <v>16</v>
      </c>
      <c r="C7093">
        <v>2021</v>
      </c>
      <c r="D7093" s="129">
        <v>0</v>
      </c>
      <c r="F7093"/>
    </row>
    <row r="7094" spans="1:6">
      <c r="A7094" s="134" t="s">
        <v>9</v>
      </c>
      <c r="B7094" t="s">
        <v>16</v>
      </c>
      <c r="C7094">
        <v>2022</v>
      </c>
      <c r="D7094" s="129">
        <v>0</v>
      </c>
      <c r="F7094"/>
    </row>
    <row r="7095" spans="1:6">
      <c r="A7095" s="134" t="s">
        <v>9</v>
      </c>
      <c r="B7095" t="s">
        <v>16</v>
      </c>
      <c r="C7095">
        <v>2023</v>
      </c>
      <c r="D7095" s="129">
        <v>0</v>
      </c>
      <c r="F7095"/>
    </row>
    <row r="7096" spans="1:6">
      <c r="A7096" s="134" t="s">
        <v>9</v>
      </c>
      <c r="B7096" t="s">
        <v>16</v>
      </c>
      <c r="C7096">
        <v>2024</v>
      </c>
      <c r="D7096" s="129">
        <v>344505</v>
      </c>
      <c r="F7096"/>
    </row>
    <row r="7097" spans="1:6">
      <c r="A7097" s="134" t="s">
        <v>9</v>
      </c>
      <c r="B7097" t="s">
        <v>16</v>
      </c>
      <c r="C7097">
        <v>2025</v>
      </c>
      <c r="D7097" s="129">
        <v>2760878</v>
      </c>
    </row>
    <row r="7098" spans="1:6">
      <c r="A7098" s="134" t="s">
        <v>7</v>
      </c>
      <c r="B7098" t="s">
        <v>16</v>
      </c>
      <c r="C7098">
        <v>2014</v>
      </c>
      <c r="D7098" s="129">
        <v>24454081.40000001</v>
      </c>
      <c r="F7098"/>
    </row>
    <row r="7099" spans="1:6">
      <c r="A7099" s="134" t="s">
        <v>7</v>
      </c>
      <c r="B7099" t="s">
        <v>16</v>
      </c>
      <c r="C7099">
        <v>2015</v>
      </c>
      <c r="D7099" s="129">
        <v>13296972.66</v>
      </c>
      <c r="F7099"/>
    </row>
    <row r="7100" spans="1:6">
      <c r="A7100" s="134" t="s">
        <v>7</v>
      </c>
      <c r="B7100" t="s">
        <v>16</v>
      </c>
      <c r="C7100">
        <v>2016</v>
      </c>
      <c r="D7100" s="129">
        <v>1119288.6869999999</v>
      </c>
      <c r="F7100"/>
    </row>
    <row r="7101" spans="1:6">
      <c r="A7101" s="134" t="s">
        <v>7</v>
      </c>
      <c r="B7101" t="s">
        <v>16</v>
      </c>
      <c r="C7101">
        <v>2017</v>
      </c>
      <c r="D7101" s="129">
        <v>4039738.02</v>
      </c>
      <c r="F7101"/>
    </row>
    <row r="7102" spans="1:6">
      <c r="A7102" s="134" t="s">
        <v>7</v>
      </c>
      <c r="B7102" t="s">
        <v>16</v>
      </c>
      <c r="C7102">
        <v>2018</v>
      </c>
      <c r="D7102" s="129">
        <v>5423907</v>
      </c>
      <c r="F7102"/>
    </row>
    <row r="7103" spans="1:6">
      <c r="A7103" s="134" t="s">
        <v>7</v>
      </c>
      <c r="B7103" t="s">
        <v>16</v>
      </c>
      <c r="C7103">
        <v>2019</v>
      </c>
      <c r="D7103" s="129">
        <v>4615597.96</v>
      </c>
      <c r="F7103"/>
    </row>
    <row r="7104" spans="1:6">
      <c r="A7104" s="134" t="s">
        <v>7</v>
      </c>
      <c r="B7104" t="s">
        <v>16</v>
      </c>
      <c r="C7104">
        <v>2020</v>
      </c>
      <c r="D7104" s="129">
        <v>4813473</v>
      </c>
      <c r="F7104"/>
    </row>
    <row r="7105" spans="1:6">
      <c r="A7105" s="134" t="s">
        <v>7</v>
      </c>
      <c r="B7105" t="s">
        <v>16</v>
      </c>
      <c r="C7105">
        <v>2021</v>
      </c>
      <c r="D7105" s="129">
        <v>28851881</v>
      </c>
      <c r="F7105"/>
    </row>
    <row r="7106" spans="1:6">
      <c r="A7106" s="134" t="s">
        <v>7</v>
      </c>
      <c r="B7106" t="s">
        <v>16</v>
      </c>
      <c r="C7106">
        <v>2022</v>
      </c>
      <c r="D7106" s="129">
        <v>6171976</v>
      </c>
      <c r="F7106"/>
    </row>
    <row r="7107" spans="1:6">
      <c r="A7107" s="134" t="s">
        <v>7</v>
      </c>
      <c r="B7107" t="s">
        <v>16</v>
      </c>
      <c r="C7107">
        <v>2023</v>
      </c>
      <c r="D7107" s="129">
        <v>14996459.5</v>
      </c>
      <c r="F7107"/>
    </row>
    <row r="7108" spans="1:6">
      <c r="A7108" s="134" t="s">
        <v>7</v>
      </c>
      <c r="B7108" t="s">
        <v>16</v>
      </c>
      <c r="C7108">
        <v>2024</v>
      </c>
      <c r="D7108" s="129">
        <v>17206393.66</v>
      </c>
      <c r="F7108"/>
    </row>
    <row r="7109" spans="1:6">
      <c r="A7109" s="134" t="s">
        <v>7</v>
      </c>
      <c r="B7109" t="s">
        <v>16</v>
      </c>
      <c r="C7109">
        <v>2025</v>
      </c>
      <c r="D7109" s="129">
        <v>18624575.539999999</v>
      </c>
    </row>
    <row r="7110" spans="1:6">
      <c r="A7110" s="134" t="s">
        <v>107</v>
      </c>
      <c r="B7110" t="s">
        <v>16</v>
      </c>
      <c r="C7110">
        <v>2014</v>
      </c>
      <c r="D7110" s="129">
        <v>1440544.92</v>
      </c>
      <c r="F7110"/>
    </row>
    <row r="7111" spans="1:6">
      <c r="A7111" s="134" t="s">
        <v>107</v>
      </c>
      <c r="B7111" t="s">
        <v>16</v>
      </c>
      <c r="C7111">
        <v>2015</v>
      </c>
      <c r="D7111" s="129">
        <v>0</v>
      </c>
      <c r="F7111"/>
    </row>
    <row r="7112" spans="1:6">
      <c r="A7112" s="134" t="s">
        <v>107</v>
      </c>
      <c r="B7112" t="s">
        <v>16</v>
      </c>
      <c r="C7112">
        <v>2016</v>
      </c>
      <c r="D7112" s="129">
        <v>0</v>
      </c>
      <c r="F7112"/>
    </row>
    <row r="7113" spans="1:6">
      <c r="A7113" s="134" t="s">
        <v>107</v>
      </c>
      <c r="B7113" t="s">
        <v>16</v>
      </c>
      <c r="C7113">
        <v>2017</v>
      </c>
      <c r="D7113" s="129">
        <v>1462252.74</v>
      </c>
      <c r="F7113"/>
    </row>
    <row r="7114" spans="1:6">
      <c r="A7114" s="134" t="s">
        <v>107</v>
      </c>
      <c r="B7114" t="s">
        <v>16</v>
      </c>
      <c r="C7114">
        <v>2018</v>
      </c>
      <c r="D7114" s="129">
        <v>1000625</v>
      </c>
      <c r="F7114"/>
    </row>
    <row r="7115" spans="1:6">
      <c r="A7115" s="134" t="s">
        <v>107</v>
      </c>
      <c r="B7115" t="s">
        <v>16</v>
      </c>
      <c r="C7115">
        <v>2019</v>
      </c>
      <c r="D7115" s="129">
        <v>18143576</v>
      </c>
      <c r="F7115"/>
    </row>
    <row r="7116" spans="1:6">
      <c r="A7116" s="134" t="s">
        <v>107</v>
      </c>
      <c r="B7116" t="s">
        <v>16</v>
      </c>
      <c r="C7116">
        <v>2020</v>
      </c>
      <c r="D7116" s="129">
        <v>513993.43</v>
      </c>
      <c r="F7116"/>
    </row>
    <row r="7117" spans="1:6">
      <c r="A7117" s="134" t="s">
        <v>107</v>
      </c>
      <c r="B7117" t="s">
        <v>16</v>
      </c>
      <c r="C7117">
        <v>2021</v>
      </c>
      <c r="D7117" s="129">
        <v>2332048.2000000002</v>
      </c>
      <c r="F7117"/>
    </row>
    <row r="7118" spans="1:6">
      <c r="A7118" s="134" t="s">
        <v>107</v>
      </c>
      <c r="B7118" t="s">
        <v>16</v>
      </c>
      <c r="C7118">
        <v>2022</v>
      </c>
      <c r="D7118" s="129">
        <v>4309603.49</v>
      </c>
      <c r="F7118"/>
    </row>
    <row r="7119" spans="1:6">
      <c r="A7119" s="134" t="s">
        <v>107</v>
      </c>
      <c r="B7119" t="s">
        <v>16</v>
      </c>
      <c r="C7119">
        <v>2023</v>
      </c>
      <c r="D7119" s="129">
        <v>5243401</v>
      </c>
      <c r="F7119"/>
    </row>
    <row r="7120" spans="1:6">
      <c r="A7120" s="134" t="s">
        <v>107</v>
      </c>
      <c r="B7120" t="s">
        <v>16</v>
      </c>
      <c r="C7120">
        <v>2024</v>
      </c>
      <c r="D7120" s="129">
        <v>-4433518</v>
      </c>
      <c r="F7120"/>
    </row>
    <row r="7121" spans="1:6">
      <c r="A7121" s="134" t="s">
        <v>107</v>
      </c>
      <c r="B7121" t="s">
        <v>16</v>
      </c>
      <c r="C7121">
        <v>2025</v>
      </c>
      <c r="D7121" s="129">
        <v>5795805</v>
      </c>
    </row>
    <row r="7122" spans="1:6">
      <c r="A7122" s="134" t="s">
        <v>104</v>
      </c>
      <c r="B7122" t="s">
        <v>16</v>
      </c>
      <c r="C7122">
        <v>2014</v>
      </c>
      <c r="D7122" s="129">
        <v>711523.6566078352</v>
      </c>
      <c r="F7122"/>
    </row>
    <row r="7123" spans="1:6">
      <c r="A7123" s="134" t="s">
        <v>104</v>
      </c>
      <c r="B7123" t="s">
        <v>16</v>
      </c>
      <c r="C7123">
        <v>2015</v>
      </c>
      <c r="D7123" s="129">
        <v>842493.94252658903</v>
      </c>
      <c r="F7123"/>
    </row>
    <row r="7124" spans="1:6">
      <c r="A7124" s="134" t="s">
        <v>104</v>
      </c>
      <c r="B7124" t="s">
        <v>16</v>
      </c>
      <c r="C7124">
        <v>2016</v>
      </c>
      <c r="D7124" s="129">
        <v>0</v>
      </c>
      <c r="F7124"/>
    </row>
    <row r="7125" spans="1:6">
      <c r="A7125" s="134" t="s">
        <v>104</v>
      </c>
      <c r="B7125" t="s">
        <v>16</v>
      </c>
      <c r="C7125">
        <v>2017</v>
      </c>
      <c r="D7125" s="129">
        <v>0</v>
      </c>
      <c r="F7125"/>
    </row>
    <row r="7126" spans="1:6">
      <c r="A7126" s="134" t="s">
        <v>104</v>
      </c>
      <c r="B7126" t="s">
        <v>16</v>
      </c>
      <c r="C7126">
        <v>2018</v>
      </c>
      <c r="D7126" s="129">
        <v>0</v>
      </c>
      <c r="F7126"/>
    </row>
    <row r="7127" spans="1:6">
      <c r="A7127" s="134" t="s">
        <v>104</v>
      </c>
      <c r="B7127" t="s">
        <v>16</v>
      </c>
      <c r="C7127">
        <v>2019</v>
      </c>
      <c r="D7127" s="129">
        <v>0</v>
      </c>
      <c r="F7127"/>
    </row>
    <row r="7128" spans="1:6">
      <c r="A7128" s="134" t="s">
        <v>104</v>
      </c>
      <c r="B7128" t="s">
        <v>16</v>
      </c>
      <c r="C7128">
        <v>2020</v>
      </c>
      <c r="D7128" s="129">
        <v>0</v>
      </c>
      <c r="F7128"/>
    </row>
    <row r="7129" spans="1:6">
      <c r="A7129" s="134" t="s">
        <v>104</v>
      </c>
      <c r="B7129" t="s">
        <v>16</v>
      </c>
      <c r="C7129">
        <v>2021</v>
      </c>
      <c r="D7129" s="129">
        <v>0</v>
      </c>
      <c r="F7129"/>
    </row>
    <row r="7130" spans="1:6">
      <c r="A7130" s="134" t="s">
        <v>104</v>
      </c>
      <c r="B7130" t="s">
        <v>16</v>
      </c>
      <c r="C7130">
        <v>2022</v>
      </c>
      <c r="D7130" s="129">
        <v>0</v>
      </c>
      <c r="F7130"/>
    </row>
    <row r="7131" spans="1:6">
      <c r="A7131" s="134" t="s">
        <v>104</v>
      </c>
      <c r="B7131" t="s">
        <v>16</v>
      </c>
      <c r="C7131">
        <v>2023</v>
      </c>
      <c r="D7131" s="129">
        <v>0</v>
      </c>
      <c r="F7131"/>
    </row>
    <row r="7132" spans="1:6">
      <c r="A7132" s="134" t="s">
        <v>104</v>
      </c>
      <c r="B7132" t="s">
        <v>16</v>
      </c>
      <c r="C7132">
        <v>2024</v>
      </c>
      <c r="D7132" s="129">
        <v>0</v>
      </c>
      <c r="F7132"/>
    </row>
    <row r="7133" spans="1:6">
      <c r="A7133" s="134" t="s">
        <v>104</v>
      </c>
      <c r="B7133" t="s">
        <v>16</v>
      </c>
      <c r="C7133">
        <v>2025</v>
      </c>
      <c r="D7133" s="129">
        <v>923987.83000000007</v>
      </c>
    </row>
    <row r="7134" spans="1:6">
      <c r="A7134" s="134" t="s">
        <v>145</v>
      </c>
      <c r="B7134" t="s">
        <v>16</v>
      </c>
      <c r="C7134">
        <v>2020</v>
      </c>
      <c r="D7134" s="129">
        <v>865839.06</v>
      </c>
      <c r="F7134"/>
    </row>
    <row r="7135" spans="1:6">
      <c r="A7135" s="134" t="s">
        <v>145</v>
      </c>
      <c r="B7135" t="s">
        <v>16</v>
      </c>
      <c r="C7135">
        <v>2021</v>
      </c>
      <c r="D7135" s="129">
        <v>5332391</v>
      </c>
      <c r="F7135"/>
    </row>
    <row r="7136" spans="1:6">
      <c r="A7136" s="134" t="s">
        <v>145</v>
      </c>
      <c r="B7136" t="s">
        <v>16</v>
      </c>
      <c r="C7136">
        <v>2022</v>
      </c>
      <c r="D7136" s="129">
        <v>1888297.7</v>
      </c>
      <c r="F7136"/>
    </row>
    <row r="7137" spans="1:6">
      <c r="A7137" s="134" t="s">
        <v>145</v>
      </c>
      <c r="B7137" t="s">
        <v>16</v>
      </c>
      <c r="C7137">
        <v>2023</v>
      </c>
      <c r="D7137" s="129">
        <v>2147437</v>
      </c>
      <c r="F7137"/>
    </row>
    <row r="7138" spans="1:6">
      <c r="A7138" s="134" t="s">
        <v>145</v>
      </c>
      <c r="B7138" t="s">
        <v>16</v>
      </c>
      <c r="C7138">
        <v>2024</v>
      </c>
      <c r="D7138" s="129">
        <v>1615962</v>
      </c>
      <c r="F7138"/>
    </row>
    <row r="7139" spans="1:6">
      <c r="A7139" s="134" t="s">
        <v>145</v>
      </c>
      <c r="B7139" t="s">
        <v>16</v>
      </c>
      <c r="C7139">
        <v>2025</v>
      </c>
      <c r="D7139" s="129">
        <v>3213781</v>
      </c>
    </row>
    <row r="7140" spans="1:6">
      <c r="A7140" s="134" t="s">
        <v>101</v>
      </c>
      <c r="B7140" t="s">
        <v>16</v>
      </c>
      <c r="C7140">
        <v>2014</v>
      </c>
      <c r="D7140" s="129">
        <v>3972405.14</v>
      </c>
      <c r="F7140"/>
    </row>
    <row r="7141" spans="1:6">
      <c r="A7141" s="134" t="s">
        <v>101</v>
      </c>
      <c r="B7141" t="s">
        <v>16</v>
      </c>
      <c r="C7141">
        <v>2015</v>
      </c>
      <c r="D7141" s="129">
        <v>2672314.5099999998</v>
      </c>
      <c r="F7141"/>
    </row>
    <row r="7142" spans="1:6">
      <c r="A7142" s="134" t="s">
        <v>101</v>
      </c>
      <c r="B7142" t="s">
        <v>16</v>
      </c>
      <c r="C7142">
        <v>2016</v>
      </c>
      <c r="D7142" s="129">
        <v>451081.29</v>
      </c>
      <c r="F7142"/>
    </row>
    <row r="7143" spans="1:6">
      <c r="A7143" s="134" t="s">
        <v>101</v>
      </c>
      <c r="B7143" t="s">
        <v>16</v>
      </c>
      <c r="C7143">
        <v>2017</v>
      </c>
      <c r="D7143" s="129">
        <v>5147805</v>
      </c>
      <c r="F7143"/>
    </row>
    <row r="7144" spans="1:6">
      <c r="A7144" s="134" t="s">
        <v>101</v>
      </c>
      <c r="B7144" t="s">
        <v>16</v>
      </c>
      <c r="C7144">
        <v>2018</v>
      </c>
      <c r="D7144" s="129">
        <v>1641303.24</v>
      </c>
      <c r="F7144"/>
    </row>
    <row r="7145" spans="1:6">
      <c r="A7145" s="134" t="s">
        <v>101</v>
      </c>
      <c r="B7145" t="s">
        <v>16</v>
      </c>
      <c r="C7145">
        <v>2019</v>
      </c>
      <c r="D7145" s="129">
        <v>1376634.01</v>
      </c>
      <c r="F7145"/>
    </row>
    <row r="7146" spans="1:6">
      <c r="A7146" s="134" t="s">
        <v>101</v>
      </c>
      <c r="B7146" t="s">
        <v>16</v>
      </c>
      <c r="C7146">
        <v>2020</v>
      </c>
      <c r="D7146" s="129">
        <v>7916522.7800000003</v>
      </c>
      <c r="F7146"/>
    </row>
    <row r="7147" spans="1:6">
      <c r="A7147" s="134" t="s">
        <v>101</v>
      </c>
      <c r="B7147" t="s">
        <v>16</v>
      </c>
      <c r="C7147">
        <v>2021</v>
      </c>
      <c r="D7147" s="129">
        <v>1932305.13</v>
      </c>
      <c r="F7147"/>
    </row>
    <row r="7148" spans="1:6">
      <c r="A7148" s="134" t="s">
        <v>101</v>
      </c>
      <c r="B7148" t="s">
        <v>16</v>
      </c>
      <c r="C7148">
        <v>2022</v>
      </c>
      <c r="D7148" s="129">
        <v>1436659.55</v>
      </c>
      <c r="F7148"/>
    </row>
    <row r="7149" spans="1:6">
      <c r="A7149" s="134" t="s">
        <v>101</v>
      </c>
      <c r="B7149" t="s">
        <v>16</v>
      </c>
      <c r="C7149">
        <v>2023</v>
      </c>
      <c r="D7149" s="129">
        <v>393549.67</v>
      </c>
      <c r="F7149"/>
    </row>
    <row r="7150" spans="1:6">
      <c r="A7150" s="134" t="s">
        <v>101</v>
      </c>
      <c r="B7150" t="s">
        <v>16</v>
      </c>
      <c r="C7150">
        <v>2024</v>
      </c>
      <c r="D7150" s="129">
        <v>-118610.61</v>
      </c>
      <c r="F7150"/>
    </row>
    <row r="7151" spans="1:6">
      <c r="A7151" s="134" t="s">
        <v>101</v>
      </c>
      <c r="B7151" t="s">
        <v>16</v>
      </c>
      <c r="C7151">
        <v>2025</v>
      </c>
      <c r="D7151" s="129">
        <v>1399194</v>
      </c>
    </row>
    <row r="7152" spans="1:6">
      <c r="A7152" s="134" t="s">
        <v>10</v>
      </c>
      <c r="B7152" t="s">
        <v>16</v>
      </c>
      <c r="C7152">
        <v>2014</v>
      </c>
      <c r="D7152" s="129">
        <v>-11193000</v>
      </c>
      <c r="F7152"/>
    </row>
    <row r="7153" spans="1:6">
      <c r="A7153" s="134" t="s">
        <v>10</v>
      </c>
      <c r="B7153" t="s">
        <v>16</v>
      </c>
      <c r="C7153">
        <v>2015</v>
      </c>
      <c r="D7153" s="129">
        <v>1483525</v>
      </c>
      <c r="F7153"/>
    </row>
    <row r="7154" spans="1:6">
      <c r="A7154" s="134" t="s">
        <v>10</v>
      </c>
      <c r="B7154" t="s">
        <v>16</v>
      </c>
      <c r="C7154">
        <v>2016</v>
      </c>
      <c r="D7154" s="129">
        <v>-38062705.536566399</v>
      </c>
      <c r="F7154"/>
    </row>
    <row r="7155" spans="1:6">
      <c r="A7155" s="134" t="s">
        <v>10</v>
      </c>
      <c r="B7155" t="s">
        <v>16</v>
      </c>
      <c r="C7155">
        <v>2017</v>
      </c>
      <c r="D7155" s="129">
        <v>22196934.777813502</v>
      </c>
      <c r="F7155"/>
    </row>
    <row r="7156" spans="1:6">
      <c r="A7156" s="134" t="s">
        <v>10</v>
      </c>
      <c r="B7156" t="s">
        <v>16</v>
      </c>
      <c r="C7156">
        <v>2018</v>
      </c>
      <c r="D7156" s="129">
        <v>17067560.7178348</v>
      </c>
      <c r="F7156"/>
    </row>
    <row r="7157" spans="1:6">
      <c r="A7157" s="134" t="s">
        <v>10</v>
      </c>
      <c r="B7157" t="s">
        <v>16</v>
      </c>
      <c r="C7157">
        <v>2019</v>
      </c>
      <c r="D7157" s="129">
        <v>10100785.0775175</v>
      </c>
      <c r="F7157"/>
    </row>
    <row r="7158" spans="1:6">
      <c r="A7158" s="134" t="s">
        <v>10</v>
      </c>
      <c r="B7158" t="s">
        <v>16</v>
      </c>
      <c r="C7158">
        <v>2020</v>
      </c>
      <c r="D7158" s="129">
        <v>-27888431.611616239</v>
      </c>
      <c r="F7158"/>
    </row>
    <row r="7159" spans="1:6">
      <c r="A7159" s="134" t="s">
        <v>10</v>
      </c>
      <c r="B7159" t="s">
        <v>16</v>
      </c>
      <c r="C7159">
        <v>2021</v>
      </c>
      <c r="D7159" s="129">
        <v>6162801.8200000003</v>
      </c>
      <c r="F7159"/>
    </row>
    <row r="7160" spans="1:6">
      <c r="A7160" s="134" t="s">
        <v>10</v>
      </c>
      <c r="B7160" t="s">
        <v>16</v>
      </c>
      <c r="C7160">
        <v>2022</v>
      </c>
      <c r="D7160" s="129">
        <v>1927672.68</v>
      </c>
      <c r="F7160"/>
    </row>
    <row r="7161" spans="1:6">
      <c r="A7161" s="134" t="s">
        <v>10</v>
      </c>
      <c r="B7161" t="s">
        <v>16</v>
      </c>
      <c r="C7161">
        <v>2023</v>
      </c>
      <c r="D7161" s="129">
        <v>2888407</v>
      </c>
      <c r="F7161"/>
    </row>
    <row r="7162" spans="1:6">
      <c r="A7162" s="134" t="s">
        <v>10</v>
      </c>
      <c r="B7162" t="s">
        <v>16</v>
      </c>
      <c r="C7162">
        <v>2024</v>
      </c>
      <c r="D7162" s="129">
        <v>0</v>
      </c>
      <c r="F7162"/>
    </row>
    <row r="7163" spans="1:6">
      <c r="A7163" s="134" t="s">
        <v>10</v>
      </c>
      <c r="B7163" t="s">
        <v>16</v>
      </c>
      <c r="C7163">
        <v>2025</v>
      </c>
      <c r="D7163" s="129">
        <v>0</v>
      </c>
    </row>
    <row r="7164" spans="1:6">
      <c r="A7164" s="134" t="s">
        <v>105</v>
      </c>
      <c r="B7164" t="s">
        <v>16</v>
      </c>
      <c r="C7164">
        <v>2014</v>
      </c>
      <c r="D7164" s="129">
        <v>0</v>
      </c>
      <c r="F7164"/>
    </row>
    <row r="7165" spans="1:6">
      <c r="A7165" s="134" t="s">
        <v>105</v>
      </c>
      <c r="B7165" t="s">
        <v>16</v>
      </c>
      <c r="C7165">
        <v>2015</v>
      </c>
      <c r="D7165" s="129">
        <v>0</v>
      </c>
      <c r="F7165"/>
    </row>
    <row r="7166" spans="1:6">
      <c r="A7166" s="134" t="s">
        <v>105</v>
      </c>
      <c r="B7166" t="s">
        <v>16</v>
      </c>
      <c r="C7166">
        <v>2016</v>
      </c>
      <c r="D7166" s="129">
        <v>0</v>
      </c>
      <c r="F7166"/>
    </row>
    <row r="7167" spans="1:6">
      <c r="A7167" s="134" t="s">
        <v>105</v>
      </c>
      <c r="B7167" t="s">
        <v>16</v>
      </c>
      <c r="C7167">
        <v>2017</v>
      </c>
      <c r="D7167" s="129">
        <v>338168</v>
      </c>
      <c r="F7167"/>
    </row>
    <row r="7168" spans="1:6">
      <c r="A7168" s="134" t="s">
        <v>105</v>
      </c>
      <c r="B7168" t="s">
        <v>16</v>
      </c>
      <c r="C7168">
        <v>2018</v>
      </c>
      <c r="D7168" s="129">
        <v>0</v>
      </c>
      <c r="F7168"/>
    </row>
    <row r="7169" spans="1:6">
      <c r="A7169" s="134" t="s">
        <v>105</v>
      </c>
      <c r="B7169" t="s">
        <v>16</v>
      </c>
      <c r="C7169">
        <v>2019</v>
      </c>
      <c r="D7169" s="129">
        <v>0</v>
      </c>
      <c r="F7169"/>
    </row>
    <row r="7170" spans="1:6">
      <c r="A7170" s="134" t="s">
        <v>105</v>
      </c>
      <c r="B7170" t="s">
        <v>16</v>
      </c>
      <c r="C7170">
        <v>2020</v>
      </c>
      <c r="D7170" s="129">
        <v>0</v>
      </c>
      <c r="F7170"/>
    </row>
    <row r="7171" spans="1:6">
      <c r="A7171" s="134" t="s">
        <v>105</v>
      </c>
      <c r="B7171" t="s">
        <v>16</v>
      </c>
      <c r="C7171">
        <v>2021</v>
      </c>
      <c r="D7171" s="129">
        <v>0</v>
      </c>
      <c r="F7171"/>
    </row>
    <row r="7172" spans="1:6">
      <c r="A7172" s="134" t="s">
        <v>105</v>
      </c>
      <c r="B7172" t="s">
        <v>16</v>
      </c>
      <c r="C7172">
        <v>2022</v>
      </c>
      <c r="D7172" s="129">
        <v>0</v>
      </c>
      <c r="F7172"/>
    </row>
    <row r="7173" spans="1:6">
      <c r="A7173" s="134" t="s">
        <v>105</v>
      </c>
      <c r="B7173" t="s">
        <v>16</v>
      </c>
      <c r="C7173">
        <v>2023</v>
      </c>
      <c r="D7173" s="129">
        <v>0</v>
      </c>
      <c r="F7173"/>
    </row>
    <row r="7174" spans="1:6">
      <c r="A7174" s="134" t="s">
        <v>105</v>
      </c>
      <c r="B7174" t="s">
        <v>16</v>
      </c>
      <c r="C7174">
        <v>2024</v>
      </c>
      <c r="D7174" s="129">
        <v>0</v>
      </c>
      <c r="F7174"/>
    </row>
    <row r="7175" spans="1:6">
      <c r="A7175" s="134" t="s">
        <v>105</v>
      </c>
      <c r="B7175" t="s">
        <v>16</v>
      </c>
      <c r="C7175">
        <v>2025</v>
      </c>
      <c r="D7175" s="129">
        <v>2616614.0100000002</v>
      </c>
    </row>
    <row r="7176" spans="1:6">
      <c r="A7176" s="134" t="s">
        <v>12</v>
      </c>
      <c r="B7176" t="s">
        <v>16</v>
      </c>
      <c r="C7176">
        <v>2014</v>
      </c>
      <c r="D7176" s="129">
        <v>0</v>
      </c>
      <c r="F7176"/>
    </row>
    <row r="7177" spans="1:6">
      <c r="A7177" s="134" t="s">
        <v>12</v>
      </c>
      <c r="B7177" t="s">
        <v>16</v>
      </c>
      <c r="C7177">
        <v>2015</v>
      </c>
      <c r="D7177" s="129">
        <v>154110.48000000001</v>
      </c>
      <c r="F7177"/>
    </row>
    <row r="7178" spans="1:6">
      <c r="A7178" s="134" t="s">
        <v>12</v>
      </c>
      <c r="B7178" t="s">
        <v>16</v>
      </c>
      <c r="C7178">
        <v>2016</v>
      </c>
      <c r="D7178" s="129">
        <v>1074113.6100000001</v>
      </c>
      <c r="F7178"/>
    </row>
    <row r="7179" spans="1:6">
      <c r="A7179" s="134" t="s">
        <v>12</v>
      </c>
      <c r="B7179" t="s">
        <v>16</v>
      </c>
      <c r="C7179">
        <v>2017</v>
      </c>
      <c r="D7179" s="129">
        <v>2711255</v>
      </c>
      <c r="F7179"/>
    </row>
    <row r="7180" spans="1:6">
      <c r="A7180" s="134" t="s">
        <v>12</v>
      </c>
      <c r="B7180" t="s">
        <v>16</v>
      </c>
      <c r="C7180">
        <v>2018</v>
      </c>
      <c r="D7180" s="129">
        <v>1053072.0400000501</v>
      </c>
      <c r="F7180"/>
    </row>
    <row r="7181" spans="1:6">
      <c r="A7181" s="134" t="s">
        <v>12</v>
      </c>
      <c r="B7181" t="s">
        <v>16</v>
      </c>
      <c r="C7181">
        <v>2019</v>
      </c>
      <c r="D7181" s="129">
        <v>1571397.93</v>
      </c>
      <c r="F7181"/>
    </row>
    <row r="7182" spans="1:6">
      <c r="A7182" s="134" t="s">
        <v>12</v>
      </c>
      <c r="B7182" t="s">
        <v>16</v>
      </c>
      <c r="C7182">
        <v>2020</v>
      </c>
      <c r="D7182" s="129">
        <v>-65721</v>
      </c>
      <c r="F7182"/>
    </row>
    <row r="7183" spans="1:6">
      <c r="A7183" s="134" t="s">
        <v>12</v>
      </c>
      <c r="B7183" t="s">
        <v>16</v>
      </c>
      <c r="C7183">
        <v>2021</v>
      </c>
      <c r="D7183" s="129">
        <v>-14362.53</v>
      </c>
      <c r="F7183"/>
    </row>
    <row r="7184" spans="1:6">
      <c r="A7184" s="134" t="s">
        <v>12</v>
      </c>
      <c r="B7184" t="s">
        <v>16</v>
      </c>
      <c r="C7184">
        <v>2022</v>
      </c>
      <c r="D7184" s="129">
        <v>1081956.8700000001</v>
      </c>
      <c r="F7184"/>
    </row>
    <row r="7185" spans="1:6">
      <c r="A7185" s="134" t="s">
        <v>12</v>
      </c>
      <c r="B7185" t="s">
        <v>16</v>
      </c>
      <c r="C7185">
        <v>2023</v>
      </c>
      <c r="D7185" s="129">
        <v>1407428.01</v>
      </c>
      <c r="F7185"/>
    </row>
    <row r="7186" spans="1:6">
      <c r="A7186" s="134" t="s">
        <v>12</v>
      </c>
      <c r="B7186" t="s">
        <v>16</v>
      </c>
      <c r="C7186">
        <v>2024</v>
      </c>
      <c r="D7186" s="129">
        <v>841259.25</v>
      </c>
      <c r="F7186"/>
    </row>
    <row r="7187" spans="1:6">
      <c r="A7187" s="134" t="s">
        <v>12</v>
      </c>
      <c r="B7187" t="s">
        <v>16</v>
      </c>
      <c r="C7187">
        <v>2025</v>
      </c>
      <c r="D7187" s="129">
        <v>647422.35</v>
      </c>
    </row>
    <row r="7188" spans="1:6">
      <c r="A7188" s="134" t="s">
        <v>103</v>
      </c>
      <c r="B7188" t="s">
        <v>73</v>
      </c>
      <c r="C7188">
        <v>2014</v>
      </c>
      <c r="D7188" s="129">
        <v>544379170.24000001</v>
      </c>
      <c r="F7188"/>
    </row>
    <row r="7189" spans="1:6">
      <c r="A7189" s="134" t="s">
        <v>103</v>
      </c>
      <c r="B7189" t="s">
        <v>73</v>
      </c>
      <c r="C7189">
        <v>2015</v>
      </c>
      <c r="D7189" s="129">
        <v>548915304.37</v>
      </c>
      <c r="F7189"/>
    </row>
    <row r="7190" spans="1:6">
      <c r="A7190" s="134" t="s">
        <v>103</v>
      </c>
      <c r="B7190" t="s">
        <v>73</v>
      </c>
      <c r="C7190">
        <v>2016</v>
      </c>
      <c r="D7190" s="129">
        <v>550525571.12</v>
      </c>
      <c r="F7190"/>
    </row>
    <row r="7191" spans="1:6">
      <c r="A7191" s="134" t="s">
        <v>103</v>
      </c>
      <c r="B7191" t="s">
        <v>73</v>
      </c>
      <c r="C7191">
        <v>2017</v>
      </c>
      <c r="D7191" s="129">
        <v>535057630.24000001</v>
      </c>
      <c r="F7191"/>
    </row>
    <row r="7192" spans="1:6">
      <c r="A7192" s="134" t="s">
        <v>103</v>
      </c>
      <c r="B7192" t="s">
        <v>73</v>
      </c>
      <c r="C7192">
        <v>2018</v>
      </c>
      <c r="D7192" s="129">
        <v>542303051.5</v>
      </c>
      <c r="F7192"/>
    </row>
    <row r="7193" spans="1:6">
      <c r="A7193" s="134" t="s">
        <v>103</v>
      </c>
      <c r="B7193" t="s">
        <v>73</v>
      </c>
      <c r="C7193">
        <v>2019</v>
      </c>
      <c r="D7193" s="129">
        <v>540356902.13</v>
      </c>
      <c r="F7193"/>
    </row>
    <row r="7194" spans="1:6">
      <c r="A7194" s="134" t="s">
        <v>103</v>
      </c>
      <c r="B7194" t="s">
        <v>73</v>
      </c>
      <c r="C7194">
        <v>2020</v>
      </c>
      <c r="D7194" s="129">
        <v>636085497.37643337</v>
      </c>
      <c r="F7194"/>
    </row>
    <row r="7195" spans="1:6">
      <c r="A7195" s="134" t="s">
        <v>103</v>
      </c>
      <c r="B7195" t="s">
        <v>73</v>
      </c>
      <c r="C7195">
        <v>2021</v>
      </c>
      <c r="D7195" s="129">
        <v>614971674.51999998</v>
      </c>
      <c r="F7195"/>
    </row>
    <row r="7196" spans="1:6">
      <c r="A7196" s="134" t="s">
        <v>103</v>
      </c>
      <c r="B7196" t="s">
        <v>73</v>
      </c>
      <c r="C7196">
        <v>2022</v>
      </c>
      <c r="D7196" s="129">
        <v>624082178.22000003</v>
      </c>
      <c r="F7196"/>
    </row>
    <row r="7197" spans="1:6">
      <c r="A7197" s="134" t="s">
        <v>103</v>
      </c>
      <c r="B7197" t="s">
        <v>73</v>
      </c>
      <c r="C7197">
        <v>2023</v>
      </c>
      <c r="D7197" s="129">
        <v>590418587.26999998</v>
      </c>
      <c r="F7197"/>
    </row>
    <row r="7198" spans="1:6">
      <c r="A7198" s="134" t="s">
        <v>103</v>
      </c>
      <c r="B7198" t="s">
        <v>73</v>
      </c>
      <c r="C7198">
        <v>2024</v>
      </c>
      <c r="D7198" s="129">
        <v>654327328.85525799</v>
      </c>
      <c r="F7198"/>
    </row>
    <row r="7199" spans="1:6">
      <c r="A7199" s="134" t="s">
        <v>103</v>
      </c>
      <c r="B7199" t="s">
        <v>73</v>
      </c>
      <c r="C7199">
        <v>2025</v>
      </c>
      <c r="D7199" s="129">
        <v>689231980.91999996</v>
      </c>
    </row>
    <row r="7200" spans="1:6">
      <c r="A7200" s="134" t="s">
        <v>72</v>
      </c>
      <c r="B7200" t="s">
        <v>73</v>
      </c>
      <c r="C7200">
        <v>2014</v>
      </c>
      <c r="D7200" s="129">
        <v>283727000</v>
      </c>
      <c r="F7200"/>
    </row>
    <row r="7201" spans="1:6">
      <c r="A7201" s="134" t="s">
        <v>72</v>
      </c>
      <c r="B7201" t="s">
        <v>73</v>
      </c>
      <c r="C7201">
        <v>2015</v>
      </c>
      <c r="D7201" s="129">
        <v>303687147</v>
      </c>
      <c r="F7201"/>
    </row>
    <row r="7202" spans="1:6">
      <c r="A7202" s="134" t="s">
        <v>72</v>
      </c>
      <c r="B7202" t="s">
        <v>73</v>
      </c>
      <c r="C7202">
        <v>2016</v>
      </c>
      <c r="D7202" s="129">
        <v>320224930</v>
      </c>
      <c r="F7202"/>
    </row>
    <row r="7203" spans="1:6">
      <c r="A7203" s="134" t="s">
        <v>72</v>
      </c>
      <c r="B7203" t="s">
        <v>73</v>
      </c>
      <c r="C7203">
        <v>2017</v>
      </c>
      <c r="D7203" s="129">
        <v>331534956</v>
      </c>
      <c r="F7203"/>
    </row>
    <row r="7204" spans="1:6">
      <c r="A7204" s="134" t="s">
        <v>72</v>
      </c>
      <c r="B7204" t="s">
        <v>73</v>
      </c>
      <c r="C7204">
        <v>2018</v>
      </c>
      <c r="D7204" s="129">
        <v>349983000</v>
      </c>
      <c r="F7204"/>
    </row>
    <row r="7205" spans="1:6">
      <c r="A7205" s="134" t="s">
        <v>72</v>
      </c>
      <c r="B7205" t="s">
        <v>73</v>
      </c>
      <c r="C7205">
        <v>2019</v>
      </c>
      <c r="D7205" s="129">
        <v>310176000</v>
      </c>
      <c r="F7205"/>
    </row>
    <row r="7206" spans="1:6">
      <c r="A7206" s="134" t="s">
        <v>72</v>
      </c>
      <c r="B7206" t="s">
        <v>73</v>
      </c>
      <c r="C7206">
        <v>2020</v>
      </c>
      <c r="D7206" s="129">
        <v>316613000</v>
      </c>
      <c r="F7206"/>
    </row>
    <row r="7207" spans="1:6">
      <c r="A7207" s="134" t="s">
        <v>72</v>
      </c>
      <c r="B7207" t="s">
        <v>73</v>
      </c>
      <c r="C7207">
        <v>2021</v>
      </c>
      <c r="D7207" s="129">
        <v>320493000</v>
      </c>
      <c r="F7207"/>
    </row>
    <row r="7208" spans="1:6">
      <c r="A7208" s="134" t="s">
        <v>72</v>
      </c>
      <c r="B7208" t="s">
        <v>73</v>
      </c>
      <c r="C7208">
        <v>2022</v>
      </c>
      <c r="D7208" s="129">
        <v>332961000</v>
      </c>
      <c r="F7208"/>
    </row>
    <row r="7209" spans="1:6">
      <c r="A7209" s="134" t="s">
        <v>72</v>
      </c>
      <c r="B7209" t="s">
        <v>73</v>
      </c>
      <c r="C7209">
        <v>2023</v>
      </c>
      <c r="D7209" s="129">
        <v>360380243.7299999</v>
      </c>
      <c r="F7209"/>
    </row>
    <row r="7210" spans="1:6">
      <c r="A7210" s="134" t="s">
        <v>72</v>
      </c>
      <c r="B7210" t="s">
        <v>73</v>
      </c>
      <c r="C7210">
        <v>2024</v>
      </c>
      <c r="D7210" s="129">
        <v>408056000</v>
      </c>
      <c r="F7210"/>
    </row>
    <row r="7211" spans="1:6">
      <c r="A7211" s="134" t="s">
        <v>72</v>
      </c>
      <c r="B7211" t="s">
        <v>73</v>
      </c>
      <c r="C7211">
        <v>2025</v>
      </c>
      <c r="D7211" s="129">
        <v>428905550.47999996</v>
      </c>
    </row>
    <row r="7212" spans="1:6">
      <c r="A7212" s="134" t="s">
        <v>71</v>
      </c>
      <c r="B7212" t="s">
        <v>73</v>
      </c>
      <c r="C7212">
        <v>2014</v>
      </c>
      <c r="D7212" s="129">
        <v>901901000</v>
      </c>
      <c r="F7212"/>
    </row>
    <row r="7213" spans="1:6">
      <c r="A7213" s="134" t="s">
        <v>71</v>
      </c>
      <c r="B7213" t="s">
        <v>73</v>
      </c>
      <c r="C7213">
        <v>2015</v>
      </c>
      <c r="D7213" s="129">
        <v>867834000</v>
      </c>
      <c r="F7213"/>
    </row>
    <row r="7214" spans="1:6">
      <c r="A7214" s="134" t="s">
        <v>71</v>
      </c>
      <c r="B7214" t="s">
        <v>73</v>
      </c>
      <c r="C7214">
        <v>2016</v>
      </c>
      <c r="D7214" s="129">
        <v>983619000</v>
      </c>
      <c r="F7214"/>
    </row>
    <row r="7215" spans="1:6">
      <c r="A7215" s="134" t="s">
        <v>71</v>
      </c>
      <c r="B7215" t="s">
        <v>73</v>
      </c>
      <c r="C7215">
        <v>2017</v>
      </c>
      <c r="D7215" s="129">
        <v>1169040000</v>
      </c>
      <c r="F7215"/>
    </row>
    <row r="7216" spans="1:6">
      <c r="A7216" s="134" t="s">
        <v>71</v>
      </c>
      <c r="B7216" t="s">
        <v>73</v>
      </c>
      <c r="C7216">
        <v>2018</v>
      </c>
      <c r="D7216" s="129">
        <v>810828000</v>
      </c>
      <c r="F7216"/>
    </row>
    <row r="7217" spans="1:6">
      <c r="A7217" s="134" t="s">
        <v>71</v>
      </c>
      <c r="B7217" t="s">
        <v>73</v>
      </c>
      <c r="C7217">
        <v>2019</v>
      </c>
      <c r="D7217" s="129">
        <v>769681000</v>
      </c>
      <c r="F7217"/>
    </row>
    <row r="7218" spans="1:6">
      <c r="A7218" s="134" t="s">
        <v>71</v>
      </c>
      <c r="B7218" t="s">
        <v>73</v>
      </c>
      <c r="C7218">
        <v>2020</v>
      </c>
      <c r="D7218" s="129">
        <v>735222000</v>
      </c>
      <c r="F7218"/>
    </row>
    <row r="7219" spans="1:6">
      <c r="A7219" s="134" t="s">
        <v>71</v>
      </c>
      <c r="B7219" t="s">
        <v>73</v>
      </c>
      <c r="C7219">
        <v>2021</v>
      </c>
      <c r="D7219" s="129">
        <v>743285000</v>
      </c>
      <c r="F7219"/>
    </row>
    <row r="7220" spans="1:6">
      <c r="A7220" s="134" t="s">
        <v>71</v>
      </c>
      <c r="B7220" t="s">
        <v>73</v>
      </c>
      <c r="C7220">
        <v>2022</v>
      </c>
      <c r="D7220" s="129">
        <v>860716392.99999988</v>
      </c>
      <c r="F7220"/>
    </row>
    <row r="7221" spans="1:6">
      <c r="A7221" s="134" t="s">
        <v>71</v>
      </c>
      <c r="B7221" t="s">
        <v>73</v>
      </c>
      <c r="C7221">
        <v>2023</v>
      </c>
      <c r="D7221" s="129">
        <v>742936000</v>
      </c>
      <c r="F7221"/>
    </row>
    <row r="7222" spans="1:6">
      <c r="A7222" s="134" t="s">
        <v>71</v>
      </c>
      <c r="B7222" t="s">
        <v>73</v>
      </c>
      <c r="C7222">
        <v>2024</v>
      </c>
      <c r="D7222" s="129">
        <v>706957000</v>
      </c>
      <c r="F7222"/>
    </row>
    <row r="7223" spans="1:6">
      <c r="A7223" s="134" t="s">
        <v>71</v>
      </c>
      <c r="B7223" t="s">
        <v>73</v>
      </c>
      <c r="C7223">
        <v>2025</v>
      </c>
      <c r="D7223" s="129">
        <v>871962856.55999994</v>
      </c>
    </row>
    <row r="7224" spans="1:6">
      <c r="A7224" s="134" t="s">
        <v>106</v>
      </c>
      <c r="B7224" t="s">
        <v>73</v>
      </c>
      <c r="C7224">
        <v>2014</v>
      </c>
      <c r="D7224" s="129">
        <v>214735000</v>
      </c>
      <c r="F7224"/>
    </row>
    <row r="7225" spans="1:6">
      <c r="A7225" s="134" t="s">
        <v>106</v>
      </c>
      <c r="B7225" t="s">
        <v>73</v>
      </c>
      <c r="C7225">
        <v>2015</v>
      </c>
      <c r="D7225" s="129">
        <v>192777000</v>
      </c>
      <c r="F7225"/>
    </row>
    <row r="7226" spans="1:6">
      <c r="A7226" s="134" t="s">
        <v>106</v>
      </c>
      <c r="B7226" t="s">
        <v>73</v>
      </c>
      <c r="C7226">
        <v>2016</v>
      </c>
      <c r="D7226" s="129">
        <v>191511000</v>
      </c>
      <c r="F7226"/>
    </row>
    <row r="7227" spans="1:6">
      <c r="A7227" s="134" t="s">
        <v>106</v>
      </c>
      <c r="B7227" t="s">
        <v>73</v>
      </c>
      <c r="C7227">
        <v>2017</v>
      </c>
      <c r="D7227" s="129">
        <v>175101989</v>
      </c>
      <c r="F7227"/>
    </row>
    <row r="7228" spans="1:6">
      <c r="A7228" s="134" t="s">
        <v>106</v>
      </c>
      <c r="B7228" t="s">
        <v>73</v>
      </c>
      <c r="C7228">
        <v>2018</v>
      </c>
      <c r="D7228" s="129">
        <v>178635315</v>
      </c>
      <c r="F7228"/>
    </row>
    <row r="7229" spans="1:6">
      <c r="A7229" s="134" t="s">
        <v>106</v>
      </c>
      <c r="B7229" t="s">
        <v>73</v>
      </c>
      <c r="C7229">
        <v>2019</v>
      </c>
      <c r="D7229" s="129">
        <v>166075294</v>
      </c>
      <c r="F7229"/>
    </row>
    <row r="7230" spans="1:6">
      <c r="A7230" s="134" t="s">
        <v>106</v>
      </c>
      <c r="B7230" t="s">
        <v>73</v>
      </c>
      <c r="C7230">
        <v>2020</v>
      </c>
      <c r="D7230" s="129">
        <v>152209702.38</v>
      </c>
      <c r="F7230"/>
    </row>
    <row r="7231" spans="1:6">
      <c r="A7231" s="134" t="s">
        <v>106</v>
      </c>
      <c r="B7231" t="s">
        <v>73</v>
      </c>
      <c r="C7231">
        <v>2021</v>
      </c>
      <c r="D7231" s="129">
        <v>141571046.16</v>
      </c>
      <c r="F7231"/>
    </row>
    <row r="7232" spans="1:6">
      <c r="A7232" s="134" t="s">
        <v>106</v>
      </c>
      <c r="B7232" t="s">
        <v>73</v>
      </c>
      <c r="C7232">
        <v>2022</v>
      </c>
      <c r="D7232" s="129">
        <v>153394026.28999999</v>
      </c>
      <c r="F7232"/>
    </row>
    <row r="7233" spans="1:6">
      <c r="A7233" s="134" t="s">
        <v>106</v>
      </c>
      <c r="B7233" t="s">
        <v>73</v>
      </c>
      <c r="C7233">
        <v>2023</v>
      </c>
      <c r="D7233" s="129">
        <v>161470384.33000001</v>
      </c>
      <c r="F7233"/>
    </row>
    <row r="7234" spans="1:6">
      <c r="A7234" s="134" t="s">
        <v>106</v>
      </c>
      <c r="B7234" t="s">
        <v>73</v>
      </c>
      <c r="C7234">
        <v>2024</v>
      </c>
      <c r="D7234" s="129">
        <v>145469529.31999999</v>
      </c>
      <c r="F7234"/>
    </row>
    <row r="7235" spans="1:6">
      <c r="A7235" s="134" t="s">
        <v>106</v>
      </c>
      <c r="B7235" t="s">
        <v>73</v>
      </c>
      <c r="C7235">
        <v>2025</v>
      </c>
      <c r="D7235" s="129">
        <v>160631202.02000001</v>
      </c>
    </row>
    <row r="7236" spans="1:6">
      <c r="A7236" s="134" t="s">
        <v>70</v>
      </c>
      <c r="B7236" t="s">
        <v>73</v>
      </c>
      <c r="C7236">
        <v>2014</v>
      </c>
      <c r="D7236" s="129">
        <v>878065000</v>
      </c>
      <c r="F7236"/>
    </row>
    <row r="7237" spans="1:6">
      <c r="A7237" s="134" t="s">
        <v>70</v>
      </c>
      <c r="B7237" t="s">
        <v>73</v>
      </c>
      <c r="C7237">
        <v>2015</v>
      </c>
      <c r="D7237" s="129">
        <v>854131000</v>
      </c>
      <c r="F7237"/>
    </row>
    <row r="7238" spans="1:6">
      <c r="A7238" s="134" t="s">
        <v>70</v>
      </c>
      <c r="B7238" t="s">
        <v>73</v>
      </c>
      <c r="C7238">
        <v>2016</v>
      </c>
      <c r="D7238" s="129">
        <v>742743100</v>
      </c>
      <c r="F7238"/>
    </row>
    <row r="7239" spans="1:6">
      <c r="A7239" s="134" t="s">
        <v>70</v>
      </c>
      <c r="B7239" t="s">
        <v>73</v>
      </c>
      <c r="C7239">
        <v>2017</v>
      </c>
      <c r="D7239" s="129">
        <v>727568639</v>
      </c>
      <c r="F7239"/>
    </row>
    <row r="7240" spans="1:6">
      <c r="A7240" s="134" t="s">
        <v>70</v>
      </c>
      <c r="B7240" t="s">
        <v>73</v>
      </c>
      <c r="C7240">
        <v>2018</v>
      </c>
      <c r="D7240" s="129">
        <v>713126000</v>
      </c>
      <c r="F7240"/>
    </row>
    <row r="7241" spans="1:6">
      <c r="A7241" s="134" t="s">
        <v>70</v>
      </c>
      <c r="B7241" t="s">
        <v>73</v>
      </c>
      <c r="C7241">
        <v>2019</v>
      </c>
      <c r="D7241" s="129">
        <v>750081000</v>
      </c>
      <c r="F7241"/>
    </row>
    <row r="7242" spans="1:6">
      <c r="A7242" s="134" t="s">
        <v>70</v>
      </c>
      <c r="B7242" t="s">
        <v>73</v>
      </c>
      <c r="C7242">
        <v>2020</v>
      </c>
      <c r="D7242" s="129">
        <v>760557000</v>
      </c>
      <c r="F7242"/>
    </row>
    <row r="7243" spans="1:6">
      <c r="A7243" s="134" t="s">
        <v>70</v>
      </c>
      <c r="B7243" t="s">
        <v>73</v>
      </c>
      <c r="C7243">
        <v>2021</v>
      </c>
      <c r="D7243" s="129">
        <v>783585279.14999998</v>
      </c>
      <c r="F7243"/>
    </row>
    <row r="7244" spans="1:6">
      <c r="A7244" s="134" t="s">
        <v>70</v>
      </c>
      <c r="B7244" t="s">
        <v>73</v>
      </c>
      <c r="C7244">
        <v>2022</v>
      </c>
      <c r="D7244" s="129">
        <v>794968000</v>
      </c>
      <c r="F7244"/>
    </row>
    <row r="7245" spans="1:6">
      <c r="A7245" s="134" t="s">
        <v>79</v>
      </c>
      <c r="B7245" t="s">
        <v>73</v>
      </c>
      <c r="C7245">
        <v>2023</v>
      </c>
      <c r="D7245" s="129">
        <v>903390000</v>
      </c>
      <c r="F7245"/>
    </row>
    <row r="7246" spans="1:6">
      <c r="A7246" s="134" t="s">
        <v>70</v>
      </c>
      <c r="B7246" t="s">
        <v>73</v>
      </c>
      <c r="C7246">
        <v>2024</v>
      </c>
      <c r="D7246" s="129">
        <v>949535000</v>
      </c>
      <c r="F7246"/>
    </row>
    <row r="7247" spans="1:6">
      <c r="A7247" s="134" t="s">
        <v>70</v>
      </c>
      <c r="B7247" t="s">
        <v>73</v>
      </c>
      <c r="C7247">
        <v>2025</v>
      </c>
      <c r="D7247" s="129">
        <v>1094448493</v>
      </c>
    </row>
    <row r="7248" spans="1:6">
      <c r="A7248" s="134" t="s">
        <v>5</v>
      </c>
      <c r="B7248" t="s">
        <v>123</v>
      </c>
      <c r="C7248">
        <v>2014</v>
      </c>
      <c r="D7248" s="130">
        <v>0.10226096208440839</v>
      </c>
      <c r="F7248"/>
    </row>
    <row r="7249" spans="1:6">
      <c r="A7249" s="134" t="s">
        <v>5</v>
      </c>
      <c r="B7249" t="s">
        <v>123</v>
      </c>
      <c r="C7249">
        <v>2015</v>
      </c>
      <c r="D7249" s="130">
        <v>6.1891814787719157E-2</v>
      </c>
      <c r="F7249"/>
    </row>
    <row r="7250" spans="1:6">
      <c r="A7250" s="134" t="s">
        <v>5</v>
      </c>
      <c r="B7250" t="s">
        <v>123</v>
      </c>
      <c r="C7250">
        <v>2016</v>
      </c>
      <c r="D7250" s="130">
        <v>2.8473211468570549E-2</v>
      </c>
      <c r="F7250"/>
    </row>
    <row r="7251" spans="1:6">
      <c r="A7251" s="134" t="s">
        <v>5</v>
      </c>
      <c r="B7251" t="s">
        <v>123</v>
      </c>
      <c r="C7251">
        <v>2017</v>
      </c>
      <c r="D7251" s="130">
        <v>3.6123753374939407E-2</v>
      </c>
      <c r="F7251"/>
    </row>
    <row r="7252" spans="1:6">
      <c r="A7252" s="134" t="s">
        <v>5</v>
      </c>
      <c r="B7252" t="s">
        <v>123</v>
      </c>
      <c r="C7252">
        <v>2018</v>
      </c>
      <c r="D7252" s="130">
        <v>3.8829059755870893E-2</v>
      </c>
      <c r="F7252"/>
    </row>
    <row r="7253" spans="1:6">
      <c r="A7253" s="134" t="s">
        <v>5</v>
      </c>
      <c r="B7253" t="s">
        <v>123</v>
      </c>
      <c r="C7253">
        <v>2019</v>
      </c>
      <c r="D7253" s="130">
        <v>4.0066967340703231E-2</v>
      </c>
      <c r="F7253"/>
    </row>
    <row r="7254" spans="1:6">
      <c r="A7254" s="134" t="s">
        <v>5</v>
      </c>
      <c r="B7254" t="s">
        <v>123</v>
      </c>
      <c r="C7254">
        <v>2020</v>
      </c>
      <c r="D7254" s="130">
        <v>3.463507330716712E-2</v>
      </c>
      <c r="F7254"/>
    </row>
    <row r="7255" spans="1:6">
      <c r="A7255" s="134" t="s">
        <v>5</v>
      </c>
      <c r="B7255" t="s">
        <v>123</v>
      </c>
      <c r="C7255">
        <v>2021</v>
      </c>
      <c r="D7255" s="130">
        <v>3.3926526971976338E-2</v>
      </c>
      <c r="F7255"/>
    </row>
    <row r="7256" spans="1:6">
      <c r="A7256" s="134" t="s">
        <v>5</v>
      </c>
      <c r="B7256" t="s">
        <v>123</v>
      </c>
      <c r="C7256">
        <v>2022</v>
      </c>
      <c r="D7256" s="130">
        <v>3.3817596395142577E-2</v>
      </c>
      <c r="F7256"/>
    </row>
    <row r="7257" spans="1:6">
      <c r="A7257" s="134" t="s">
        <v>5</v>
      </c>
      <c r="B7257" t="s">
        <v>123</v>
      </c>
      <c r="C7257">
        <v>2023</v>
      </c>
      <c r="D7257" s="130">
        <v>2.2859553293268078E-2</v>
      </c>
      <c r="F7257"/>
    </row>
    <row r="7258" spans="1:6">
      <c r="A7258" s="134" t="s">
        <v>5</v>
      </c>
      <c r="B7258" t="s">
        <v>123</v>
      </c>
      <c r="C7258">
        <v>2024</v>
      </c>
      <c r="D7258" s="130">
        <v>2.2460422593559758E-2</v>
      </c>
    </row>
    <row r="7259" spans="1:6">
      <c r="A7259" s="134" t="s">
        <v>5</v>
      </c>
      <c r="B7259" t="s">
        <v>123</v>
      </c>
      <c r="C7259">
        <v>2025</v>
      </c>
      <c r="D7259" s="130">
        <v>2.6419568342121193E-2</v>
      </c>
    </row>
    <row r="7260" spans="1:6">
      <c r="A7260" s="134" t="s">
        <v>102</v>
      </c>
      <c r="B7260" t="s">
        <v>123</v>
      </c>
      <c r="C7260">
        <v>2014</v>
      </c>
      <c r="D7260" s="130">
        <v>8.1129087565551414E-2</v>
      </c>
      <c r="F7260"/>
    </row>
    <row r="7261" spans="1:6">
      <c r="A7261" s="134" t="s">
        <v>102</v>
      </c>
      <c r="B7261" t="s">
        <v>123</v>
      </c>
      <c r="C7261">
        <v>2015</v>
      </c>
      <c r="D7261" s="130">
        <v>9.9955708867033144E-2</v>
      </c>
      <c r="F7261"/>
    </row>
    <row r="7262" spans="1:6">
      <c r="A7262" s="134" t="s">
        <v>102</v>
      </c>
      <c r="B7262" t="s">
        <v>123</v>
      </c>
      <c r="C7262">
        <v>2016</v>
      </c>
      <c r="D7262" s="130">
        <v>4.7134666524714167E-2</v>
      </c>
      <c r="F7262"/>
    </row>
    <row r="7263" spans="1:6">
      <c r="A7263" s="134" t="s">
        <v>102</v>
      </c>
      <c r="B7263" t="s">
        <v>123</v>
      </c>
      <c r="C7263">
        <v>2017</v>
      </c>
      <c r="D7263" s="130">
        <v>7.1174550741049503E-2</v>
      </c>
      <c r="F7263"/>
    </row>
    <row r="7264" spans="1:6">
      <c r="A7264" s="134" t="s">
        <v>102</v>
      </c>
      <c r="B7264" t="s">
        <v>123</v>
      </c>
      <c r="C7264">
        <v>2018</v>
      </c>
      <c r="D7264" s="130">
        <v>5.7710449248512201E-2</v>
      </c>
      <c r="F7264"/>
    </row>
    <row r="7265" spans="1:6">
      <c r="A7265" s="134" t="s">
        <v>102</v>
      </c>
      <c r="B7265" t="s">
        <v>123</v>
      </c>
      <c r="C7265">
        <v>2019</v>
      </c>
      <c r="D7265" s="130">
        <v>5.9726060636228581E-2</v>
      </c>
      <c r="F7265"/>
    </row>
    <row r="7266" spans="1:6">
      <c r="A7266" s="134" t="s">
        <v>102</v>
      </c>
      <c r="B7266" t="s">
        <v>123</v>
      </c>
      <c r="C7266">
        <v>2020</v>
      </c>
      <c r="D7266" s="130">
        <v>6.005397315153449E-2</v>
      </c>
      <c r="F7266"/>
    </row>
    <row r="7267" spans="1:6">
      <c r="A7267" s="134" t="s">
        <v>102</v>
      </c>
      <c r="B7267" t="s">
        <v>123</v>
      </c>
      <c r="C7267">
        <v>2021</v>
      </c>
      <c r="D7267" s="130">
        <v>5.1626334085331703E-2</v>
      </c>
      <c r="F7267"/>
    </row>
    <row r="7268" spans="1:6">
      <c r="A7268" s="134" t="s">
        <v>102</v>
      </c>
      <c r="B7268" t="s">
        <v>123</v>
      </c>
      <c r="C7268">
        <v>2022</v>
      </c>
      <c r="D7268" s="130">
        <v>2.9119654308594419E-2</v>
      </c>
      <c r="F7268"/>
    </row>
    <row r="7269" spans="1:6">
      <c r="A7269" s="134" t="s">
        <v>102</v>
      </c>
      <c r="B7269" t="s">
        <v>123</v>
      </c>
      <c r="C7269">
        <v>2023</v>
      </c>
      <c r="D7269" s="130">
        <v>5.3353318349442222E-2</v>
      </c>
      <c r="F7269"/>
    </row>
    <row r="7270" spans="1:6">
      <c r="A7270" s="134" t="s">
        <v>102</v>
      </c>
      <c r="B7270" t="s">
        <v>123</v>
      </c>
      <c r="C7270">
        <v>2024</v>
      </c>
      <c r="D7270" s="130">
        <v>3.8464399242347506E-2</v>
      </c>
    </row>
    <row r="7271" spans="1:6">
      <c r="A7271" s="134" t="s">
        <v>102</v>
      </c>
      <c r="B7271" t="s">
        <v>123</v>
      </c>
      <c r="C7271">
        <v>2025</v>
      </c>
      <c r="D7271" s="130">
        <v>4.1347381140196329E-2</v>
      </c>
    </row>
    <row r="7272" spans="1:6">
      <c r="A7272" s="134" t="s">
        <v>103</v>
      </c>
      <c r="B7272" t="s">
        <v>123</v>
      </c>
      <c r="C7272">
        <v>2014</v>
      </c>
      <c r="D7272" s="130">
        <v>0.1015475717881319</v>
      </c>
      <c r="F7272"/>
    </row>
    <row r="7273" spans="1:6">
      <c r="A7273" s="134" t="s">
        <v>103</v>
      </c>
      <c r="B7273" t="s">
        <v>123</v>
      </c>
      <c r="C7273">
        <v>2015</v>
      </c>
      <c r="D7273" s="130">
        <v>8.0253763951513749E-2</v>
      </c>
      <c r="F7273"/>
    </row>
    <row r="7274" spans="1:6">
      <c r="A7274" s="134" t="s">
        <v>103</v>
      </c>
      <c r="B7274" t="s">
        <v>123</v>
      </c>
      <c r="C7274">
        <v>2016</v>
      </c>
      <c r="D7274" s="130">
        <v>7.2742514471642511E-2</v>
      </c>
      <c r="F7274"/>
    </row>
    <row r="7275" spans="1:6">
      <c r="A7275" s="134" t="s">
        <v>103</v>
      </c>
      <c r="B7275" t="s">
        <v>123</v>
      </c>
      <c r="C7275">
        <v>2017</v>
      </c>
      <c r="D7275" s="130">
        <v>6.9027756974025981E-2</v>
      </c>
      <c r="F7275"/>
    </row>
    <row r="7276" spans="1:6">
      <c r="A7276" s="134" t="s">
        <v>103</v>
      </c>
      <c r="B7276" t="s">
        <v>123</v>
      </c>
      <c r="C7276">
        <v>2018</v>
      </c>
      <c r="D7276" s="130">
        <v>5.9844063004203127E-2</v>
      </c>
      <c r="F7276"/>
    </row>
    <row r="7277" spans="1:6">
      <c r="A7277" s="134" t="s">
        <v>103</v>
      </c>
      <c r="B7277" t="s">
        <v>123</v>
      </c>
      <c r="C7277">
        <v>2019</v>
      </c>
      <c r="D7277" s="130">
        <v>6.297892725559423E-2</v>
      </c>
      <c r="F7277"/>
    </row>
    <row r="7278" spans="1:6">
      <c r="A7278" s="134" t="s">
        <v>103</v>
      </c>
      <c r="B7278" t="s">
        <v>123</v>
      </c>
      <c r="C7278">
        <v>2020</v>
      </c>
      <c r="D7278" s="130">
        <v>6.2616437527768076E-2</v>
      </c>
      <c r="F7278"/>
    </row>
    <row r="7279" spans="1:6">
      <c r="A7279" s="134" t="s">
        <v>103</v>
      </c>
      <c r="B7279" t="s">
        <v>123</v>
      </c>
      <c r="C7279">
        <v>2021</v>
      </c>
      <c r="D7279" s="130">
        <v>6.1646430719575568E-2</v>
      </c>
      <c r="F7279"/>
    </row>
    <row r="7280" spans="1:6">
      <c r="A7280" s="134" t="s">
        <v>103</v>
      </c>
      <c r="B7280" t="s">
        <v>123</v>
      </c>
      <c r="C7280">
        <v>2022</v>
      </c>
      <c r="D7280" s="130">
        <v>6.0172786380646291E-2</v>
      </c>
      <c r="F7280"/>
    </row>
    <row r="7281" spans="1:6">
      <c r="A7281" s="134" t="s">
        <v>103</v>
      </c>
      <c r="B7281" t="s">
        <v>123</v>
      </c>
      <c r="C7281">
        <v>2023</v>
      </c>
      <c r="D7281" s="130">
        <v>4.3338233578849195E-2</v>
      </c>
      <c r="F7281"/>
    </row>
    <row r="7282" spans="1:6">
      <c r="A7282" s="134" t="s">
        <v>103</v>
      </c>
      <c r="B7282" t="s">
        <v>123</v>
      </c>
      <c r="C7282">
        <v>2024</v>
      </c>
      <c r="D7282" s="130">
        <v>4.3221649489957888E-2</v>
      </c>
    </row>
    <row r="7283" spans="1:6">
      <c r="A7283" s="134" t="s">
        <v>103</v>
      </c>
      <c r="B7283" t="s">
        <v>123</v>
      </c>
      <c r="C7283">
        <v>2025</v>
      </c>
      <c r="D7283" s="130">
        <v>4.0042562865105331E-2</v>
      </c>
    </row>
    <row r="7284" spans="1:6">
      <c r="A7284" s="134" t="s">
        <v>11</v>
      </c>
      <c r="B7284" t="s">
        <v>123</v>
      </c>
      <c r="C7284">
        <v>2014</v>
      </c>
      <c r="D7284" s="130">
        <v>7.0553562019717769E-2</v>
      </c>
      <c r="F7284"/>
    </row>
    <row r="7285" spans="1:6">
      <c r="A7285" s="134" t="s">
        <v>11</v>
      </c>
      <c r="B7285" t="s">
        <v>123</v>
      </c>
      <c r="C7285">
        <v>2015</v>
      </c>
      <c r="D7285" s="130">
        <v>8.1334571381613555E-2</v>
      </c>
      <c r="F7285"/>
    </row>
    <row r="7286" spans="1:6">
      <c r="A7286" s="134" t="s">
        <v>11</v>
      </c>
      <c r="B7286" t="s">
        <v>123</v>
      </c>
      <c r="C7286">
        <v>2016</v>
      </c>
      <c r="D7286" s="130">
        <v>5.7230072598339343E-2</v>
      </c>
      <c r="F7286"/>
    </row>
    <row r="7287" spans="1:6">
      <c r="A7287" s="134" t="s">
        <v>11</v>
      </c>
      <c r="B7287" t="s">
        <v>123</v>
      </c>
      <c r="C7287">
        <v>2017</v>
      </c>
      <c r="D7287" s="130">
        <v>5.6519642589171019E-2</v>
      </c>
      <c r="F7287"/>
    </row>
    <row r="7288" spans="1:6">
      <c r="A7288" s="134" t="s">
        <v>11</v>
      </c>
      <c r="B7288" t="s">
        <v>123</v>
      </c>
      <c r="C7288">
        <v>2018</v>
      </c>
      <c r="D7288" s="130">
        <v>6.3456140839573488E-2</v>
      </c>
      <c r="F7288"/>
    </row>
    <row r="7289" spans="1:6">
      <c r="A7289" s="134" t="s">
        <v>11</v>
      </c>
      <c r="B7289" t="s">
        <v>123</v>
      </c>
      <c r="C7289">
        <v>2019</v>
      </c>
      <c r="D7289" s="130">
        <v>5.4772184999412402E-2</v>
      </c>
      <c r="F7289"/>
    </row>
    <row r="7290" spans="1:6">
      <c r="A7290" s="134" t="s">
        <v>11</v>
      </c>
      <c r="B7290" t="s">
        <v>123</v>
      </c>
      <c r="C7290">
        <v>2020</v>
      </c>
      <c r="D7290" s="130">
        <v>4.5848327580560337E-2</v>
      </c>
      <c r="F7290"/>
    </row>
    <row r="7291" spans="1:6">
      <c r="A7291" s="134" t="s">
        <v>11</v>
      </c>
      <c r="B7291" t="s">
        <v>123</v>
      </c>
      <c r="C7291">
        <v>2021</v>
      </c>
      <c r="D7291" s="130">
        <v>4.4214353703242483E-2</v>
      </c>
      <c r="F7291"/>
    </row>
    <row r="7292" spans="1:6">
      <c r="A7292" s="134" t="s">
        <v>11</v>
      </c>
      <c r="B7292" t="s">
        <v>123</v>
      </c>
      <c r="C7292">
        <v>2022</v>
      </c>
      <c r="D7292" s="130">
        <v>6.0040182625631808E-2</v>
      </c>
      <c r="F7292"/>
    </row>
    <row r="7293" spans="1:6">
      <c r="A7293" s="134" t="s">
        <v>11</v>
      </c>
      <c r="B7293" t="s">
        <v>123</v>
      </c>
      <c r="C7293">
        <v>2023</v>
      </c>
      <c r="D7293" s="130">
        <v>6.0254824576232276E-2</v>
      </c>
      <c r="F7293"/>
    </row>
    <row r="7294" spans="1:6">
      <c r="A7294" s="134" t="s">
        <v>11</v>
      </c>
      <c r="B7294" t="s">
        <v>123</v>
      </c>
      <c r="C7294">
        <v>2024</v>
      </c>
      <c r="D7294" s="130">
        <v>4.6809560822474387E-2</v>
      </c>
    </row>
    <row r="7295" spans="1:6">
      <c r="A7295" s="134" t="s">
        <v>11</v>
      </c>
      <c r="B7295" t="s">
        <v>123</v>
      </c>
      <c r="C7295">
        <v>2025</v>
      </c>
      <c r="D7295" s="130">
        <v>5.0874777505813568E-2</v>
      </c>
    </row>
    <row r="7296" spans="1:6">
      <c r="A7296" s="134" t="s">
        <v>72</v>
      </c>
      <c r="B7296" t="s">
        <v>123</v>
      </c>
      <c r="C7296">
        <v>2014</v>
      </c>
      <c r="D7296" s="130">
        <v>6.0721063029363177E-2</v>
      </c>
      <c r="F7296"/>
    </row>
    <row r="7297" spans="1:6">
      <c r="A7297" s="134" t="s">
        <v>72</v>
      </c>
      <c r="B7297" t="s">
        <v>123</v>
      </c>
      <c r="C7297">
        <v>2015</v>
      </c>
      <c r="D7297" s="130">
        <v>5.9135151984827487E-2</v>
      </c>
      <c r="F7297"/>
    </row>
    <row r="7298" spans="1:6">
      <c r="A7298" s="134" t="s">
        <v>72</v>
      </c>
      <c r="B7298" t="s">
        <v>123</v>
      </c>
      <c r="C7298">
        <v>2016</v>
      </c>
      <c r="D7298" s="130">
        <v>6.1031694247577553E-2</v>
      </c>
      <c r="F7298"/>
    </row>
    <row r="7299" spans="1:6">
      <c r="A7299" s="134" t="s">
        <v>72</v>
      </c>
      <c r="B7299" t="s">
        <v>123</v>
      </c>
      <c r="C7299">
        <v>2017</v>
      </c>
      <c r="D7299" s="130">
        <v>5.8056473139005221E-2</v>
      </c>
      <c r="F7299"/>
    </row>
    <row r="7300" spans="1:6">
      <c r="A7300" s="134" t="s">
        <v>72</v>
      </c>
      <c r="B7300" t="s">
        <v>123</v>
      </c>
      <c r="C7300">
        <v>2018</v>
      </c>
      <c r="D7300" s="130">
        <v>6.1521109511856978E-2</v>
      </c>
      <c r="F7300"/>
    </row>
    <row r="7301" spans="1:6">
      <c r="A7301" s="134" t="s">
        <v>72</v>
      </c>
      <c r="B7301" t="s">
        <v>123</v>
      </c>
      <c r="C7301">
        <v>2019</v>
      </c>
      <c r="D7301" s="130">
        <v>4.2385209592974503E-2</v>
      </c>
      <c r="F7301"/>
    </row>
    <row r="7302" spans="1:6">
      <c r="A7302" s="134" t="s">
        <v>72</v>
      </c>
      <c r="B7302" t="s">
        <v>123</v>
      </c>
      <c r="C7302">
        <v>2020</v>
      </c>
      <c r="D7302" s="130">
        <v>3.3323467359585093E-2</v>
      </c>
      <c r="F7302"/>
    </row>
    <row r="7303" spans="1:6">
      <c r="A7303" s="134" t="s">
        <v>72</v>
      </c>
      <c r="B7303" t="s">
        <v>123</v>
      </c>
      <c r="C7303">
        <v>2021</v>
      </c>
      <c r="D7303" s="130">
        <v>3.2110830766904318E-2</v>
      </c>
      <c r="F7303"/>
    </row>
    <row r="7304" spans="1:6">
      <c r="A7304" s="134" t="s">
        <v>72</v>
      </c>
      <c r="B7304" t="s">
        <v>123</v>
      </c>
      <c r="C7304">
        <v>2022</v>
      </c>
      <c r="D7304" s="130">
        <v>3.099943874610905E-2</v>
      </c>
      <c r="F7304"/>
    </row>
    <row r="7305" spans="1:6">
      <c r="A7305" s="134" t="s">
        <v>72</v>
      </c>
      <c r="B7305" t="s">
        <v>123</v>
      </c>
      <c r="C7305">
        <v>2023</v>
      </c>
      <c r="D7305" s="130">
        <v>3.2538793493547297E-2</v>
      </c>
      <c r="F7305"/>
    </row>
    <row r="7306" spans="1:6">
      <c r="A7306" s="134" t="s">
        <v>72</v>
      </c>
      <c r="B7306" t="s">
        <v>123</v>
      </c>
      <c r="C7306">
        <v>2024</v>
      </c>
      <c r="D7306" s="130">
        <v>2.9715164821546212E-2</v>
      </c>
    </row>
    <row r="7307" spans="1:6">
      <c r="A7307" s="134" t="s">
        <v>72</v>
      </c>
      <c r="B7307" t="s">
        <v>123</v>
      </c>
      <c r="C7307">
        <v>2025</v>
      </c>
      <c r="D7307" s="130">
        <v>2.5526212448163405E-2</v>
      </c>
    </row>
    <row r="7308" spans="1:6">
      <c r="A7308" s="134" t="s">
        <v>6</v>
      </c>
      <c r="B7308" t="s">
        <v>123</v>
      </c>
      <c r="C7308">
        <v>2014</v>
      </c>
      <c r="D7308" s="130">
        <v>8.4061243690960616E-2</v>
      </c>
      <c r="F7308"/>
    </row>
    <row r="7309" spans="1:6">
      <c r="A7309" s="134" t="s">
        <v>6</v>
      </c>
      <c r="B7309" t="s">
        <v>123</v>
      </c>
      <c r="C7309">
        <v>2015</v>
      </c>
      <c r="D7309" s="130">
        <v>9.0588920726273323E-2</v>
      </c>
      <c r="F7309"/>
    </row>
    <row r="7310" spans="1:6">
      <c r="A7310" s="134" t="s">
        <v>6</v>
      </c>
      <c r="B7310" t="s">
        <v>123</v>
      </c>
      <c r="C7310">
        <v>2016</v>
      </c>
      <c r="D7310" s="130">
        <v>5.1950848043692439E-2</v>
      </c>
      <c r="F7310"/>
    </row>
    <row r="7311" spans="1:6">
      <c r="A7311" s="134" t="s">
        <v>6</v>
      </c>
      <c r="B7311" t="s">
        <v>123</v>
      </c>
      <c r="C7311">
        <v>2017</v>
      </c>
      <c r="D7311" s="130">
        <v>5.4979504754608513E-2</v>
      </c>
      <c r="F7311"/>
    </row>
    <row r="7312" spans="1:6">
      <c r="A7312" s="134" t="s">
        <v>6</v>
      </c>
      <c r="B7312" t="s">
        <v>123</v>
      </c>
      <c r="C7312">
        <v>2018</v>
      </c>
      <c r="D7312" s="130">
        <v>5.6481790097421283E-2</v>
      </c>
      <c r="F7312"/>
    </row>
    <row r="7313" spans="1:6">
      <c r="A7313" s="134" t="s">
        <v>6</v>
      </c>
      <c r="B7313" t="s">
        <v>123</v>
      </c>
      <c r="C7313">
        <v>2019</v>
      </c>
      <c r="D7313" s="130">
        <v>5.6650188496357522E-2</v>
      </c>
      <c r="F7313"/>
    </row>
    <row r="7314" spans="1:6">
      <c r="A7314" s="134" t="s">
        <v>6</v>
      </c>
      <c r="B7314" t="s">
        <v>123</v>
      </c>
      <c r="C7314">
        <v>2020</v>
      </c>
      <c r="D7314" s="130">
        <v>4.9607318672418382E-2</v>
      </c>
      <c r="F7314"/>
    </row>
    <row r="7315" spans="1:6">
      <c r="A7315" s="134" t="s">
        <v>6</v>
      </c>
      <c r="B7315" t="s">
        <v>123</v>
      </c>
      <c r="C7315">
        <v>2021</v>
      </c>
      <c r="D7315" s="130">
        <v>4.8945018678962629E-2</v>
      </c>
      <c r="F7315"/>
    </row>
    <row r="7316" spans="1:6">
      <c r="A7316" s="134" t="s">
        <v>6</v>
      </c>
      <c r="B7316" t="s">
        <v>123</v>
      </c>
      <c r="C7316">
        <v>2022</v>
      </c>
      <c r="D7316" s="130">
        <v>3.9120766788383991E-2</v>
      </c>
      <c r="F7316"/>
    </row>
    <row r="7317" spans="1:6">
      <c r="A7317" s="134" t="s">
        <v>6</v>
      </c>
      <c r="B7317" t="s">
        <v>123</v>
      </c>
      <c r="C7317">
        <v>2023</v>
      </c>
      <c r="D7317" s="130">
        <v>4.3284910122903072E-2</v>
      </c>
      <c r="F7317"/>
    </row>
    <row r="7318" spans="1:6">
      <c r="A7318" s="134" t="s">
        <v>6</v>
      </c>
      <c r="B7318" t="s">
        <v>123</v>
      </c>
      <c r="C7318">
        <v>2024</v>
      </c>
      <c r="D7318" s="130">
        <v>4.5944753491696959E-2</v>
      </c>
    </row>
    <row r="7319" spans="1:6">
      <c r="A7319" s="134" t="s">
        <v>6</v>
      </c>
      <c r="B7319" t="s">
        <v>123</v>
      </c>
      <c r="C7319">
        <v>2025</v>
      </c>
      <c r="D7319" s="130">
        <v>2.7063157188394193E-2</v>
      </c>
    </row>
    <row r="7320" spans="1:6">
      <c r="A7320" s="134" t="s">
        <v>8</v>
      </c>
      <c r="B7320" t="s">
        <v>123</v>
      </c>
      <c r="C7320">
        <v>2014</v>
      </c>
      <c r="D7320" s="130">
        <v>5.8161497493524873E-2</v>
      </c>
      <c r="F7320"/>
    </row>
    <row r="7321" spans="1:6">
      <c r="A7321" s="134" t="s">
        <v>8</v>
      </c>
      <c r="B7321" t="s">
        <v>123</v>
      </c>
      <c r="C7321">
        <v>2015</v>
      </c>
      <c r="D7321" s="130">
        <v>8.1501777371230891E-2</v>
      </c>
      <c r="F7321"/>
    </row>
    <row r="7322" spans="1:6">
      <c r="A7322" s="134" t="s">
        <v>8</v>
      </c>
      <c r="B7322" t="s">
        <v>123</v>
      </c>
      <c r="C7322">
        <v>2016</v>
      </c>
      <c r="D7322" s="130">
        <v>7.9268628354430465E-2</v>
      </c>
      <c r="F7322"/>
    </row>
    <row r="7323" spans="1:6">
      <c r="A7323" s="134" t="s">
        <v>8</v>
      </c>
      <c r="B7323" t="s">
        <v>123</v>
      </c>
      <c r="C7323">
        <v>2017</v>
      </c>
      <c r="D7323" s="130">
        <v>7.2735983161841433E-2</v>
      </c>
      <c r="F7323"/>
    </row>
    <row r="7324" spans="1:6">
      <c r="A7324" s="134" t="s">
        <v>8</v>
      </c>
      <c r="B7324" t="s">
        <v>123</v>
      </c>
      <c r="C7324">
        <v>2018</v>
      </c>
      <c r="D7324" s="130">
        <v>5.8555959557184151E-2</v>
      </c>
      <c r="F7324"/>
    </row>
    <row r="7325" spans="1:6">
      <c r="A7325" s="134" t="s">
        <v>8</v>
      </c>
      <c r="B7325" t="s">
        <v>123</v>
      </c>
      <c r="C7325">
        <v>2019</v>
      </c>
      <c r="D7325" s="130">
        <v>4.9277212902261357E-2</v>
      </c>
      <c r="F7325"/>
    </row>
    <row r="7326" spans="1:6">
      <c r="A7326" s="134" t="s">
        <v>8</v>
      </c>
      <c r="B7326" t="s">
        <v>123</v>
      </c>
      <c r="C7326">
        <v>2020</v>
      </c>
      <c r="D7326" s="130">
        <v>4.6629129954636458E-2</v>
      </c>
      <c r="F7326"/>
    </row>
    <row r="7327" spans="1:6">
      <c r="A7327" s="134" t="s">
        <v>8</v>
      </c>
      <c r="B7327" t="s">
        <v>123</v>
      </c>
      <c r="C7327">
        <v>2021</v>
      </c>
      <c r="D7327" s="130">
        <v>2.995056705895182E-2</v>
      </c>
      <c r="F7327"/>
    </row>
    <row r="7328" spans="1:6">
      <c r="A7328" s="134" t="s">
        <v>8</v>
      </c>
      <c r="B7328" t="s">
        <v>123</v>
      </c>
      <c r="C7328">
        <v>2022</v>
      </c>
      <c r="D7328" s="130">
        <v>3.087987268903403E-2</v>
      </c>
      <c r="F7328"/>
    </row>
    <row r="7329" spans="1:6">
      <c r="A7329" s="134" t="s">
        <v>8</v>
      </c>
      <c r="B7329" t="s">
        <v>123</v>
      </c>
      <c r="C7329">
        <v>2023</v>
      </c>
      <c r="D7329" s="130">
        <v>1.6560300558314665E-2</v>
      </c>
      <c r="F7329"/>
    </row>
    <row r="7330" spans="1:6">
      <c r="A7330" s="134" t="s">
        <v>8</v>
      </c>
      <c r="B7330" t="s">
        <v>123</v>
      </c>
      <c r="C7330">
        <v>2024</v>
      </c>
      <c r="D7330" s="130">
        <v>1.3776691356926855E-2</v>
      </c>
    </row>
    <row r="7331" spans="1:6">
      <c r="A7331" s="134" t="s">
        <v>8</v>
      </c>
      <c r="B7331" t="s">
        <v>123</v>
      </c>
      <c r="C7331">
        <v>2025</v>
      </c>
      <c r="D7331" s="130">
        <v>1.4777482776644875E-2</v>
      </c>
    </row>
    <row r="7332" spans="1:6">
      <c r="A7332" s="134" t="s">
        <v>9</v>
      </c>
      <c r="B7332" t="s">
        <v>123</v>
      </c>
      <c r="C7332">
        <v>2014</v>
      </c>
      <c r="D7332" s="130">
        <v>7.2067891836053138E-2</v>
      </c>
      <c r="F7332"/>
    </row>
    <row r="7333" spans="1:6">
      <c r="A7333" s="134" t="s">
        <v>9</v>
      </c>
      <c r="B7333" t="s">
        <v>123</v>
      </c>
      <c r="C7333">
        <v>2015</v>
      </c>
      <c r="D7333" s="130">
        <v>8.7936576721726847E-2</v>
      </c>
      <c r="F7333"/>
    </row>
    <row r="7334" spans="1:6">
      <c r="A7334" s="134" t="s">
        <v>9</v>
      </c>
      <c r="B7334" t="s">
        <v>123</v>
      </c>
      <c r="C7334">
        <v>2016</v>
      </c>
      <c r="D7334" s="130">
        <v>6.4157951016591996E-2</v>
      </c>
      <c r="F7334"/>
    </row>
    <row r="7335" spans="1:6">
      <c r="A7335" s="134" t="s">
        <v>9</v>
      </c>
      <c r="B7335" t="s">
        <v>123</v>
      </c>
      <c r="C7335">
        <v>2017</v>
      </c>
      <c r="D7335" s="130">
        <v>7.4577353367960203E-2</v>
      </c>
      <c r="F7335"/>
    </row>
    <row r="7336" spans="1:6">
      <c r="A7336" s="134" t="s">
        <v>9</v>
      </c>
      <c r="B7336" t="s">
        <v>123</v>
      </c>
      <c r="C7336">
        <v>2018</v>
      </c>
      <c r="D7336" s="130">
        <v>5.2427570011488248E-2</v>
      </c>
      <c r="F7336"/>
    </row>
    <row r="7337" spans="1:6">
      <c r="A7337" s="134" t="s">
        <v>9</v>
      </c>
      <c r="B7337" t="s">
        <v>123</v>
      </c>
      <c r="C7337">
        <v>2019</v>
      </c>
      <c r="D7337" s="130">
        <v>4.590143893429087E-2</v>
      </c>
      <c r="F7337"/>
    </row>
    <row r="7338" spans="1:6">
      <c r="A7338" s="134" t="s">
        <v>9</v>
      </c>
      <c r="B7338" t="s">
        <v>123</v>
      </c>
      <c r="C7338">
        <v>2020</v>
      </c>
      <c r="D7338" s="130">
        <v>4.3120940546085257E-2</v>
      </c>
      <c r="F7338"/>
    </row>
    <row r="7339" spans="1:6">
      <c r="A7339" s="134" t="s">
        <v>9</v>
      </c>
      <c r="B7339" t="s">
        <v>123</v>
      </c>
      <c r="C7339">
        <v>2021</v>
      </c>
      <c r="D7339" s="130">
        <v>2.7926496550490901E-2</v>
      </c>
      <c r="F7339"/>
    </row>
    <row r="7340" spans="1:6">
      <c r="A7340" s="134" t="s">
        <v>9</v>
      </c>
      <c r="B7340" t="s">
        <v>123</v>
      </c>
      <c r="C7340">
        <v>2022</v>
      </c>
      <c r="D7340" s="130">
        <v>2.3685752324829008E-2</v>
      </c>
      <c r="F7340"/>
    </row>
    <row r="7341" spans="1:6">
      <c r="A7341" s="134" t="s">
        <v>9</v>
      </c>
      <c r="B7341" t="s">
        <v>123</v>
      </c>
      <c r="C7341">
        <v>2023</v>
      </c>
      <c r="D7341" s="130">
        <v>2.4643354067740257E-2</v>
      </c>
      <c r="F7341"/>
    </row>
    <row r="7342" spans="1:6">
      <c r="A7342" s="134" t="s">
        <v>9</v>
      </c>
      <c r="B7342" t="s">
        <v>123</v>
      </c>
      <c r="C7342">
        <v>2024</v>
      </c>
      <c r="D7342" s="130">
        <v>1.0035348129225003E-2</v>
      </c>
    </row>
    <row r="7343" spans="1:6">
      <c r="A7343" s="134" t="s">
        <v>9</v>
      </c>
      <c r="B7343" t="s">
        <v>123</v>
      </c>
      <c r="C7343">
        <v>2025</v>
      </c>
      <c r="D7343" s="130">
        <v>1.1578214874086673E-2</v>
      </c>
    </row>
    <row r="7344" spans="1:6">
      <c r="A7344" s="134" t="s">
        <v>7</v>
      </c>
      <c r="B7344" t="s">
        <v>123</v>
      </c>
      <c r="C7344">
        <v>2014</v>
      </c>
      <c r="D7344" s="130">
        <v>9.1791673728618531E-2</v>
      </c>
      <c r="F7344"/>
    </row>
    <row r="7345" spans="1:6">
      <c r="A7345" s="134" t="s">
        <v>7</v>
      </c>
      <c r="B7345" t="s">
        <v>123</v>
      </c>
      <c r="C7345">
        <v>2015</v>
      </c>
      <c r="D7345" s="130">
        <v>0.10095348365726051</v>
      </c>
      <c r="F7345"/>
    </row>
    <row r="7346" spans="1:6">
      <c r="A7346" s="134" t="s">
        <v>7</v>
      </c>
      <c r="B7346" t="s">
        <v>123</v>
      </c>
      <c r="C7346">
        <v>2016</v>
      </c>
      <c r="D7346" s="130">
        <v>3.6713247200311147E-2</v>
      </c>
      <c r="F7346"/>
    </row>
    <row r="7347" spans="1:6">
      <c r="A7347" s="134" t="s">
        <v>7</v>
      </c>
      <c r="B7347" t="s">
        <v>123</v>
      </c>
      <c r="C7347">
        <v>2017</v>
      </c>
      <c r="D7347" s="130">
        <v>4.3907887920123852E-2</v>
      </c>
      <c r="F7347"/>
    </row>
    <row r="7348" spans="1:6">
      <c r="A7348" s="134" t="s">
        <v>7</v>
      </c>
      <c r="B7348" t="s">
        <v>123</v>
      </c>
      <c r="C7348">
        <v>2018</v>
      </c>
      <c r="D7348" s="130">
        <v>3.8890356731889661E-2</v>
      </c>
      <c r="F7348"/>
    </row>
    <row r="7349" spans="1:6">
      <c r="A7349" s="134" t="s">
        <v>7</v>
      </c>
      <c r="B7349" t="s">
        <v>123</v>
      </c>
      <c r="C7349">
        <v>2019</v>
      </c>
      <c r="D7349" s="130">
        <v>3.2397166086795742E-2</v>
      </c>
      <c r="F7349"/>
    </row>
    <row r="7350" spans="1:6">
      <c r="A7350" s="134" t="s">
        <v>7</v>
      </c>
      <c r="B7350" t="s">
        <v>123</v>
      </c>
      <c r="C7350">
        <v>2020</v>
      </c>
      <c r="D7350" s="130">
        <v>3.5666606772333943E-2</v>
      </c>
      <c r="F7350"/>
    </row>
    <row r="7351" spans="1:6">
      <c r="A7351" s="134" t="s">
        <v>7</v>
      </c>
      <c r="B7351" t="s">
        <v>123</v>
      </c>
      <c r="C7351">
        <v>2021</v>
      </c>
      <c r="D7351" s="130">
        <v>3.3424441383710778E-2</v>
      </c>
      <c r="F7351"/>
    </row>
    <row r="7352" spans="1:6">
      <c r="A7352" s="134" t="s">
        <v>7</v>
      </c>
      <c r="B7352" t="s">
        <v>123</v>
      </c>
      <c r="C7352">
        <v>2022</v>
      </c>
      <c r="D7352" s="130">
        <v>3.4808300684613915E-2</v>
      </c>
      <c r="F7352"/>
    </row>
    <row r="7353" spans="1:6">
      <c r="A7353" s="134" t="s">
        <v>7</v>
      </c>
      <c r="B7353" t="s">
        <v>123</v>
      </c>
      <c r="C7353">
        <v>2023</v>
      </c>
      <c r="D7353" s="130">
        <v>2.720345757668843E-2</v>
      </c>
      <c r="F7353"/>
    </row>
    <row r="7354" spans="1:6">
      <c r="A7354" s="134" t="s">
        <v>7</v>
      </c>
      <c r="B7354" t="s">
        <v>123</v>
      </c>
      <c r="C7354">
        <v>2024</v>
      </c>
      <c r="D7354" s="130">
        <v>2.6310993493711923E-2</v>
      </c>
    </row>
    <row r="7355" spans="1:6">
      <c r="A7355" s="134" t="s">
        <v>7</v>
      </c>
      <c r="B7355" t="s">
        <v>123</v>
      </c>
      <c r="C7355">
        <v>2025</v>
      </c>
      <c r="D7355" s="130">
        <v>2.1960806013496655E-2</v>
      </c>
    </row>
    <row r="7356" spans="1:6">
      <c r="A7356" s="134" t="s">
        <v>107</v>
      </c>
      <c r="B7356" t="s">
        <v>123</v>
      </c>
      <c r="C7356">
        <v>2014</v>
      </c>
      <c r="D7356" s="130">
        <v>8.3918556139177716E-2</v>
      </c>
      <c r="F7356"/>
    </row>
    <row r="7357" spans="1:6">
      <c r="A7357" s="134" t="s">
        <v>107</v>
      </c>
      <c r="B7357" t="s">
        <v>123</v>
      </c>
      <c r="C7357">
        <v>2015</v>
      </c>
      <c r="D7357" s="130">
        <v>6.9442245073686418E-2</v>
      </c>
      <c r="F7357"/>
    </row>
    <row r="7358" spans="1:6">
      <c r="A7358" s="134" t="s">
        <v>107</v>
      </c>
      <c r="B7358" t="s">
        <v>123</v>
      </c>
      <c r="C7358">
        <v>2016</v>
      </c>
      <c r="D7358" s="130">
        <v>7.3967655569539839E-2</v>
      </c>
      <c r="F7358"/>
    </row>
    <row r="7359" spans="1:6">
      <c r="A7359" s="134" t="s">
        <v>107</v>
      </c>
      <c r="B7359" t="s">
        <v>123</v>
      </c>
      <c r="C7359">
        <v>2017</v>
      </c>
      <c r="D7359" s="130">
        <v>7.9107584727850511E-2</v>
      </c>
      <c r="F7359"/>
    </row>
    <row r="7360" spans="1:6">
      <c r="A7360" s="134" t="s">
        <v>107</v>
      </c>
      <c r="B7360" t="s">
        <v>123</v>
      </c>
      <c r="C7360">
        <v>2018</v>
      </c>
      <c r="D7360" s="130">
        <v>0.102281114027585</v>
      </c>
      <c r="F7360"/>
    </row>
    <row r="7361" spans="1:6">
      <c r="A7361" s="134" t="s">
        <v>107</v>
      </c>
      <c r="B7361" t="s">
        <v>123</v>
      </c>
      <c r="C7361">
        <v>2019</v>
      </c>
      <c r="D7361" s="130">
        <v>0.10861201107323119</v>
      </c>
      <c r="F7361"/>
    </row>
    <row r="7362" spans="1:6">
      <c r="A7362" s="134" t="s">
        <v>107</v>
      </c>
      <c r="B7362" t="s">
        <v>123</v>
      </c>
      <c r="C7362">
        <v>2020</v>
      </c>
      <c r="D7362" s="130">
        <v>4.1325584434540097E-2</v>
      </c>
      <c r="F7362"/>
    </row>
    <row r="7363" spans="1:6">
      <c r="A7363" s="134" t="s">
        <v>107</v>
      </c>
      <c r="B7363" t="s">
        <v>123</v>
      </c>
      <c r="C7363">
        <v>2021</v>
      </c>
      <c r="D7363" s="130">
        <v>-1.8403794228366511E-2</v>
      </c>
      <c r="F7363"/>
    </row>
    <row r="7364" spans="1:6">
      <c r="A7364" s="134" t="s">
        <v>107</v>
      </c>
      <c r="B7364" t="s">
        <v>123</v>
      </c>
      <c r="C7364">
        <v>2022</v>
      </c>
      <c r="D7364" s="130">
        <v>0.1584512173222489</v>
      </c>
      <c r="F7364"/>
    </row>
    <row r="7365" spans="1:6">
      <c r="A7365" s="134" t="s">
        <v>107</v>
      </c>
      <c r="B7365" t="s">
        <v>123</v>
      </c>
      <c r="C7365">
        <v>2023</v>
      </c>
      <c r="D7365" s="130">
        <v>0.12325452780124464</v>
      </c>
      <c r="F7365"/>
    </row>
    <row r="7366" spans="1:6">
      <c r="A7366" s="134" t="s">
        <v>107</v>
      </c>
      <c r="B7366" t="s">
        <v>123</v>
      </c>
      <c r="C7366">
        <v>2024</v>
      </c>
      <c r="D7366" s="130">
        <v>-8.7967445918177692E-2</v>
      </c>
    </row>
    <row r="7367" spans="1:6">
      <c r="A7367" s="134" t="s">
        <v>107</v>
      </c>
      <c r="B7367" t="s">
        <v>123</v>
      </c>
      <c r="C7367">
        <v>2025</v>
      </c>
      <c r="D7367" s="130">
        <v>-2.4256106159888467E-2</v>
      </c>
    </row>
    <row r="7368" spans="1:6">
      <c r="A7368" s="134" t="s">
        <v>104</v>
      </c>
      <c r="B7368" t="s">
        <v>123</v>
      </c>
      <c r="C7368">
        <v>2014</v>
      </c>
      <c r="D7368" s="130">
        <v>9.3158599505647879E-2</v>
      </c>
      <c r="F7368"/>
    </row>
    <row r="7369" spans="1:6">
      <c r="A7369" s="134" t="s">
        <v>104</v>
      </c>
      <c r="B7369" t="s">
        <v>123</v>
      </c>
      <c r="C7369">
        <v>2015</v>
      </c>
      <c r="D7369" s="130">
        <v>0.1037355188610089</v>
      </c>
      <c r="F7369"/>
    </row>
    <row r="7370" spans="1:6">
      <c r="A7370" s="134" t="s">
        <v>104</v>
      </c>
      <c r="B7370" t="s">
        <v>123</v>
      </c>
      <c r="C7370">
        <v>2016</v>
      </c>
      <c r="D7370" s="130">
        <v>7.9035505369637465E-2</v>
      </c>
      <c r="F7370"/>
    </row>
    <row r="7371" spans="1:6">
      <c r="A7371" s="134" t="s">
        <v>104</v>
      </c>
      <c r="B7371" t="s">
        <v>123</v>
      </c>
      <c r="C7371">
        <v>2017</v>
      </c>
      <c r="D7371" s="130">
        <v>9.0362469337828474E-2</v>
      </c>
      <c r="F7371"/>
    </row>
    <row r="7372" spans="1:6">
      <c r="A7372" s="134" t="s">
        <v>104</v>
      </c>
      <c r="B7372" t="s">
        <v>123</v>
      </c>
      <c r="C7372">
        <v>2018</v>
      </c>
      <c r="D7372" s="130">
        <v>6.809310478239726E-2</v>
      </c>
      <c r="F7372"/>
    </row>
    <row r="7373" spans="1:6">
      <c r="A7373" s="134" t="s">
        <v>104</v>
      </c>
      <c r="B7373" t="s">
        <v>123</v>
      </c>
      <c r="C7373">
        <v>2019</v>
      </c>
      <c r="D7373" s="130">
        <v>5.1071305704810381E-2</v>
      </c>
      <c r="F7373"/>
    </row>
    <row r="7374" spans="1:6">
      <c r="A7374" s="134" t="s">
        <v>104</v>
      </c>
      <c r="B7374" t="s">
        <v>123</v>
      </c>
      <c r="C7374">
        <v>2020</v>
      </c>
      <c r="D7374" s="130">
        <v>6.5676959618540906E-2</v>
      </c>
      <c r="F7374"/>
    </row>
    <row r="7375" spans="1:6">
      <c r="A7375" s="134" t="s">
        <v>104</v>
      </c>
      <c r="B7375" t="s">
        <v>123</v>
      </c>
      <c r="C7375">
        <v>2021</v>
      </c>
      <c r="D7375" s="130">
        <v>6.702301646154625E-2</v>
      </c>
      <c r="F7375"/>
    </row>
    <row r="7376" spans="1:6">
      <c r="A7376" s="134" t="s">
        <v>104</v>
      </c>
      <c r="B7376" t="s">
        <v>123</v>
      </c>
      <c r="C7376">
        <v>2022</v>
      </c>
      <c r="D7376" s="130">
        <v>6.1913417683983611E-2</v>
      </c>
      <c r="F7376"/>
    </row>
    <row r="7377" spans="1:6">
      <c r="A7377" s="134" t="s">
        <v>104</v>
      </c>
      <c r="B7377" t="s">
        <v>123</v>
      </c>
      <c r="C7377">
        <v>2023</v>
      </c>
      <c r="D7377" s="130">
        <v>5.0628885666429292E-2</v>
      </c>
      <c r="F7377"/>
    </row>
    <row r="7378" spans="1:6">
      <c r="A7378" s="134" t="s">
        <v>104</v>
      </c>
      <c r="B7378" t="s">
        <v>123</v>
      </c>
      <c r="C7378">
        <v>2024</v>
      </c>
      <c r="D7378" s="130">
        <v>5.4937511234402742E-2</v>
      </c>
    </row>
    <row r="7379" spans="1:6">
      <c r="A7379" s="134" t="s">
        <v>104</v>
      </c>
      <c r="B7379" t="s">
        <v>123</v>
      </c>
      <c r="C7379">
        <v>2025</v>
      </c>
      <c r="D7379" s="130">
        <v>7.753748712573566E-2</v>
      </c>
    </row>
    <row r="7380" spans="1:6">
      <c r="A7380" s="134" t="s">
        <v>145</v>
      </c>
      <c r="B7380" t="s">
        <v>123</v>
      </c>
      <c r="C7380">
        <v>2014</v>
      </c>
      <c r="D7380" s="130"/>
      <c r="F7380"/>
    </row>
    <row r="7381" spans="1:6">
      <c r="A7381" s="134" t="s">
        <v>145</v>
      </c>
      <c r="B7381" t="s">
        <v>123</v>
      </c>
      <c r="C7381">
        <v>2015</v>
      </c>
      <c r="D7381" s="130"/>
      <c r="F7381"/>
    </row>
    <row r="7382" spans="1:6">
      <c r="A7382" s="134" t="s">
        <v>145</v>
      </c>
      <c r="B7382" t="s">
        <v>123</v>
      </c>
      <c r="C7382">
        <v>2016</v>
      </c>
      <c r="D7382" s="130"/>
      <c r="F7382"/>
    </row>
    <row r="7383" spans="1:6">
      <c r="A7383" s="134" t="s">
        <v>145</v>
      </c>
      <c r="B7383" t="s">
        <v>123</v>
      </c>
      <c r="C7383">
        <v>2017</v>
      </c>
      <c r="D7383" s="130"/>
      <c r="F7383"/>
    </row>
    <row r="7384" spans="1:6">
      <c r="A7384" s="134" t="s">
        <v>145</v>
      </c>
      <c r="B7384" t="s">
        <v>123</v>
      </c>
      <c r="C7384">
        <v>2018</v>
      </c>
      <c r="D7384" s="130"/>
      <c r="F7384"/>
    </row>
    <row r="7385" spans="1:6">
      <c r="A7385" s="134" t="s">
        <v>145</v>
      </c>
      <c r="B7385" t="s">
        <v>123</v>
      </c>
      <c r="C7385">
        <v>2019</v>
      </c>
      <c r="D7385" s="130"/>
      <c r="F7385"/>
    </row>
    <row r="7386" spans="1:6">
      <c r="A7386" s="134" t="s">
        <v>145</v>
      </c>
      <c r="B7386" t="s">
        <v>123</v>
      </c>
      <c r="C7386">
        <v>2020</v>
      </c>
      <c r="D7386" s="130">
        <v>2.8181701025337211E-2</v>
      </c>
      <c r="F7386"/>
    </row>
    <row r="7387" spans="1:6">
      <c r="A7387" s="134" t="s">
        <v>145</v>
      </c>
      <c r="B7387" t="s">
        <v>123</v>
      </c>
      <c r="C7387">
        <v>2021</v>
      </c>
      <c r="D7387" s="130">
        <v>2.8234141828093591E-2</v>
      </c>
      <c r="F7387"/>
    </row>
    <row r="7388" spans="1:6">
      <c r="A7388" s="134" t="s">
        <v>145</v>
      </c>
      <c r="B7388" t="s">
        <v>123</v>
      </c>
      <c r="C7388">
        <v>2022</v>
      </c>
      <c r="D7388" s="130">
        <v>3.4376018358270442E-2</v>
      </c>
      <c r="F7388"/>
    </row>
    <row r="7389" spans="1:6">
      <c r="A7389" s="134" t="s">
        <v>145</v>
      </c>
      <c r="B7389" t="s">
        <v>123</v>
      </c>
      <c r="C7389">
        <v>2023</v>
      </c>
      <c r="D7389" s="130">
        <v>1.2286497897845276E-2</v>
      </c>
      <c r="F7389"/>
    </row>
    <row r="7390" spans="1:6">
      <c r="A7390" s="134" t="s">
        <v>145</v>
      </c>
      <c r="B7390" t="s">
        <v>123</v>
      </c>
      <c r="C7390">
        <v>2024</v>
      </c>
      <c r="D7390" s="130">
        <v>2.5454284683438508E-2</v>
      </c>
    </row>
    <row r="7391" spans="1:6">
      <c r="A7391" s="134" t="s">
        <v>145</v>
      </c>
      <c r="B7391" t="s">
        <v>123</v>
      </c>
      <c r="C7391">
        <v>2025</v>
      </c>
      <c r="D7391" s="130">
        <v>2.4278360493975904E-2</v>
      </c>
    </row>
    <row r="7392" spans="1:6">
      <c r="A7392" s="134" t="s">
        <v>101</v>
      </c>
      <c r="B7392" t="s">
        <v>123</v>
      </c>
      <c r="C7392">
        <v>2014</v>
      </c>
      <c r="D7392" s="130">
        <v>9.0495837544451618E-2</v>
      </c>
      <c r="F7392"/>
    </row>
    <row r="7393" spans="1:6">
      <c r="A7393" s="134" t="s">
        <v>101</v>
      </c>
      <c r="B7393" t="s">
        <v>123</v>
      </c>
      <c r="C7393">
        <v>2015</v>
      </c>
      <c r="D7393" s="130">
        <v>9.4039226740517609E-2</v>
      </c>
      <c r="F7393"/>
    </row>
    <row r="7394" spans="1:6">
      <c r="A7394" s="134" t="s">
        <v>101</v>
      </c>
      <c r="B7394" t="s">
        <v>123</v>
      </c>
      <c r="C7394">
        <v>2016</v>
      </c>
      <c r="D7394" s="130">
        <v>7.1151990029194812E-2</v>
      </c>
      <c r="F7394"/>
    </row>
    <row r="7395" spans="1:6">
      <c r="A7395" s="134" t="s">
        <v>101</v>
      </c>
      <c r="B7395" t="s">
        <v>123</v>
      </c>
      <c r="C7395">
        <v>2017</v>
      </c>
      <c r="D7395" s="130">
        <v>6.9173853103496802E-2</v>
      </c>
      <c r="F7395"/>
    </row>
    <row r="7396" spans="1:6">
      <c r="A7396" s="134" t="s">
        <v>101</v>
      </c>
      <c r="B7396" t="s">
        <v>123</v>
      </c>
      <c r="C7396">
        <v>2018</v>
      </c>
      <c r="D7396" s="130">
        <v>5.8942914892202422E-2</v>
      </c>
      <c r="F7396"/>
    </row>
    <row r="7397" spans="1:6">
      <c r="A7397" s="134" t="s">
        <v>101</v>
      </c>
      <c r="B7397" t="s">
        <v>123</v>
      </c>
      <c r="C7397">
        <v>2019</v>
      </c>
      <c r="D7397" s="130">
        <v>5.2710676703585757E-2</v>
      </c>
      <c r="F7397"/>
    </row>
    <row r="7398" spans="1:6">
      <c r="A7398" s="134" t="s">
        <v>101</v>
      </c>
      <c r="B7398" t="s">
        <v>123</v>
      </c>
      <c r="C7398">
        <v>2020</v>
      </c>
      <c r="D7398" s="130">
        <v>5.8851286903451622E-2</v>
      </c>
      <c r="F7398"/>
    </row>
    <row r="7399" spans="1:6">
      <c r="A7399" s="134" t="s">
        <v>101</v>
      </c>
      <c r="B7399" t="s">
        <v>123</v>
      </c>
      <c r="C7399">
        <v>2021</v>
      </c>
      <c r="D7399" s="130">
        <v>5.0347441368994932E-2</v>
      </c>
      <c r="F7399"/>
    </row>
    <row r="7400" spans="1:6">
      <c r="A7400" s="134" t="s">
        <v>101</v>
      </c>
      <c r="B7400" t="s">
        <v>123</v>
      </c>
      <c r="C7400">
        <v>2022</v>
      </c>
      <c r="D7400" s="130">
        <v>5.180235295692287E-2</v>
      </c>
      <c r="F7400"/>
    </row>
    <row r="7401" spans="1:6">
      <c r="A7401" s="134" t="s">
        <v>101</v>
      </c>
      <c r="B7401" t="s">
        <v>123</v>
      </c>
      <c r="C7401">
        <v>2023</v>
      </c>
      <c r="D7401" s="130">
        <v>3.7474562600819494E-2</v>
      </c>
      <c r="F7401"/>
    </row>
    <row r="7402" spans="1:6">
      <c r="A7402" s="134" t="s">
        <v>101</v>
      </c>
      <c r="B7402" t="s">
        <v>123</v>
      </c>
      <c r="C7402">
        <v>2024</v>
      </c>
      <c r="D7402" s="130">
        <v>3.439763347072522E-2</v>
      </c>
    </row>
    <row r="7403" spans="1:6">
      <c r="A7403" s="134" t="s">
        <v>101</v>
      </c>
      <c r="B7403" t="s">
        <v>123</v>
      </c>
      <c r="C7403">
        <v>2025</v>
      </c>
      <c r="D7403" s="130">
        <v>3.8655102523739909E-2</v>
      </c>
    </row>
    <row r="7404" spans="1:6">
      <c r="A7404" s="134" t="s">
        <v>71</v>
      </c>
      <c r="B7404" t="s">
        <v>123</v>
      </c>
      <c r="C7404">
        <v>2014</v>
      </c>
      <c r="D7404" s="130">
        <v>6.9902189964920716E-2</v>
      </c>
      <c r="F7404"/>
    </row>
    <row r="7405" spans="1:6">
      <c r="A7405" s="134" t="s">
        <v>71</v>
      </c>
      <c r="B7405" t="s">
        <v>123</v>
      </c>
      <c r="C7405">
        <v>2015</v>
      </c>
      <c r="D7405" s="130">
        <v>5.5439159791681229E-2</v>
      </c>
      <c r="F7405"/>
    </row>
    <row r="7406" spans="1:6">
      <c r="A7406" s="134" t="s">
        <v>71</v>
      </c>
      <c r="B7406" t="s">
        <v>123</v>
      </c>
      <c r="C7406">
        <v>2016</v>
      </c>
      <c r="D7406" s="130">
        <v>6.8505792828308085E-2</v>
      </c>
      <c r="F7406"/>
    </row>
    <row r="7407" spans="1:6">
      <c r="A7407" s="134" t="s">
        <v>71</v>
      </c>
      <c r="B7407" t="s">
        <v>123</v>
      </c>
      <c r="C7407">
        <v>2017</v>
      </c>
      <c r="D7407" s="130">
        <v>9.3250367839467885E-2</v>
      </c>
      <c r="F7407"/>
    </row>
    <row r="7408" spans="1:6">
      <c r="A7408" s="134" t="s">
        <v>71</v>
      </c>
      <c r="B7408" t="s">
        <v>123</v>
      </c>
      <c r="C7408">
        <v>2018</v>
      </c>
      <c r="D7408" s="130">
        <v>5.0254804031552643E-2</v>
      </c>
      <c r="F7408"/>
    </row>
    <row r="7409" spans="1:6">
      <c r="A7409" s="134" t="s">
        <v>71</v>
      </c>
      <c r="B7409" t="s">
        <v>123</v>
      </c>
      <c r="C7409">
        <v>2019</v>
      </c>
      <c r="D7409" s="130">
        <v>4.0192304947553922E-2</v>
      </c>
      <c r="F7409"/>
    </row>
    <row r="7410" spans="1:6">
      <c r="A7410" s="134" t="s">
        <v>71</v>
      </c>
      <c r="B7410" t="s">
        <v>123</v>
      </c>
      <c r="C7410">
        <v>2020</v>
      </c>
      <c r="D7410" s="130">
        <v>3.1791123621696372E-2</v>
      </c>
      <c r="F7410"/>
    </row>
    <row r="7411" spans="1:6">
      <c r="A7411" s="134" t="s">
        <v>71</v>
      </c>
      <c r="B7411" t="s">
        <v>123</v>
      </c>
      <c r="C7411">
        <v>2021</v>
      </c>
      <c r="D7411" s="130">
        <v>3.0268841680202552E-2</v>
      </c>
      <c r="F7411"/>
    </row>
    <row r="7412" spans="1:6">
      <c r="A7412" s="134" t="s">
        <v>71</v>
      </c>
      <c r="B7412" t="s">
        <v>123</v>
      </c>
      <c r="C7412">
        <v>2022</v>
      </c>
      <c r="D7412" s="130">
        <v>4.6468023321367777E-2</v>
      </c>
      <c r="F7412"/>
    </row>
    <row r="7413" spans="1:6">
      <c r="A7413" s="134" t="s">
        <v>71</v>
      </c>
      <c r="B7413" t="s">
        <v>123</v>
      </c>
      <c r="C7413">
        <v>2023</v>
      </c>
      <c r="D7413" s="130">
        <v>2.4719071095782426E-2</v>
      </c>
      <c r="F7413"/>
    </row>
    <row r="7414" spans="1:6">
      <c r="A7414" s="134" t="s">
        <v>71</v>
      </c>
      <c r="B7414" t="s">
        <v>123</v>
      </c>
      <c r="C7414">
        <v>2024</v>
      </c>
      <c r="D7414" s="130">
        <v>1.0188791075409461E-2</v>
      </c>
    </row>
    <row r="7415" spans="1:6">
      <c r="A7415" s="134" t="s">
        <v>71</v>
      </c>
      <c r="B7415" t="s">
        <v>123</v>
      </c>
      <c r="C7415">
        <v>2025</v>
      </c>
      <c r="D7415" s="130">
        <v>2.521170608629628E-2</v>
      </c>
    </row>
    <row r="7416" spans="1:6">
      <c r="A7416" s="134" t="s">
        <v>10</v>
      </c>
      <c r="B7416" t="s">
        <v>123</v>
      </c>
      <c r="C7416">
        <v>2014</v>
      </c>
      <c r="D7416" s="130">
        <v>0.10863949856859299</v>
      </c>
      <c r="F7416"/>
    </row>
    <row r="7417" spans="1:6">
      <c r="A7417" s="134" t="s">
        <v>10</v>
      </c>
      <c r="B7417" t="s">
        <v>123</v>
      </c>
      <c r="C7417">
        <v>2015</v>
      </c>
      <c r="D7417" s="130">
        <v>0.1169069627430559</v>
      </c>
      <c r="F7417"/>
    </row>
    <row r="7418" spans="1:6">
      <c r="A7418" s="134" t="s">
        <v>10</v>
      </c>
      <c r="B7418" t="s">
        <v>123</v>
      </c>
      <c r="C7418">
        <v>2016</v>
      </c>
      <c r="D7418" s="130">
        <v>6.5594730072296381E-2</v>
      </c>
      <c r="F7418"/>
    </row>
    <row r="7419" spans="1:6">
      <c r="A7419" s="134" t="s">
        <v>10</v>
      </c>
      <c r="B7419" t="s">
        <v>123</v>
      </c>
      <c r="C7419">
        <v>2017</v>
      </c>
      <c r="D7419" s="130">
        <v>5.5215983771659947E-2</v>
      </c>
      <c r="F7419"/>
    </row>
    <row r="7420" spans="1:6">
      <c r="A7420" s="134" t="s">
        <v>10</v>
      </c>
      <c r="B7420" t="s">
        <v>123</v>
      </c>
      <c r="C7420">
        <v>2018</v>
      </c>
      <c r="D7420" s="130">
        <v>6.0413121890301527E-2</v>
      </c>
      <c r="F7420"/>
    </row>
    <row r="7421" spans="1:6">
      <c r="A7421" s="134" t="s">
        <v>10</v>
      </c>
      <c r="B7421" t="s">
        <v>123</v>
      </c>
      <c r="C7421">
        <v>2019</v>
      </c>
      <c r="D7421" s="130">
        <v>5.6428914070790002E-2</v>
      </c>
      <c r="F7421"/>
    </row>
    <row r="7422" spans="1:6">
      <c r="A7422" s="134" t="s">
        <v>10</v>
      </c>
      <c r="B7422" t="s">
        <v>123</v>
      </c>
      <c r="C7422">
        <v>2020</v>
      </c>
      <c r="D7422" s="130">
        <v>6.390190069180697E-2</v>
      </c>
      <c r="F7422"/>
    </row>
    <row r="7423" spans="1:6">
      <c r="A7423" s="134" t="s">
        <v>10</v>
      </c>
      <c r="B7423" t="s">
        <v>123</v>
      </c>
      <c r="C7423">
        <v>2021</v>
      </c>
      <c r="D7423" s="130">
        <v>5.4184675642528518E-2</v>
      </c>
      <c r="F7423"/>
    </row>
    <row r="7424" spans="1:6">
      <c r="A7424" s="134" t="s">
        <v>10</v>
      </c>
      <c r="B7424" t="s">
        <v>123</v>
      </c>
      <c r="C7424">
        <v>2022</v>
      </c>
      <c r="D7424" s="130">
        <v>4.4411813028362529E-2</v>
      </c>
      <c r="F7424"/>
    </row>
    <row r="7425" spans="1:6">
      <c r="A7425" s="134" t="s">
        <v>10</v>
      </c>
      <c r="B7425" t="s">
        <v>123</v>
      </c>
      <c r="C7425">
        <v>2023</v>
      </c>
      <c r="D7425" s="130">
        <v>2.3816011963390799E-2</v>
      </c>
      <c r="F7425"/>
    </row>
    <row r="7426" spans="1:6">
      <c r="A7426" s="134" t="s">
        <v>10</v>
      </c>
      <c r="B7426" t="s">
        <v>123</v>
      </c>
      <c r="C7426">
        <v>2024</v>
      </c>
      <c r="D7426" s="130">
        <v>5.7189963696159946E-3</v>
      </c>
    </row>
    <row r="7427" spans="1:6">
      <c r="A7427" s="134" t="s">
        <v>10</v>
      </c>
      <c r="B7427" t="s">
        <v>123</v>
      </c>
      <c r="C7427">
        <v>2025</v>
      </c>
      <c r="D7427" s="130">
        <v>3.2613025399024248E-2</v>
      </c>
    </row>
    <row r="7428" spans="1:6">
      <c r="A7428" s="134" t="s">
        <v>105</v>
      </c>
      <c r="B7428" t="s">
        <v>123</v>
      </c>
      <c r="C7428">
        <v>2014</v>
      </c>
      <c r="D7428" s="130">
        <v>6.8874704652911872E-2</v>
      </c>
      <c r="F7428"/>
    </row>
    <row r="7429" spans="1:6">
      <c r="A7429" s="134" t="s">
        <v>105</v>
      </c>
      <c r="B7429" t="s">
        <v>123</v>
      </c>
      <c r="C7429">
        <v>2015</v>
      </c>
      <c r="D7429" s="130">
        <v>9.3317331193333575E-2</v>
      </c>
      <c r="F7429"/>
    </row>
    <row r="7430" spans="1:6">
      <c r="A7430" s="134" t="s">
        <v>105</v>
      </c>
      <c r="B7430" t="s">
        <v>123</v>
      </c>
      <c r="C7430">
        <v>2016</v>
      </c>
      <c r="D7430" s="130">
        <v>9.9373581510643336E-2</v>
      </c>
      <c r="F7430"/>
    </row>
    <row r="7431" spans="1:6">
      <c r="A7431" s="134" t="s">
        <v>105</v>
      </c>
      <c r="B7431" t="s">
        <v>123</v>
      </c>
      <c r="C7431">
        <v>2017</v>
      </c>
      <c r="D7431" s="130">
        <v>7.4909841808725466E-2</v>
      </c>
      <c r="F7431"/>
    </row>
    <row r="7432" spans="1:6">
      <c r="A7432" s="134" t="s">
        <v>105</v>
      </c>
      <c r="B7432" t="s">
        <v>123</v>
      </c>
      <c r="C7432">
        <v>2018</v>
      </c>
      <c r="D7432" s="130">
        <v>4.82714008212572E-2</v>
      </c>
      <c r="F7432"/>
    </row>
    <row r="7433" spans="1:6">
      <c r="A7433" s="134" t="s">
        <v>105</v>
      </c>
      <c r="B7433" t="s">
        <v>123</v>
      </c>
      <c r="C7433">
        <v>2019</v>
      </c>
      <c r="D7433" s="130">
        <v>3.2269336653473348E-2</v>
      </c>
      <c r="F7433"/>
    </row>
    <row r="7434" spans="1:6">
      <c r="A7434" s="134" t="s">
        <v>105</v>
      </c>
      <c r="B7434" t="s">
        <v>123</v>
      </c>
      <c r="C7434">
        <v>2020</v>
      </c>
      <c r="D7434" s="130">
        <v>3.3268152899352928E-2</v>
      </c>
      <c r="F7434"/>
    </row>
    <row r="7435" spans="1:6">
      <c r="A7435" s="134" t="s">
        <v>105</v>
      </c>
      <c r="B7435" t="s">
        <v>123</v>
      </c>
      <c r="C7435">
        <v>2021</v>
      </c>
      <c r="D7435" s="130">
        <v>2.1949000032578419E-2</v>
      </c>
      <c r="F7435"/>
    </row>
    <row r="7436" spans="1:6">
      <c r="A7436" s="134" t="s">
        <v>105</v>
      </c>
      <c r="B7436" t="s">
        <v>123</v>
      </c>
      <c r="C7436">
        <v>2022</v>
      </c>
      <c r="D7436" s="130">
        <v>2.6607092477966617E-2</v>
      </c>
      <c r="F7436"/>
    </row>
    <row r="7437" spans="1:6">
      <c r="A7437" s="134" t="s">
        <v>105</v>
      </c>
      <c r="B7437" t="s">
        <v>123</v>
      </c>
      <c r="C7437">
        <v>2023</v>
      </c>
      <c r="D7437" s="130">
        <v>2.412143728952873E-2</v>
      </c>
      <c r="F7437"/>
    </row>
    <row r="7438" spans="1:6">
      <c r="A7438" s="134" t="s">
        <v>105</v>
      </c>
      <c r="B7438" t="s">
        <v>123</v>
      </c>
      <c r="C7438">
        <v>2024</v>
      </c>
      <c r="D7438" s="130">
        <v>1.5252342340037365E-2</v>
      </c>
    </row>
    <row r="7439" spans="1:6">
      <c r="A7439" s="134" t="s">
        <v>105</v>
      </c>
      <c r="B7439" t="s">
        <v>123</v>
      </c>
      <c r="C7439">
        <v>2025</v>
      </c>
      <c r="D7439" s="130">
        <v>1.8422313353637965E-2</v>
      </c>
    </row>
    <row r="7440" spans="1:6">
      <c r="A7440" s="134" t="s">
        <v>106</v>
      </c>
      <c r="B7440" t="s">
        <v>123</v>
      </c>
      <c r="C7440">
        <v>2014</v>
      </c>
      <c r="D7440" s="130">
        <v>7.7695614277726713E-2</v>
      </c>
      <c r="F7440"/>
    </row>
    <row r="7441" spans="1:6">
      <c r="A7441" s="134" t="s">
        <v>106</v>
      </c>
      <c r="B7441" t="s">
        <v>123</v>
      </c>
      <c r="C7441">
        <v>2015</v>
      </c>
      <c r="D7441" s="130">
        <v>7.3071248368839548E-2</v>
      </c>
      <c r="F7441"/>
    </row>
    <row r="7442" spans="1:6">
      <c r="A7442" s="134" t="s">
        <v>106</v>
      </c>
      <c r="B7442" t="s">
        <v>123</v>
      </c>
      <c r="C7442">
        <v>2016</v>
      </c>
      <c r="D7442" s="130">
        <v>6.8085267568439453E-2</v>
      </c>
      <c r="F7442"/>
    </row>
    <row r="7443" spans="1:6">
      <c r="A7443" s="134" t="s">
        <v>106</v>
      </c>
      <c r="B7443" t="s">
        <v>123</v>
      </c>
      <c r="C7443">
        <v>2017</v>
      </c>
      <c r="D7443" s="130">
        <v>5.8092943015933499E-2</v>
      </c>
      <c r="F7443"/>
    </row>
    <row r="7444" spans="1:6">
      <c r="A7444" s="134" t="s">
        <v>106</v>
      </c>
      <c r="B7444" t="s">
        <v>123</v>
      </c>
      <c r="C7444">
        <v>2018</v>
      </c>
      <c r="D7444" s="130">
        <v>6.1921863079820103E-2</v>
      </c>
      <c r="F7444"/>
    </row>
    <row r="7445" spans="1:6">
      <c r="A7445" s="134" t="s">
        <v>106</v>
      </c>
      <c r="B7445" t="s">
        <v>123</v>
      </c>
      <c r="C7445">
        <v>2019</v>
      </c>
      <c r="D7445" s="130">
        <v>5.011415626031307E-2</v>
      </c>
      <c r="F7445"/>
    </row>
    <row r="7446" spans="1:6">
      <c r="A7446" s="134" t="s">
        <v>106</v>
      </c>
      <c r="B7446" t="s">
        <v>123</v>
      </c>
      <c r="C7446">
        <v>2020</v>
      </c>
      <c r="D7446" s="130">
        <v>5.0105810590730278E-2</v>
      </c>
      <c r="F7446"/>
    </row>
    <row r="7447" spans="1:6">
      <c r="A7447" s="134" t="s">
        <v>106</v>
      </c>
      <c r="B7447" t="s">
        <v>123</v>
      </c>
      <c r="C7447">
        <v>2021</v>
      </c>
      <c r="D7447" s="130">
        <v>3.5542301802999547E-2</v>
      </c>
      <c r="F7447"/>
    </row>
    <row r="7448" spans="1:6">
      <c r="A7448" s="134" t="s">
        <v>106</v>
      </c>
      <c r="B7448" t="s">
        <v>123</v>
      </c>
      <c r="C7448">
        <v>2022</v>
      </c>
      <c r="D7448" s="130">
        <v>3.9907352505142858E-2</v>
      </c>
      <c r="F7448"/>
    </row>
    <row r="7449" spans="1:6">
      <c r="A7449" s="134" t="s">
        <v>106</v>
      </c>
      <c r="B7449" t="s">
        <v>123</v>
      </c>
      <c r="C7449">
        <v>2023</v>
      </c>
      <c r="D7449" s="130">
        <v>4.0021213171426089E-2</v>
      </c>
      <c r="F7449"/>
    </row>
    <row r="7450" spans="1:6">
      <c r="A7450" s="134" t="s">
        <v>106</v>
      </c>
      <c r="B7450" t="s">
        <v>123</v>
      </c>
      <c r="C7450">
        <v>2024</v>
      </c>
      <c r="D7450" s="130">
        <v>2.2665963778953999E-2</v>
      </c>
    </row>
    <row r="7451" spans="1:6">
      <c r="A7451" s="134" t="s">
        <v>106</v>
      </c>
      <c r="B7451" t="s">
        <v>123</v>
      </c>
      <c r="C7451">
        <v>2025</v>
      </c>
      <c r="D7451" s="130">
        <v>2.8934723364054629E-2</v>
      </c>
    </row>
    <row r="7452" spans="1:6">
      <c r="A7452" s="134" t="s">
        <v>70</v>
      </c>
      <c r="B7452" t="s">
        <v>123</v>
      </c>
      <c r="C7452">
        <v>2014</v>
      </c>
      <c r="D7452" s="130">
        <v>8.3187720448798727E-2</v>
      </c>
      <c r="F7452"/>
    </row>
    <row r="7453" spans="1:6">
      <c r="A7453" s="134" t="s">
        <v>70</v>
      </c>
      <c r="B7453" t="s">
        <v>123</v>
      </c>
      <c r="C7453">
        <v>2015</v>
      </c>
      <c r="D7453" s="130">
        <v>7.1482552404501881E-2</v>
      </c>
      <c r="F7453"/>
    </row>
    <row r="7454" spans="1:6">
      <c r="A7454" s="134" t="s">
        <v>70</v>
      </c>
      <c r="B7454" t="s">
        <v>123</v>
      </c>
      <c r="C7454">
        <v>2016</v>
      </c>
      <c r="D7454" s="130">
        <v>5.0300390413413908E-2</v>
      </c>
      <c r="F7454"/>
    </row>
    <row r="7455" spans="1:6">
      <c r="A7455" s="134" t="s">
        <v>70</v>
      </c>
      <c r="B7455" t="s">
        <v>123</v>
      </c>
      <c r="C7455">
        <v>2017</v>
      </c>
      <c r="D7455" s="130">
        <v>4.3590043002536071E-2</v>
      </c>
      <c r="F7455"/>
    </row>
    <row r="7456" spans="1:6">
      <c r="A7456" s="134" t="s">
        <v>70</v>
      </c>
      <c r="B7456" t="s">
        <v>123</v>
      </c>
      <c r="C7456">
        <v>2018</v>
      </c>
      <c r="D7456" s="130">
        <v>4.6026213352308748E-2</v>
      </c>
      <c r="F7456"/>
    </row>
    <row r="7457" spans="1:6">
      <c r="A7457" s="134" t="s">
        <v>70</v>
      </c>
      <c r="B7457" t="s">
        <v>123</v>
      </c>
      <c r="C7457">
        <v>2019</v>
      </c>
      <c r="D7457" s="130">
        <v>5.2431566534825232E-2</v>
      </c>
      <c r="F7457"/>
    </row>
    <row r="7458" spans="1:6">
      <c r="A7458" s="134" t="s">
        <v>70</v>
      </c>
      <c r="B7458" t="s">
        <v>123</v>
      </c>
      <c r="C7458">
        <v>2020</v>
      </c>
      <c r="D7458" s="130">
        <v>4.9270977015214538E-2</v>
      </c>
      <c r="F7458"/>
    </row>
    <row r="7459" spans="1:6">
      <c r="A7459" s="134" t="s">
        <v>70</v>
      </c>
      <c r="B7459" t="s">
        <v>123</v>
      </c>
      <c r="C7459">
        <v>2021</v>
      </c>
      <c r="D7459" s="130">
        <v>4.8584972700362758E-2</v>
      </c>
      <c r="F7459"/>
    </row>
    <row r="7460" spans="1:6">
      <c r="A7460" s="134" t="s">
        <v>70</v>
      </c>
      <c r="B7460" t="s">
        <v>123</v>
      </c>
      <c r="C7460">
        <v>2022</v>
      </c>
      <c r="D7460" s="130">
        <v>4.2698927918435929E-2</v>
      </c>
      <c r="F7460"/>
    </row>
    <row r="7461" spans="1:6">
      <c r="A7461" s="134" t="s">
        <v>70</v>
      </c>
      <c r="B7461" t="s">
        <v>123</v>
      </c>
      <c r="C7461">
        <v>2023</v>
      </c>
      <c r="D7461" s="130">
        <v>4.5560806786517902E-2</v>
      </c>
      <c r="F7461"/>
    </row>
    <row r="7462" spans="1:6">
      <c r="A7462" s="134" t="s">
        <v>70</v>
      </c>
      <c r="B7462" t="s">
        <v>123</v>
      </c>
      <c r="C7462">
        <v>2024</v>
      </c>
      <c r="D7462" s="130">
        <v>3.779563735766326E-2</v>
      </c>
    </row>
    <row r="7463" spans="1:6">
      <c r="A7463" s="134" t="s">
        <v>70</v>
      </c>
      <c r="B7463" t="s">
        <v>123</v>
      </c>
      <c r="C7463">
        <v>2025</v>
      </c>
      <c r="D7463" s="130">
        <v>4.4003567080219963E-2</v>
      </c>
    </row>
    <row r="7464" spans="1:6">
      <c r="A7464" s="134" t="s">
        <v>12</v>
      </c>
      <c r="B7464" t="s">
        <v>123</v>
      </c>
      <c r="C7464">
        <v>2014</v>
      </c>
      <c r="D7464" s="130">
        <v>7.3145915667047284E-2</v>
      </c>
      <c r="F7464"/>
    </row>
    <row r="7465" spans="1:6">
      <c r="A7465" s="134" t="s">
        <v>12</v>
      </c>
      <c r="B7465" t="s">
        <v>123</v>
      </c>
      <c r="C7465">
        <v>2015</v>
      </c>
      <c r="D7465" s="130">
        <v>7.8463364124108259E-2</v>
      </c>
      <c r="F7465"/>
    </row>
    <row r="7466" spans="1:6">
      <c r="A7466" s="134" t="s">
        <v>12</v>
      </c>
      <c r="B7466" t="s">
        <v>123</v>
      </c>
      <c r="C7466">
        <v>2016</v>
      </c>
      <c r="D7466" s="130">
        <v>4.6760535947625352E-2</v>
      </c>
      <c r="F7466"/>
    </row>
    <row r="7467" spans="1:6">
      <c r="A7467" s="134" t="s">
        <v>12</v>
      </c>
      <c r="B7467" t="s">
        <v>123</v>
      </c>
      <c r="C7467">
        <v>2017</v>
      </c>
      <c r="D7467" s="130">
        <v>6.93782026900015E-2</v>
      </c>
      <c r="F7467"/>
    </row>
    <row r="7468" spans="1:6">
      <c r="A7468" s="134" t="s">
        <v>12</v>
      </c>
      <c r="B7468" t="s">
        <v>123</v>
      </c>
      <c r="C7468">
        <v>2018</v>
      </c>
      <c r="D7468" s="130">
        <v>7.2474380346906536E-2</v>
      </c>
      <c r="F7468"/>
    </row>
    <row r="7469" spans="1:6">
      <c r="A7469" s="134" t="s">
        <v>12</v>
      </c>
      <c r="B7469" t="s">
        <v>123</v>
      </c>
      <c r="C7469">
        <v>2019</v>
      </c>
      <c r="D7469" s="130">
        <v>7.2083985031326153E-2</v>
      </c>
      <c r="F7469"/>
    </row>
    <row r="7470" spans="1:6">
      <c r="A7470" s="134" t="s">
        <v>12</v>
      </c>
      <c r="B7470" t="s">
        <v>123</v>
      </c>
      <c r="C7470">
        <v>2020</v>
      </c>
      <c r="D7470" s="130">
        <v>8.5900210586571074E-2</v>
      </c>
      <c r="F7470"/>
    </row>
    <row r="7471" spans="1:6">
      <c r="A7471" s="134" t="s">
        <v>12</v>
      </c>
      <c r="B7471" t="s">
        <v>123</v>
      </c>
      <c r="C7471">
        <v>2021</v>
      </c>
      <c r="D7471" s="130">
        <v>6.344991554176653E-2</v>
      </c>
      <c r="F7471"/>
    </row>
    <row r="7472" spans="1:6">
      <c r="A7472" s="134" t="s">
        <v>12</v>
      </c>
      <c r="B7472" t="s">
        <v>123</v>
      </c>
      <c r="C7472">
        <v>2022</v>
      </c>
      <c r="D7472" s="130">
        <v>6.6190270557614478E-2</v>
      </c>
      <c r="F7472"/>
    </row>
    <row r="7473" spans="1:8">
      <c r="A7473" s="134" t="s">
        <v>12</v>
      </c>
      <c r="B7473" t="s">
        <v>123</v>
      </c>
      <c r="C7473">
        <v>2023</v>
      </c>
      <c r="D7473" s="130">
        <v>6.923089446254875E-2</v>
      </c>
      <c r="F7473"/>
    </row>
    <row r="7474" spans="1:8">
      <c r="A7474" s="134" t="s">
        <v>12</v>
      </c>
      <c r="B7474" t="s">
        <v>123</v>
      </c>
      <c r="C7474">
        <v>2024</v>
      </c>
      <c r="D7474" s="130">
        <v>5.0432029861603347E-2</v>
      </c>
    </row>
    <row r="7475" spans="1:8">
      <c r="A7475" s="134" t="s">
        <v>12</v>
      </c>
      <c r="B7475" t="s">
        <v>123</v>
      </c>
      <c r="C7475">
        <v>2025</v>
      </c>
      <c r="D7475" s="130">
        <v>0.11115576213237818</v>
      </c>
    </row>
    <row r="7476" spans="1:8">
      <c r="A7476" s="134" t="s">
        <v>5</v>
      </c>
      <c r="B7476" t="s">
        <v>125</v>
      </c>
      <c r="C7476">
        <v>2014</v>
      </c>
      <c r="D7476" s="130">
        <v>0.16798276966828921</v>
      </c>
      <c r="F7476"/>
    </row>
    <row r="7477" spans="1:8">
      <c r="A7477" s="134" t="s">
        <v>5</v>
      </c>
      <c r="B7477" t="s">
        <v>125</v>
      </c>
      <c r="C7477">
        <v>2015</v>
      </c>
      <c r="D7477" s="130">
        <v>7.3583411583122885E-2</v>
      </c>
      <c r="F7477"/>
    </row>
    <row r="7478" spans="1:8">
      <c r="A7478" s="134" t="s">
        <v>5</v>
      </c>
      <c r="B7478" t="s">
        <v>125</v>
      </c>
      <c r="C7478">
        <v>2016</v>
      </c>
      <c r="D7478" s="130">
        <v>-6.2332916433027203E-3</v>
      </c>
      <c r="F7478"/>
    </row>
    <row r="7479" spans="1:8">
      <c r="A7479" s="134" t="s">
        <v>5</v>
      </c>
      <c r="B7479" t="s">
        <v>125</v>
      </c>
      <c r="C7479">
        <v>2017</v>
      </c>
      <c r="D7479" s="130">
        <v>2.2948247890523452E-2</v>
      </c>
      <c r="F7479"/>
    </row>
    <row r="7480" spans="1:8">
      <c r="A7480" s="134" t="s">
        <v>5</v>
      </c>
      <c r="B7480" t="s">
        <v>125</v>
      </c>
      <c r="C7480">
        <v>2018</v>
      </c>
      <c r="D7480" s="130">
        <v>6.1004638122359497E-2</v>
      </c>
      <c r="F7480"/>
    </row>
    <row r="7481" spans="1:8">
      <c r="A7481" s="134" t="s">
        <v>5</v>
      </c>
      <c r="B7481" t="s">
        <v>125</v>
      </c>
      <c r="C7481">
        <v>2019</v>
      </c>
      <c r="D7481" s="130">
        <v>6.4997536348228163E-2</v>
      </c>
      <c r="F7481"/>
    </row>
    <row r="7482" spans="1:8">
      <c r="A7482" s="134" t="s">
        <v>5</v>
      </c>
      <c r="B7482" t="s">
        <v>125</v>
      </c>
      <c r="C7482">
        <v>2020</v>
      </c>
      <c r="D7482" s="130">
        <v>5.9916870008485487E-2</v>
      </c>
      <c r="F7482"/>
    </row>
    <row r="7483" spans="1:8">
      <c r="A7483" s="134" t="s">
        <v>5</v>
      </c>
      <c r="B7483" t="s">
        <v>125</v>
      </c>
      <c r="C7483">
        <v>2021</v>
      </c>
      <c r="D7483" s="130">
        <v>5.2918691459855532E-2</v>
      </c>
      <c r="F7483"/>
      <c r="H7483" s="146"/>
    </row>
    <row r="7484" spans="1:8">
      <c r="A7484" s="134" t="s">
        <v>5</v>
      </c>
      <c r="B7484" t="s">
        <v>125</v>
      </c>
      <c r="C7484">
        <v>2022</v>
      </c>
      <c r="D7484" s="130">
        <v>8.7685030477389167E-2</v>
      </c>
      <c r="F7484"/>
      <c r="H7484" s="146"/>
    </row>
    <row r="7485" spans="1:8">
      <c r="A7485" s="134" t="s">
        <v>5</v>
      </c>
      <c r="B7485" t="s">
        <v>125</v>
      </c>
      <c r="C7485">
        <v>2023</v>
      </c>
      <c r="D7485" s="130">
        <v>0.10520585997583282</v>
      </c>
      <c r="F7485"/>
    </row>
    <row r="7486" spans="1:8">
      <c r="A7486" s="134" t="s">
        <v>5</v>
      </c>
      <c r="B7486" t="s">
        <v>125</v>
      </c>
      <c r="C7486">
        <v>2024</v>
      </c>
      <c r="D7486" s="130">
        <v>5.0636615438017576E-2</v>
      </c>
    </row>
    <row r="7487" spans="1:8">
      <c r="A7487" s="134" t="s">
        <v>5</v>
      </c>
      <c r="B7487" t="s">
        <v>125</v>
      </c>
      <c r="C7487">
        <v>2025</v>
      </c>
      <c r="D7487" s="130">
        <v>3.2314634051566669E-2</v>
      </c>
    </row>
    <row r="7488" spans="1:8">
      <c r="A7488" s="134" t="s">
        <v>102</v>
      </c>
      <c r="B7488" t="s">
        <v>125</v>
      </c>
      <c r="C7488">
        <v>2014</v>
      </c>
      <c r="D7488" s="130">
        <v>0.1778359330238887</v>
      </c>
      <c r="F7488"/>
    </row>
    <row r="7489" spans="1:6">
      <c r="A7489" s="134" t="s">
        <v>102</v>
      </c>
      <c r="B7489" t="s">
        <v>125</v>
      </c>
      <c r="C7489">
        <v>2015</v>
      </c>
      <c r="D7489" s="130">
        <v>0.2083572306745585</v>
      </c>
      <c r="F7489"/>
    </row>
    <row r="7490" spans="1:6">
      <c r="A7490" s="134" t="s">
        <v>102</v>
      </c>
      <c r="B7490" t="s">
        <v>125</v>
      </c>
      <c r="C7490">
        <v>2016</v>
      </c>
      <c r="D7490" s="130">
        <v>4.2065490458227849E-2</v>
      </c>
      <c r="F7490"/>
    </row>
    <row r="7491" spans="1:6">
      <c r="A7491" s="134" t="s">
        <v>102</v>
      </c>
      <c r="B7491" t="s">
        <v>125</v>
      </c>
      <c r="C7491">
        <v>2017</v>
      </c>
      <c r="D7491" s="130">
        <v>0.1072056722556228</v>
      </c>
      <c r="F7491"/>
    </row>
    <row r="7492" spans="1:6">
      <c r="A7492" s="134" t="s">
        <v>102</v>
      </c>
      <c r="B7492" t="s">
        <v>125</v>
      </c>
      <c r="C7492">
        <v>2018</v>
      </c>
      <c r="D7492" s="130">
        <v>8.3446153793607272E-2</v>
      </c>
      <c r="F7492"/>
    </row>
    <row r="7493" spans="1:6">
      <c r="A7493" s="134" t="s">
        <v>102</v>
      </c>
      <c r="B7493" t="s">
        <v>125</v>
      </c>
      <c r="C7493">
        <v>2019</v>
      </c>
      <c r="D7493" s="130">
        <v>8.8158538658980962E-2</v>
      </c>
      <c r="F7493"/>
    </row>
    <row r="7494" spans="1:6">
      <c r="A7494" s="134" t="s">
        <v>102</v>
      </c>
      <c r="B7494" t="s">
        <v>125</v>
      </c>
      <c r="C7494">
        <v>2020</v>
      </c>
      <c r="D7494" s="130">
        <v>8.8267848753131012E-2</v>
      </c>
      <c r="F7494"/>
    </row>
    <row r="7495" spans="1:6">
      <c r="A7495" s="134" t="s">
        <v>102</v>
      </c>
      <c r="B7495" t="s">
        <v>125</v>
      </c>
      <c r="C7495">
        <v>2021</v>
      </c>
      <c r="D7495" s="130">
        <v>6.7328283098017347E-2</v>
      </c>
      <c r="F7495"/>
    </row>
    <row r="7496" spans="1:6">
      <c r="A7496" s="134" t="s">
        <v>102</v>
      </c>
      <c r="B7496" t="s">
        <v>125</v>
      </c>
      <c r="C7496">
        <v>2022</v>
      </c>
      <c r="D7496" s="130">
        <v>2.2548972989427273E-2</v>
      </c>
      <c r="F7496"/>
    </row>
    <row r="7497" spans="1:6">
      <c r="A7497" s="134" t="s">
        <v>102</v>
      </c>
      <c r="B7497" t="s">
        <v>125</v>
      </c>
      <c r="C7497">
        <v>2023</v>
      </c>
      <c r="D7497" s="130">
        <v>0.13694218637923999</v>
      </c>
      <c r="F7497"/>
    </row>
    <row r="7498" spans="1:6">
      <c r="A7498" s="134" t="s">
        <v>102</v>
      </c>
      <c r="B7498" t="s">
        <v>125</v>
      </c>
      <c r="C7498">
        <v>2024</v>
      </c>
      <c r="D7498" s="130">
        <v>0.17338625510439568</v>
      </c>
    </row>
    <row r="7499" spans="1:6">
      <c r="A7499" s="134" t="s">
        <v>102</v>
      </c>
      <c r="B7499" t="s">
        <v>125</v>
      </c>
      <c r="C7499">
        <v>2025</v>
      </c>
      <c r="D7499" s="130">
        <v>9.8241634697492669E-2</v>
      </c>
    </row>
    <row r="7500" spans="1:6">
      <c r="A7500" s="134" t="s">
        <v>103</v>
      </c>
      <c r="B7500" t="s">
        <v>125</v>
      </c>
      <c r="C7500">
        <v>2014</v>
      </c>
      <c r="D7500" s="130">
        <v>0.28204625655931381</v>
      </c>
      <c r="F7500"/>
    </row>
    <row r="7501" spans="1:6">
      <c r="A7501" s="134" t="s">
        <v>103</v>
      </c>
      <c r="B7501" t="s">
        <v>125</v>
      </c>
      <c r="C7501">
        <v>2015</v>
      </c>
      <c r="D7501" s="130">
        <v>0.1944065882736912</v>
      </c>
      <c r="F7501"/>
    </row>
    <row r="7502" spans="1:6">
      <c r="A7502" s="134" t="s">
        <v>103</v>
      </c>
      <c r="B7502" t="s">
        <v>125</v>
      </c>
      <c r="C7502">
        <v>2016</v>
      </c>
      <c r="D7502" s="130">
        <v>0.17892925848920291</v>
      </c>
      <c r="F7502"/>
    </row>
    <row r="7503" spans="1:6">
      <c r="A7503" s="134" t="s">
        <v>103</v>
      </c>
      <c r="B7503" t="s">
        <v>125</v>
      </c>
      <c r="C7503">
        <v>2017</v>
      </c>
      <c r="D7503" s="130">
        <v>0.161375713098487</v>
      </c>
      <c r="F7503"/>
    </row>
    <row r="7504" spans="1:6">
      <c r="A7504" s="134" t="s">
        <v>103</v>
      </c>
      <c r="B7504" t="s">
        <v>125</v>
      </c>
      <c r="C7504">
        <v>2018</v>
      </c>
      <c r="D7504" s="130">
        <v>9.8087500725203489E-2</v>
      </c>
      <c r="F7504"/>
    </row>
    <row r="7505" spans="1:6">
      <c r="A7505" s="134" t="s">
        <v>103</v>
      </c>
      <c r="B7505" t="s">
        <v>125</v>
      </c>
      <c r="C7505">
        <v>2019</v>
      </c>
      <c r="D7505" s="130">
        <v>0.1048900929169114</v>
      </c>
      <c r="F7505"/>
    </row>
    <row r="7506" spans="1:6">
      <c r="A7506" s="134" t="s">
        <v>103</v>
      </c>
      <c r="B7506" t="s">
        <v>125</v>
      </c>
      <c r="C7506">
        <v>2020</v>
      </c>
      <c r="D7506" s="130">
        <v>9.8447879763044768E-2</v>
      </c>
      <c r="F7506"/>
    </row>
    <row r="7507" spans="1:6">
      <c r="A7507" s="134" t="s">
        <v>103</v>
      </c>
      <c r="B7507" t="s">
        <v>125</v>
      </c>
      <c r="C7507">
        <v>2021</v>
      </c>
      <c r="D7507" s="130">
        <v>8.4811338592954602E-2</v>
      </c>
      <c r="F7507"/>
    </row>
    <row r="7508" spans="1:6">
      <c r="A7508" s="134" t="s">
        <v>103</v>
      </c>
      <c r="B7508" t="s">
        <v>125</v>
      </c>
      <c r="C7508">
        <v>2022</v>
      </c>
      <c r="D7508" s="130">
        <v>0.14643311943854503</v>
      </c>
      <c r="F7508"/>
    </row>
    <row r="7509" spans="1:6">
      <c r="A7509" s="134" t="s">
        <v>103</v>
      </c>
      <c r="B7509" t="s">
        <v>125</v>
      </c>
      <c r="C7509">
        <v>2023</v>
      </c>
      <c r="D7509" s="130">
        <v>0.18348974477308078</v>
      </c>
      <c r="F7509"/>
    </row>
    <row r="7510" spans="1:6">
      <c r="A7510" s="134" t="s">
        <v>103</v>
      </c>
      <c r="B7510" t="s">
        <v>125</v>
      </c>
      <c r="C7510">
        <v>2024</v>
      </c>
      <c r="D7510" s="130">
        <v>0.1541936366409965</v>
      </c>
    </row>
    <row r="7511" spans="1:6">
      <c r="A7511" s="134" t="s">
        <v>103</v>
      </c>
      <c r="B7511" t="s">
        <v>125</v>
      </c>
      <c r="C7511">
        <v>2025</v>
      </c>
      <c r="D7511" s="130">
        <v>7.6773425103209753E-2</v>
      </c>
    </row>
    <row r="7512" spans="1:6">
      <c r="A7512" s="134" t="s">
        <v>11</v>
      </c>
      <c r="B7512" t="s">
        <v>125</v>
      </c>
      <c r="C7512">
        <v>2014</v>
      </c>
      <c r="D7512" s="130">
        <v>7.8377012109104249E-2</v>
      </c>
      <c r="F7512"/>
    </row>
    <row r="7513" spans="1:6">
      <c r="A7513" s="134" t="s">
        <v>11</v>
      </c>
      <c r="B7513" t="s">
        <v>125</v>
      </c>
      <c r="C7513">
        <v>2015</v>
      </c>
      <c r="D7513" s="130">
        <v>0.10430054268496169</v>
      </c>
      <c r="F7513"/>
    </row>
    <row r="7514" spans="1:6">
      <c r="A7514" s="134" t="s">
        <v>11</v>
      </c>
      <c r="B7514" t="s">
        <v>125</v>
      </c>
      <c r="C7514">
        <v>2016</v>
      </c>
      <c r="D7514" s="130">
        <v>6.1784245518106649E-2</v>
      </c>
      <c r="F7514"/>
    </row>
    <row r="7515" spans="1:6">
      <c r="A7515" s="134" t="s">
        <v>11</v>
      </c>
      <c r="B7515" t="s">
        <v>125</v>
      </c>
      <c r="C7515">
        <v>2017</v>
      </c>
      <c r="D7515" s="130">
        <v>5.6977776958873981E-2</v>
      </c>
      <c r="F7515"/>
    </row>
    <row r="7516" spans="1:6">
      <c r="A7516" s="134" t="s">
        <v>11</v>
      </c>
      <c r="B7516" t="s">
        <v>125</v>
      </c>
      <c r="C7516">
        <v>2018</v>
      </c>
      <c r="D7516" s="130">
        <v>7.4851194863267689E-2</v>
      </c>
      <c r="F7516"/>
    </row>
    <row r="7517" spans="1:6">
      <c r="A7517" s="134" t="s">
        <v>11</v>
      </c>
      <c r="B7517" t="s">
        <v>125</v>
      </c>
      <c r="C7517">
        <v>2019</v>
      </c>
      <c r="D7517" s="130">
        <v>6.2400786455371317E-2</v>
      </c>
      <c r="F7517"/>
    </row>
    <row r="7518" spans="1:6">
      <c r="A7518" s="134" t="s">
        <v>11</v>
      </c>
      <c r="B7518" t="s">
        <v>125</v>
      </c>
      <c r="C7518">
        <v>2020</v>
      </c>
      <c r="D7518" s="130">
        <v>4.0429346292583129E-2</v>
      </c>
      <c r="F7518"/>
    </row>
    <row r="7519" spans="1:6">
      <c r="A7519" s="134" t="s">
        <v>11</v>
      </c>
      <c r="B7519" t="s">
        <v>125</v>
      </c>
      <c r="C7519">
        <v>2021</v>
      </c>
      <c r="D7519" s="130">
        <v>4.7128155946367697E-2</v>
      </c>
      <c r="F7519"/>
    </row>
    <row r="7520" spans="1:6">
      <c r="A7520" s="134" t="s">
        <v>11</v>
      </c>
      <c r="B7520" t="s">
        <v>125</v>
      </c>
      <c r="C7520">
        <v>2022</v>
      </c>
      <c r="D7520" s="130">
        <v>9.5592544038161739E-2</v>
      </c>
      <c r="F7520"/>
    </row>
    <row r="7521" spans="1:6">
      <c r="A7521" s="134" t="s">
        <v>11</v>
      </c>
      <c r="B7521" t="s">
        <v>125</v>
      </c>
      <c r="C7521">
        <v>2023</v>
      </c>
      <c r="D7521" s="130">
        <v>0.14608042798364165</v>
      </c>
      <c r="F7521"/>
    </row>
    <row r="7522" spans="1:6">
      <c r="A7522" s="134" t="s">
        <v>11</v>
      </c>
      <c r="B7522" t="s">
        <v>125</v>
      </c>
      <c r="C7522">
        <v>2024</v>
      </c>
      <c r="D7522" s="130">
        <v>0.10027696079158399</v>
      </c>
    </row>
    <row r="7523" spans="1:6">
      <c r="A7523" s="134" t="s">
        <v>11</v>
      </c>
      <c r="B7523" t="s">
        <v>125</v>
      </c>
      <c r="C7523">
        <v>2025</v>
      </c>
      <c r="D7523" s="130">
        <v>6.7004125769114048E-2</v>
      </c>
    </row>
    <row r="7524" spans="1:6">
      <c r="A7524" s="134" t="s">
        <v>72</v>
      </c>
      <c r="B7524" t="s">
        <v>125</v>
      </c>
      <c r="C7524">
        <v>2014</v>
      </c>
      <c r="D7524" s="130">
        <v>0.1008850532852292</v>
      </c>
      <c r="F7524"/>
    </row>
    <row r="7525" spans="1:6">
      <c r="A7525" s="134" t="s">
        <v>72</v>
      </c>
      <c r="B7525" t="s">
        <v>125</v>
      </c>
      <c r="C7525">
        <v>2015</v>
      </c>
      <c r="D7525" s="130">
        <v>7.0368214877018442E-2</v>
      </c>
      <c r="F7525"/>
    </row>
    <row r="7526" spans="1:6">
      <c r="A7526" s="134" t="s">
        <v>72</v>
      </c>
      <c r="B7526" t="s">
        <v>125</v>
      </c>
      <c r="C7526">
        <v>2016</v>
      </c>
      <c r="D7526" s="130">
        <v>7.725960637964259E-2</v>
      </c>
      <c r="F7526"/>
    </row>
    <row r="7527" spans="1:6">
      <c r="A7527" s="134" t="s">
        <v>72</v>
      </c>
      <c r="B7527" t="s">
        <v>125</v>
      </c>
      <c r="C7527">
        <v>2017</v>
      </c>
      <c r="D7527" s="130">
        <v>8.0196970982297583E-2</v>
      </c>
      <c r="F7527"/>
    </row>
    <row r="7528" spans="1:6">
      <c r="A7528" s="134" t="s">
        <v>72</v>
      </c>
      <c r="B7528" t="s">
        <v>125</v>
      </c>
      <c r="C7528">
        <v>2018</v>
      </c>
      <c r="D7528" s="130">
        <v>8.5885961159040583E-2</v>
      </c>
      <c r="F7528"/>
    </row>
    <row r="7529" spans="1:6">
      <c r="A7529" s="134" t="s">
        <v>72</v>
      </c>
      <c r="B7529" t="s">
        <v>125</v>
      </c>
      <c r="C7529">
        <v>2019</v>
      </c>
      <c r="D7529" s="130">
        <v>5.7245969600310948E-2</v>
      </c>
      <c r="F7529"/>
    </row>
    <row r="7530" spans="1:6">
      <c r="A7530" s="134" t="s">
        <v>72</v>
      </c>
      <c r="B7530" t="s">
        <v>125</v>
      </c>
      <c r="C7530">
        <v>2020</v>
      </c>
      <c r="D7530" s="130">
        <v>3.7724473960127299E-2</v>
      </c>
      <c r="F7530"/>
    </row>
    <row r="7531" spans="1:6">
      <c r="A7531" s="134" t="s">
        <v>72</v>
      </c>
      <c r="B7531" t="s">
        <v>125</v>
      </c>
      <c r="C7531">
        <v>2021</v>
      </c>
      <c r="D7531" s="130">
        <v>2.306479454019749E-2</v>
      </c>
      <c r="F7531"/>
    </row>
    <row r="7532" spans="1:6">
      <c r="A7532" s="134" t="s">
        <v>72</v>
      </c>
      <c r="B7532" t="s">
        <v>125</v>
      </c>
      <c r="C7532">
        <v>2022</v>
      </c>
      <c r="D7532" s="130">
        <v>6.4310886331014575E-2</v>
      </c>
      <c r="F7532"/>
    </row>
    <row r="7533" spans="1:6">
      <c r="A7533" s="134" t="s">
        <v>72</v>
      </c>
      <c r="B7533" t="s">
        <v>125</v>
      </c>
      <c r="C7533">
        <v>2023</v>
      </c>
      <c r="D7533" s="130">
        <v>0.15666318204955781</v>
      </c>
      <c r="F7533"/>
    </row>
    <row r="7534" spans="1:6">
      <c r="A7534" s="134" t="s">
        <v>72</v>
      </c>
      <c r="B7534" t="s">
        <v>125</v>
      </c>
      <c r="C7534">
        <v>2024</v>
      </c>
      <c r="D7534" s="130">
        <v>6.5302344621562966E-2</v>
      </c>
    </row>
    <row r="7535" spans="1:6">
      <c r="A7535" s="134" t="s">
        <v>72</v>
      </c>
      <c r="B7535" t="s">
        <v>125</v>
      </c>
      <c r="C7535">
        <v>2025</v>
      </c>
      <c r="D7535" s="130">
        <v>2.8452012633461327E-2</v>
      </c>
    </row>
    <row r="7536" spans="1:6">
      <c r="A7536" s="134" t="s">
        <v>6</v>
      </c>
      <c r="B7536" t="s">
        <v>125</v>
      </c>
      <c r="C7536">
        <v>2014</v>
      </c>
      <c r="D7536" s="130">
        <v>0.11792229395623691</v>
      </c>
      <c r="F7536"/>
    </row>
    <row r="7537" spans="1:6">
      <c r="A7537" s="134" t="s">
        <v>6</v>
      </c>
      <c r="B7537" t="s">
        <v>125</v>
      </c>
      <c r="C7537">
        <v>2015</v>
      </c>
      <c r="D7537" s="130">
        <v>0.15143214881898259</v>
      </c>
      <c r="F7537"/>
    </row>
    <row r="7538" spans="1:6">
      <c r="A7538" s="134" t="s">
        <v>6</v>
      </c>
      <c r="B7538" t="s">
        <v>125</v>
      </c>
      <c r="C7538">
        <v>2016</v>
      </c>
      <c r="D7538" s="130">
        <v>3.8114990428535361E-2</v>
      </c>
      <c r="F7538"/>
    </row>
    <row r="7539" spans="1:6">
      <c r="A7539" s="134" t="s">
        <v>6</v>
      </c>
      <c r="B7539" t="s">
        <v>125</v>
      </c>
      <c r="C7539">
        <v>2017</v>
      </c>
      <c r="D7539" s="130">
        <v>5.337551938713269E-2</v>
      </c>
      <c r="F7539"/>
    </row>
    <row r="7540" spans="1:6">
      <c r="A7540" s="134" t="s">
        <v>6</v>
      </c>
      <c r="B7540" t="s">
        <v>125</v>
      </c>
      <c r="C7540">
        <v>2018</v>
      </c>
      <c r="D7540" s="130">
        <v>0.17685585249336361</v>
      </c>
      <c r="F7540"/>
    </row>
    <row r="7541" spans="1:6">
      <c r="A7541" s="134" t="s">
        <v>6</v>
      </c>
      <c r="B7541" t="s">
        <v>125</v>
      </c>
      <c r="C7541">
        <v>2019</v>
      </c>
      <c r="D7541" s="130">
        <v>0.14496943407302351</v>
      </c>
      <c r="F7541"/>
    </row>
    <row r="7542" spans="1:6">
      <c r="A7542" s="134" t="s">
        <v>6</v>
      </c>
      <c r="B7542" t="s">
        <v>125</v>
      </c>
      <c r="C7542">
        <v>2020</v>
      </c>
      <c r="D7542" s="130">
        <v>0.1178260362308437</v>
      </c>
      <c r="F7542"/>
    </row>
    <row r="7543" spans="1:6">
      <c r="A7543" s="134" t="s">
        <v>6</v>
      </c>
      <c r="B7543" t="s">
        <v>125</v>
      </c>
      <c r="C7543">
        <v>2021</v>
      </c>
      <c r="D7543" s="130">
        <v>0.19743037356147891</v>
      </c>
      <c r="F7543"/>
    </row>
    <row r="7544" spans="1:6">
      <c r="A7544" s="134" t="s">
        <v>6</v>
      </c>
      <c r="B7544" t="s">
        <v>125</v>
      </c>
      <c r="C7544">
        <v>2022</v>
      </c>
      <c r="D7544" s="130">
        <v>0.22055011313928247</v>
      </c>
      <c r="F7544"/>
    </row>
    <row r="7545" spans="1:6">
      <c r="A7545" s="134" t="s">
        <v>6</v>
      </c>
      <c r="B7545" t="s">
        <v>125</v>
      </c>
      <c r="C7545">
        <v>2023</v>
      </c>
      <c r="D7545" s="130">
        <v>0.34185681141293311</v>
      </c>
      <c r="F7545"/>
    </row>
    <row r="7546" spans="1:6">
      <c r="A7546" s="134" t="s">
        <v>6</v>
      </c>
      <c r="B7546" t="s">
        <v>125</v>
      </c>
      <c r="C7546">
        <v>2024</v>
      </c>
      <c r="D7546" s="130">
        <v>0.20561044519561222</v>
      </c>
    </row>
    <row r="7547" spans="1:6">
      <c r="A7547" s="134" t="s">
        <v>6</v>
      </c>
      <c r="B7547" t="s">
        <v>125</v>
      </c>
      <c r="C7547">
        <v>2025</v>
      </c>
      <c r="D7547" s="130">
        <v>3.4765693683307931E-2</v>
      </c>
    </row>
    <row r="7548" spans="1:6">
      <c r="A7548" s="134" t="s">
        <v>8</v>
      </c>
      <c r="B7548" t="s">
        <v>125</v>
      </c>
      <c r="C7548">
        <v>2014</v>
      </c>
      <c r="D7548" s="130">
        <v>6.7188720076103034E-2</v>
      </c>
      <c r="F7548"/>
    </row>
    <row r="7549" spans="1:6">
      <c r="A7549" s="134" t="s">
        <v>8</v>
      </c>
      <c r="B7549" t="s">
        <v>125</v>
      </c>
      <c r="C7549">
        <v>2015</v>
      </c>
      <c r="D7549" s="130">
        <v>0.1032208054344923</v>
      </c>
      <c r="F7549"/>
    </row>
    <row r="7550" spans="1:6">
      <c r="A7550" s="134" t="s">
        <v>8</v>
      </c>
      <c r="B7550" t="s">
        <v>125</v>
      </c>
      <c r="C7550">
        <v>2016</v>
      </c>
      <c r="D7550" s="130">
        <v>0.11762930592266931</v>
      </c>
      <c r="F7550"/>
    </row>
    <row r="7551" spans="1:6">
      <c r="A7551" s="134" t="s">
        <v>8</v>
      </c>
      <c r="B7551" t="s">
        <v>125</v>
      </c>
      <c r="C7551">
        <v>2017</v>
      </c>
      <c r="D7551" s="130">
        <v>0.13225825841682051</v>
      </c>
      <c r="F7551"/>
    </row>
    <row r="7552" spans="1:6">
      <c r="A7552" s="134" t="s">
        <v>8</v>
      </c>
      <c r="B7552" t="s">
        <v>125</v>
      </c>
      <c r="C7552">
        <v>2018</v>
      </c>
      <c r="D7552" s="130">
        <v>0.1010459530978895</v>
      </c>
      <c r="F7552"/>
    </row>
    <row r="7553" spans="1:9">
      <c r="A7553" s="134" t="s">
        <v>8</v>
      </c>
      <c r="B7553" t="s">
        <v>125</v>
      </c>
      <c r="C7553">
        <v>2019</v>
      </c>
      <c r="D7553" s="130">
        <v>7.0659665176181372E-2</v>
      </c>
      <c r="F7553"/>
    </row>
    <row r="7554" spans="1:9">
      <c r="A7554" s="134" t="s">
        <v>8</v>
      </c>
      <c r="B7554" t="s">
        <v>125</v>
      </c>
      <c r="C7554">
        <v>2020</v>
      </c>
      <c r="D7554" s="130">
        <v>7.1192763360087036E-2</v>
      </c>
      <c r="F7554"/>
    </row>
    <row r="7555" spans="1:9">
      <c r="A7555" s="134" t="s">
        <v>8</v>
      </c>
      <c r="B7555" t="s">
        <v>125</v>
      </c>
      <c r="C7555">
        <v>2021</v>
      </c>
      <c r="D7555" s="130">
        <v>2.379008276083255E-2</v>
      </c>
      <c r="F7555"/>
    </row>
    <row r="7556" spans="1:9">
      <c r="A7556" s="134" t="s">
        <v>8</v>
      </c>
      <c r="B7556" t="s">
        <v>125</v>
      </c>
      <c r="C7556">
        <v>2022</v>
      </c>
      <c r="D7556" s="130">
        <v>8.9871280371920784E-2</v>
      </c>
      <c r="F7556"/>
      <c r="I7556" s="63"/>
    </row>
    <row r="7557" spans="1:9">
      <c r="A7557" s="134" t="s">
        <v>8</v>
      </c>
      <c r="B7557" t="s">
        <v>125</v>
      </c>
      <c r="C7557">
        <v>2023</v>
      </c>
      <c r="D7557" s="130">
        <v>0.12017458990767955</v>
      </c>
      <c r="F7557"/>
    </row>
    <row r="7558" spans="1:9">
      <c r="A7558" s="134" t="s">
        <v>8</v>
      </c>
      <c r="B7558" t="s">
        <v>125</v>
      </c>
      <c r="C7558">
        <v>2024</v>
      </c>
      <c r="D7558" s="130">
        <v>3.9820434661571855E-2</v>
      </c>
    </row>
    <row r="7559" spans="1:9">
      <c r="A7559" s="134" t="s">
        <v>8</v>
      </c>
      <c r="B7559" t="s">
        <v>125</v>
      </c>
      <c r="C7559">
        <v>2025</v>
      </c>
      <c r="D7559" s="130">
        <v>1.0025234946551291E-2</v>
      </c>
    </row>
    <row r="7560" spans="1:9">
      <c r="A7560" s="134" t="s">
        <v>9</v>
      </c>
      <c r="B7560" t="s">
        <v>125</v>
      </c>
      <c r="C7560">
        <v>2014</v>
      </c>
      <c r="D7560" s="130">
        <v>8.2318566195766593E-2</v>
      </c>
      <c r="F7560"/>
    </row>
    <row r="7561" spans="1:9">
      <c r="A7561" s="134" t="s">
        <v>9</v>
      </c>
      <c r="B7561" t="s">
        <v>125</v>
      </c>
      <c r="C7561">
        <v>2015</v>
      </c>
      <c r="D7561" s="130">
        <v>9.7546936674573398E-2</v>
      </c>
      <c r="F7561"/>
    </row>
    <row r="7562" spans="1:9">
      <c r="A7562" s="134" t="s">
        <v>9</v>
      </c>
      <c r="B7562" t="s">
        <v>125</v>
      </c>
      <c r="C7562">
        <v>2016</v>
      </c>
      <c r="D7562" s="130">
        <v>6.9941447553577327E-2</v>
      </c>
      <c r="F7562"/>
    </row>
    <row r="7563" spans="1:9">
      <c r="A7563" s="134" t="s">
        <v>9</v>
      </c>
      <c r="B7563" t="s">
        <v>125</v>
      </c>
      <c r="C7563">
        <v>2017</v>
      </c>
      <c r="D7563" s="130">
        <v>0.14676226058879141</v>
      </c>
      <c r="F7563"/>
    </row>
    <row r="7564" spans="1:9">
      <c r="A7564" s="134" t="s">
        <v>9</v>
      </c>
      <c r="B7564" t="s">
        <v>125</v>
      </c>
      <c r="C7564">
        <v>2018</v>
      </c>
      <c r="D7564" s="130">
        <v>8.4549019496635291E-2</v>
      </c>
      <c r="F7564"/>
    </row>
    <row r="7565" spans="1:9">
      <c r="A7565" s="134" t="s">
        <v>9</v>
      </c>
      <c r="B7565" t="s">
        <v>125</v>
      </c>
      <c r="C7565">
        <v>2019</v>
      </c>
      <c r="D7565" s="130">
        <v>6.2078417596648568E-2</v>
      </c>
      <c r="F7565"/>
    </row>
    <row r="7566" spans="1:9">
      <c r="A7566" s="134" t="s">
        <v>9</v>
      </c>
      <c r="B7566" t="s">
        <v>125</v>
      </c>
      <c r="C7566">
        <v>2020</v>
      </c>
      <c r="D7566" s="130">
        <v>6.1702150558045871E-2</v>
      </c>
      <c r="F7566"/>
    </row>
    <row r="7567" spans="1:9">
      <c r="A7567" s="134" t="s">
        <v>9</v>
      </c>
      <c r="B7567" t="s">
        <v>125</v>
      </c>
      <c r="C7567">
        <v>2021</v>
      </c>
      <c r="D7567" s="130">
        <v>1.881920337517964E-2</v>
      </c>
      <c r="F7567"/>
    </row>
    <row r="7568" spans="1:9">
      <c r="A7568" s="134" t="s">
        <v>9</v>
      </c>
      <c r="B7568" t="s">
        <v>125</v>
      </c>
      <c r="C7568">
        <v>2022</v>
      </c>
      <c r="D7568" s="130">
        <v>6.9396466250976743E-2</v>
      </c>
      <c r="F7568"/>
    </row>
    <row r="7569" spans="1:10">
      <c r="A7569" s="134" t="s">
        <v>9</v>
      </c>
      <c r="B7569" t="s">
        <v>125</v>
      </c>
      <c r="C7569">
        <v>2023</v>
      </c>
      <c r="D7569" s="130">
        <v>0.14346264370303499</v>
      </c>
      <c r="F7569"/>
    </row>
    <row r="7570" spans="1:10">
      <c r="A7570" s="134" t="s">
        <v>9</v>
      </c>
      <c r="B7570" t="s">
        <v>125</v>
      </c>
      <c r="C7570">
        <v>2024</v>
      </c>
      <c r="D7570" s="130">
        <v>3.0745992341927677E-2</v>
      </c>
    </row>
    <row r="7571" spans="1:10">
      <c r="A7571" s="134" t="s">
        <v>9</v>
      </c>
      <c r="B7571" t="s">
        <v>125</v>
      </c>
      <c r="C7571">
        <v>2025</v>
      </c>
      <c r="D7571" s="130">
        <v>2.9116977795286877E-3</v>
      </c>
    </row>
    <row r="7572" spans="1:10">
      <c r="A7572" s="134" t="s">
        <v>7</v>
      </c>
      <c r="B7572" t="s">
        <v>125</v>
      </c>
      <c r="C7572">
        <v>2014</v>
      </c>
      <c r="D7572" s="130">
        <v>0.13375193149094311</v>
      </c>
      <c r="F7572"/>
    </row>
    <row r="7573" spans="1:10">
      <c r="A7573" s="134" t="s">
        <v>7</v>
      </c>
      <c r="B7573" t="s">
        <v>125</v>
      </c>
      <c r="C7573">
        <v>2015</v>
      </c>
      <c r="D7573" s="130">
        <v>0.1491190769976628</v>
      </c>
      <c r="F7573"/>
    </row>
    <row r="7574" spans="1:10">
      <c r="A7574" s="134" t="s">
        <v>7</v>
      </c>
      <c r="B7574" t="s">
        <v>125</v>
      </c>
      <c r="C7574">
        <v>2016</v>
      </c>
      <c r="D7574" s="130">
        <v>2.2829449106063228E-3</v>
      </c>
      <c r="F7574"/>
    </row>
    <row r="7575" spans="1:10">
      <c r="A7575" s="134" t="s">
        <v>7</v>
      </c>
      <c r="B7575" t="s">
        <v>125</v>
      </c>
      <c r="C7575">
        <v>2017</v>
      </c>
      <c r="D7575" s="130">
        <v>1.6152747487843962E-2</v>
      </c>
      <c r="F7575"/>
    </row>
    <row r="7576" spans="1:10">
      <c r="A7576" s="134" t="s">
        <v>7</v>
      </c>
      <c r="B7576" t="s">
        <v>125</v>
      </c>
      <c r="C7576">
        <v>2018</v>
      </c>
      <c r="D7576" s="130">
        <v>2.1669557979421539E-2</v>
      </c>
      <c r="F7576"/>
    </row>
    <row r="7577" spans="1:10">
      <c r="A7577" s="134" t="s">
        <v>7</v>
      </c>
      <c r="B7577" t="s">
        <v>125</v>
      </c>
      <c r="C7577">
        <v>2019</v>
      </c>
      <c r="D7577" s="130">
        <v>8.7526633886311992E-3</v>
      </c>
      <c r="F7577"/>
    </row>
    <row r="7578" spans="1:10">
      <c r="A7578" s="134" t="s">
        <v>7</v>
      </c>
      <c r="B7578" t="s">
        <v>125</v>
      </c>
      <c r="C7578">
        <v>2020</v>
      </c>
      <c r="D7578" s="130">
        <v>2.4989992060264948E-2</v>
      </c>
      <c r="F7578"/>
    </row>
    <row r="7579" spans="1:10">
      <c r="A7579" s="134" t="s">
        <v>7</v>
      </c>
      <c r="B7579" t="s">
        <v>125</v>
      </c>
      <c r="C7579">
        <v>2021</v>
      </c>
      <c r="D7579" s="130">
        <v>1.8687230673446052E-2</v>
      </c>
      <c r="F7579"/>
    </row>
    <row r="7580" spans="1:10">
      <c r="A7580" s="134" t="s">
        <v>7</v>
      </c>
      <c r="B7580" t="s">
        <v>125</v>
      </c>
      <c r="C7580">
        <v>2022</v>
      </c>
      <c r="D7580" s="130">
        <v>5.9650123475443878E-2</v>
      </c>
      <c r="F7580"/>
      <c r="J7580" s="63"/>
    </row>
    <row r="7581" spans="1:10">
      <c r="A7581" s="134" t="s">
        <v>7</v>
      </c>
      <c r="B7581" t="s">
        <v>125</v>
      </c>
      <c r="C7581">
        <v>2023</v>
      </c>
      <c r="D7581" s="130">
        <v>9.3041499918431761E-2</v>
      </c>
      <c r="F7581"/>
    </row>
    <row r="7582" spans="1:10">
      <c r="A7582" s="134" t="s">
        <v>7</v>
      </c>
      <c r="B7582" t="s">
        <v>125</v>
      </c>
      <c r="C7582">
        <v>2024</v>
      </c>
      <c r="D7582" s="130">
        <v>3.8787416212789423E-2</v>
      </c>
    </row>
    <row r="7583" spans="1:10">
      <c r="A7583" s="134" t="s">
        <v>7</v>
      </c>
      <c r="B7583" t="s">
        <v>125</v>
      </c>
      <c r="C7583">
        <v>2025</v>
      </c>
      <c r="D7583" s="130">
        <v>1.5683358876340564E-2</v>
      </c>
    </row>
    <row r="7584" spans="1:10">
      <c r="A7584" s="134" t="s">
        <v>107</v>
      </c>
      <c r="B7584" t="s">
        <v>125</v>
      </c>
      <c r="C7584">
        <v>2014</v>
      </c>
      <c r="D7584" s="130">
        <v>6.9160290448486081E-2</v>
      </c>
      <c r="F7584"/>
    </row>
    <row r="7585" spans="1:6">
      <c r="A7585" s="134" t="s">
        <v>107</v>
      </c>
      <c r="B7585" t="s">
        <v>125</v>
      </c>
      <c r="C7585">
        <v>2015</v>
      </c>
      <c r="D7585" s="130">
        <v>5.4446171670021921E-2</v>
      </c>
      <c r="F7585"/>
    </row>
    <row r="7586" spans="1:6">
      <c r="A7586" s="134" t="s">
        <v>107</v>
      </c>
      <c r="B7586" t="s">
        <v>125</v>
      </c>
      <c r="C7586">
        <v>2016</v>
      </c>
      <c r="D7586" s="130">
        <v>5.76854546266145E-2</v>
      </c>
      <c r="F7586"/>
    </row>
    <row r="7587" spans="1:6">
      <c r="A7587" s="134" t="s">
        <v>107</v>
      </c>
      <c r="B7587" t="s">
        <v>125</v>
      </c>
      <c r="C7587">
        <v>2017</v>
      </c>
      <c r="D7587" s="130">
        <v>6.2368974010082907E-2</v>
      </c>
      <c r="F7587"/>
    </row>
    <row r="7588" spans="1:6">
      <c r="A7588" s="134" t="s">
        <v>107</v>
      </c>
      <c r="B7588" t="s">
        <v>125</v>
      </c>
      <c r="C7588">
        <v>2018</v>
      </c>
      <c r="D7588" s="130">
        <v>8.1026132091505873E-2</v>
      </c>
      <c r="F7588"/>
    </row>
    <row r="7589" spans="1:6">
      <c r="A7589" s="134" t="s">
        <v>107</v>
      </c>
      <c r="B7589" t="s">
        <v>125</v>
      </c>
      <c r="C7589">
        <v>2019</v>
      </c>
      <c r="D7589" s="130">
        <v>8.6797153341323735E-2</v>
      </c>
      <c r="F7589"/>
    </row>
    <row r="7590" spans="1:6">
      <c r="A7590" s="134" t="s">
        <v>107</v>
      </c>
      <c r="B7590" t="s">
        <v>125</v>
      </c>
      <c r="C7590">
        <v>2020</v>
      </c>
      <c r="D7590" s="130">
        <v>3.3997911984879788E-2</v>
      </c>
      <c r="F7590"/>
    </row>
    <row r="7591" spans="1:6">
      <c r="A7591" s="134" t="s">
        <v>107</v>
      </c>
      <c r="B7591" t="s">
        <v>125</v>
      </c>
      <c r="C7591">
        <v>2021</v>
      </c>
      <c r="D7591" s="130">
        <v>-1.8814950177188532E-2</v>
      </c>
      <c r="F7591"/>
    </row>
    <row r="7592" spans="1:6">
      <c r="A7592" s="134" t="s">
        <v>107</v>
      </c>
      <c r="B7592" t="s">
        <v>125</v>
      </c>
      <c r="C7592">
        <v>2022</v>
      </c>
      <c r="D7592" s="130">
        <v>0.13743883130746634</v>
      </c>
      <c r="F7592"/>
    </row>
    <row r="7593" spans="1:6">
      <c r="A7593" s="134" t="s">
        <v>107</v>
      </c>
      <c r="B7593" t="s">
        <v>125</v>
      </c>
      <c r="C7593">
        <v>2023</v>
      </c>
      <c r="D7593" s="130">
        <v>0.10014770994301783</v>
      </c>
      <c r="F7593"/>
    </row>
    <row r="7594" spans="1:6">
      <c r="A7594" s="134" t="s">
        <v>107</v>
      </c>
      <c r="B7594" t="s">
        <v>125</v>
      </c>
      <c r="C7594">
        <v>2024</v>
      </c>
      <c r="D7594" s="130">
        <v>-8.8722514093127203E-2</v>
      </c>
    </row>
    <row r="7595" spans="1:6">
      <c r="A7595" s="134" t="s">
        <v>107</v>
      </c>
      <c r="B7595" t="s">
        <v>125</v>
      </c>
      <c r="C7595">
        <v>2025</v>
      </c>
      <c r="D7595" s="130">
        <v>-2.9054627923514521E-2</v>
      </c>
    </row>
    <row r="7596" spans="1:6">
      <c r="A7596" s="134" t="s">
        <v>104</v>
      </c>
      <c r="B7596" t="s">
        <v>125</v>
      </c>
      <c r="C7596">
        <v>2014</v>
      </c>
      <c r="D7596" s="130">
        <v>0.1121937044528879</v>
      </c>
      <c r="F7596"/>
    </row>
    <row r="7597" spans="1:6">
      <c r="A7597" s="134" t="s">
        <v>104</v>
      </c>
      <c r="B7597" t="s">
        <v>125</v>
      </c>
      <c r="C7597">
        <v>2015</v>
      </c>
      <c r="D7597" s="130">
        <v>0.15606837792481831</v>
      </c>
      <c r="F7597"/>
    </row>
    <row r="7598" spans="1:6">
      <c r="A7598" s="134" t="s">
        <v>104</v>
      </c>
      <c r="B7598" t="s">
        <v>125</v>
      </c>
      <c r="C7598">
        <v>2016</v>
      </c>
      <c r="D7598" s="130">
        <v>9.6460999449511503E-2</v>
      </c>
      <c r="F7598"/>
    </row>
    <row r="7599" spans="1:6">
      <c r="A7599" s="134" t="s">
        <v>104</v>
      </c>
      <c r="B7599" t="s">
        <v>125</v>
      </c>
      <c r="C7599">
        <v>2017</v>
      </c>
      <c r="D7599" s="130">
        <v>0.10957414347621031</v>
      </c>
      <c r="F7599"/>
    </row>
    <row r="7600" spans="1:6">
      <c r="A7600" s="134" t="s">
        <v>104</v>
      </c>
      <c r="B7600" t="s">
        <v>125</v>
      </c>
      <c r="C7600">
        <v>2018</v>
      </c>
      <c r="D7600" s="130">
        <v>8.6591978929309324E-2</v>
      </c>
      <c r="F7600"/>
    </row>
    <row r="7601" spans="1:6">
      <c r="A7601" s="134" t="s">
        <v>104</v>
      </c>
      <c r="B7601" t="s">
        <v>125</v>
      </c>
      <c r="C7601">
        <v>2019</v>
      </c>
      <c r="D7601" s="130">
        <v>5.3641973022346162E-2</v>
      </c>
      <c r="F7601"/>
    </row>
    <row r="7602" spans="1:6">
      <c r="A7602" s="134" t="s">
        <v>104</v>
      </c>
      <c r="B7602" t="s">
        <v>125</v>
      </c>
      <c r="C7602">
        <v>2020</v>
      </c>
      <c r="D7602" s="130">
        <v>8.7367282849589833E-2</v>
      </c>
      <c r="F7602"/>
    </row>
    <row r="7603" spans="1:6">
      <c r="A7603" s="134" t="s">
        <v>104</v>
      </c>
      <c r="B7603" t="s">
        <v>125</v>
      </c>
      <c r="C7603">
        <v>2021</v>
      </c>
      <c r="D7603" s="130">
        <v>0.1073603950589109</v>
      </c>
      <c r="F7603"/>
    </row>
    <row r="7604" spans="1:6">
      <c r="A7604" s="134" t="s">
        <v>104</v>
      </c>
      <c r="B7604" t="s">
        <v>125</v>
      </c>
      <c r="C7604">
        <v>2022</v>
      </c>
      <c r="D7604" s="130">
        <v>8.9525216664159593E-2</v>
      </c>
      <c r="F7604"/>
    </row>
    <row r="7605" spans="1:6">
      <c r="A7605" s="134" t="s">
        <v>104</v>
      </c>
      <c r="B7605" t="s">
        <v>125</v>
      </c>
      <c r="C7605">
        <v>2023</v>
      </c>
      <c r="D7605" s="130">
        <v>9.8971797335681164E-2</v>
      </c>
      <c r="F7605"/>
    </row>
    <row r="7606" spans="1:6">
      <c r="A7606" s="134" t="s">
        <v>104</v>
      </c>
      <c r="B7606" t="s">
        <v>125</v>
      </c>
      <c r="C7606">
        <v>2024</v>
      </c>
      <c r="D7606" s="130">
        <v>0.17828236104935119</v>
      </c>
    </row>
    <row r="7607" spans="1:6">
      <c r="A7607" s="134" t="s">
        <v>104</v>
      </c>
      <c r="B7607" t="s">
        <v>125</v>
      </c>
      <c r="C7607">
        <v>2025</v>
      </c>
      <c r="D7607" s="130">
        <v>0.12913668606064888</v>
      </c>
    </row>
    <row r="7608" spans="1:6">
      <c r="A7608" s="134" t="s">
        <v>145</v>
      </c>
      <c r="B7608" t="s">
        <v>125</v>
      </c>
      <c r="C7608">
        <v>2014</v>
      </c>
      <c r="D7608" s="130"/>
      <c r="F7608"/>
    </row>
    <row r="7609" spans="1:6">
      <c r="A7609" s="134" t="s">
        <v>145</v>
      </c>
      <c r="B7609" t="s">
        <v>125</v>
      </c>
      <c r="C7609">
        <v>2015</v>
      </c>
      <c r="D7609" s="130"/>
      <c r="F7609"/>
    </row>
    <row r="7610" spans="1:6">
      <c r="A7610" s="134" t="s">
        <v>145</v>
      </c>
      <c r="B7610" t="s">
        <v>125</v>
      </c>
      <c r="C7610">
        <v>2016</v>
      </c>
      <c r="D7610" s="130"/>
      <c r="F7610"/>
    </row>
    <row r="7611" spans="1:6">
      <c r="A7611" s="134" t="s">
        <v>145</v>
      </c>
      <c r="B7611" t="s">
        <v>125</v>
      </c>
      <c r="C7611">
        <v>2017</v>
      </c>
      <c r="D7611" s="130"/>
      <c r="F7611"/>
    </row>
    <row r="7612" spans="1:6">
      <c r="A7612" s="134" t="s">
        <v>145</v>
      </c>
      <c r="B7612" t="s">
        <v>125</v>
      </c>
      <c r="C7612">
        <v>2018</v>
      </c>
      <c r="D7612" s="130"/>
      <c r="F7612"/>
    </row>
    <row r="7613" spans="1:6">
      <c r="A7613" s="134" t="s">
        <v>145</v>
      </c>
      <c r="B7613" t="s">
        <v>125</v>
      </c>
      <c r="C7613">
        <v>2019</v>
      </c>
      <c r="D7613" s="130"/>
      <c r="F7613"/>
    </row>
    <row r="7614" spans="1:6">
      <c r="A7614" s="134" t="s">
        <v>145</v>
      </c>
      <c r="B7614" t="s">
        <v>125</v>
      </c>
      <c r="C7614">
        <v>2020</v>
      </c>
      <c r="D7614" s="130">
        <v>2.2456239702927861E-2</v>
      </c>
      <c r="F7614"/>
    </row>
    <row r="7615" spans="1:6">
      <c r="A7615" s="134" t="s">
        <v>145</v>
      </c>
      <c r="B7615" t="s">
        <v>125</v>
      </c>
      <c r="C7615">
        <v>2021</v>
      </c>
      <c r="D7615" s="130">
        <v>1.2567008303698529E-2</v>
      </c>
      <c r="F7615"/>
    </row>
    <row r="7616" spans="1:6">
      <c r="A7616" s="134" t="s">
        <v>145</v>
      </c>
      <c r="B7616" t="s">
        <v>125</v>
      </c>
      <c r="C7616">
        <v>2022</v>
      </c>
      <c r="D7616" s="130">
        <v>3.4344646943007082E-2</v>
      </c>
      <c r="F7616"/>
    </row>
    <row r="7617" spans="1:6">
      <c r="A7617" s="134" t="s">
        <v>145</v>
      </c>
      <c r="B7617" t="s">
        <v>125</v>
      </c>
      <c r="C7617">
        <v>2023</v>
      </c>
      <c r="D7617" s="130">
        <v>5.129307651110953E-2</v>
      </c>
      <c r="F7617"/>
    </row>
    <row r="7618" spans="1:6">
      <c r="A7618" s="134" t="s">
        <v>145</v>
      </c>
      <c r="B7618" t="s">
        <v>125</v>
      </c>
      <c r="C7618">
        <v>2024</v>
      </c>
      <c r="D7618" s="130">
        <v>4.1809020937045097E-2</v>
      </c>
    </row>
    <row r="7619" spans="1:6">
      <c r="A7619" s="134" t="s">
        <v>145</v>
      </c>
      <c r="B7619" t="s">
        <v>125</v>
      </c>
      <c r="C7619">
        <v>2025</v>
      </c>
      <c r="D7619" s="130">
        <v>2.3655915241513479E-2</v>
      </c>
    </row>
    <row r="7620" spans="1:6">
      <c r="A7620" s="134" t="s">
        <v>101</v>
      </c>
      <c r="B7620" t="s">
        <v>125</v>
      </c>
      <c r="C7620">
        <v>2014</v>
      </c>
      <c r="D7620" s="130">
        <v>0.18448783537099411</v>
      </c>
      <c r="F7620"/>
    </row>
    <row r="7621" spans="1:6">
      <c r="A7621" s="134" t="s">
        <v>101</v>
      </c>
      <c r="B7621" t="s">
        <v>125</v>
      </c>
      <c r="C7621">
        <v>2015</v>
      </c>
      <c r="D7621" s="130">
        <v>0.19003332808143189</v>
      </c>
      <c r="F7621"/>
    </row>
    <row r="7622" spans="1:6">
      <c r="A7622" s="134" t="s">
        <v>101</v>
      </c>
      <c r="B7622" t="s">
        <v>125</v>
      </c>
      <c r="C7622">
        <v>2016</v>
      </c>
      <c r="D7622" s="130">
        <v>0.1134667600828828</v>
      </c>
      <c r="F7622"/>
    </row>
    <row r="7623" spans="1:6">
      <c r="A7623" s="134" t="s">
        <v>101</v>
      </c>
      <c r="B7623" t="s">
        <v>125</v>
      </c>
      <c r="C7623">
        <v>2017</v>
      </c>
      <c r="D7623" s="130">
        <v>9.8530036051857089E-2</v>
      </c>
      <c r="F7623"/>
    </row>
    <row r="7624" spans="1:6">
      <c r="A7624" s="134" t="s">
        <v>101</v>
      </c>
      <c r="B7624" t="s">
        <v>125</v>
      </c>
      <c r="C7624">
        <v>2018</v>
      </c>
      <c r="D7624" s="130">
        <v>7.6195529321009675E-2</v>
      </c>
      <c r="F7624"/>
    </row>
    <row r="7625" spans="1:6">
      <c r="A7625" s="134" t="s">
        <v>101</v>
      </c>
      <c r="B7625" t="s">
        <v>125</v>
      </c>
      <c r="C7625">
        <v>2019</v>
      </c>
      <c r="D7625" s="130">
        <v>6.1498798830425888E-2</v>
      </c>
      <c r="F7625"/>
    </row>
    <row r="7626" spans="1:6">
      <c r="A7626" s="134" t="s">
        <v>101</v>
      </c>
      <c r="B7626" t="s">
        <v>125</v>
      </c>
      <c r="C7626">
        <v>2020</v>
      </c>
      <c r="D7626" s="130">
        <v>7.1394651219800889E-2</v>
      </c>
      <c r="F7626"/>
    </row>
    <row r="7627" spans="1:6">
      <c r="A7627" s="134" t="s">
        <v>101</v>
      </c>
      <c r="B7627" t="s">
        <v>125</v>
      </c>
      <c r="C7627">
        <v>2021</v>
      </c>
      <c r="D7627" s="130">
        <v>6.2593583114309737E-2</v>
      </c>
      <c r="F7627"/>
    </row>
    <row r="7628" spans="1:6">
      <c r="A7628" s="134" t="s">
        <v>101</v>
      </c>
      <c r="B7628" t="s">
        <v>125</v>
      </c>
      <c r="C7628">
        <v>2022</v>
      </c>
      <c r="D7628" s="130">
        <v>8.4909499424138862E-2</v>
      </c>
      <c r="F7628"/>
    </row>
    <row r="7629" spans="1:6">
      <c r="A7629" s="134" t="s">
        <v>101</v>
      </c>
      <c r="B7629" t="s">
        <v>125</v>
      </c>
      <c r="C7629">
        <v>2023</v>
      </c>
      <c r="D7629" s="130">
        <v>8.7466218716965027E-2</v>
      </c>
      <c r="F7629"/>
    </row>
    <row r="7630" spans="1:6">
      <c r="A7630" s="134" t="s">
        <v>101</v>
      </c>
      <c r="B7630" t="s">
        <v>125</v>
      </c>
      <c r="C7630">
        <v>2024</v>
      </c>
      <c r="D7630" s="130">
        <v>0.13765750066496696</v>
      </c>
    </row>
    <row r="7631" spans="1:6">
      <c r="A7631" s="134" t="s">
        <v>101</v>
      </c>
      <c r="B7631" t="s">
        <v>125</v>
      </c>
      <c r="C7631">
        <v>2025</v>
      </c>
      <c r="D7631" s="130">
        <v>4.8111318324714408E-2</v>
      </c>
    </row>
    <row r="7632" spans="1:6">
      <c r="A7632" s="134" t="s">
        <v>71</v>
      </c>
      <c r="B7632" t="s">
        <v>125</v>
      </c>
      <c r="C7632">
        <v>2014</v>
      </c>
      <c r="D7632" s="130">
        <v>0.1075188250017516</v>
      </c>
      <c r="F7632"/>
    </row>
    <row r="7633" spans="1:6">
      <c r="A7633" s="134" t="s">
        <v>71</v>
      </c>
      <c r="B7633" t="s">
        <v>125</v>
      </c>
      <c r="C7633">
        <v>2015</v>
      </c>
      <c r="D7633" s="130">
        <v>5.8982464423375069E-2</v>
      </c>
      <c r="F7633"/>
    </row>
    <row r="7634" spans="1:6">
      <c r="A7634" s="134" t="s">
        <v>71</v>
      </c>
      <c r="B7634" t="s">
        <v>125</v>
      </c>
      <c r="C7634">
        <v>2016</v>
      </c>
      <c r="D7634" s="130">
        <v>7.7019032167086221E-2</v>
      </c>
      <c r="F7634"/>
    </row>
    <row r="7635" spans="1:6">
      <c r="A7635" s="134" t="s">
        <v>71</v>
      </c>
      <c r="B7635" t="s">
        <v>125</v>
      </c>
      <c r="C7635">
        <v>2017</v>
      </c>
      <c r="D7635" s="130">
        <v>0.17471498129491611</v>
      </c>
      <c r="F7635"/>
    </row>
    <row r="7636" spans="1:6">
      <c r="A7636" s="134" t="s">
        <v>71</v>
      </c>
      <c r="B7636" t="s">
        <v>125</v>
      </c>
      <c r="C7636">
        <v>2018</v>
      </c>
      <c r="D7636" s="130">
        <v>8.4992191143157897E-2</v>
      </c>
      <c r="F7636"/>
    </row>
    <row r="7637" spans="1:6">
      <c r="A7637" s="134" t="s">
        <v>71</v>
      </c>
      <c r="B7637" t="s">
        <v>125</v>
      </c>
      <c r="C7637">
        <v>2019</v>
      </c>
      <c r="D7637" s="130">
        <v>5.7731585311936437E-2</v>
      </c>
      <c r="F7637"/>
    </row>
    <row r="7638" spans="1:6">
      <c r="A7638" s="134" t="s">
        <v>71</v>
      </c>
      <c r="B7638" t="s">
        <v>125</v>
      </c>
      <c r="C7638">
        <v>2020</v>
      </c>
      <c r="D7638" s="130">
        <v>4.0438971454741152E-2</v>
      </c>
      <c r="F7638"/>
    </row>
    <row r="7639" spans="1:6">
      <c r="A7639" s="134" t="s">
        <v>71</v>
      </c>
      <c r="B7639" t="s">
        <v>125</v>
      </c>
      <c r="C7639">
        <v>2021</v>
      </c>
      <c r="D7639" s="130">
        <v>2.1781256995269491E-2</v>
      </c>
      <c r="F7639"/>
    </row>
    <row r="7640" spans="1:6">
      <c r="A7640" s="134" t="s">
        <v>71</v>
      </c>
      <c r="B7640" t="s">
        <v>125</v>
      </c>
      <c r="C7640">
        <v>2022</v>
      </c>
      <c r="D7640" s="130">
        <v>0.10851314638559731</v>
      </c>
      <c r="F7640"/>
    </row>
    <row r="7641" spans="1:6">
      <c r="A7641" s="134" t="s">
        <v>71</v>
      </c>
      <c r="B7641" t="s">
        <v>125</v>
      </c>
      <c r="C7641">
        <v>2023</v>
      </c>
      <c r="D7641" s="130">
        <v>0.12758673918821423</v>
      </c>
      <c r="F7641"/>
    </row>
    <row r="7642" spans="1:6">
      <c r="A7642" s="134" t="s">
        <v>71</v>
      </c>
      <c r="B7642" t="s">
        <v>125</v>
      </c>
      <c r="C7642">
        <v>2024</v>
      </c>
      <c r="D7642" s="130">
        <v>2.5993848622983203E-2</v>
      </c>
    </row>
    <row r="7643" spans="1:6">
      <c r="A7643" s="134" t="s">
        <v>71</v>
      </c>
      <c r="B7643" t="s">
        <v>125</v>
      </c>
      <c r="C7643">
        <v>2025</v>
      </c>
      <c r="D7643" s="130">
        <v>3.0748371475846092E-2</v>
      </c>
    </row>
    <row r="7644" spans="1:6">
      <c r="A7644" s="134" t="s">
        <v>10</v>
      </c>
      <c r="B7644" t="s">
        <v>125</v>
      </c>
      <c r="C7644">
        <v>2014</v>
      </c>
      <c r="D7644" s="130">
        <v>0.22579729965281189</v>
      </c>
      <c r="F7644"/>
    </row>
    <row r="7645" spans="1:6">
      <c r="A7645" s="134" t="s">
        <v>10</v>
      </c>
      <c r="B7645" t="s">
        <v>125</v>
      </c>
      <c r="C7645">
        <v>2015</v>
      </c>
      <c r="D7645" s="130">
        <v>0.19424985660667621</v>
      </c>
      <c r="F7645"/>
    </row>
    <row r="7646" spans="1:6">
      <c r="A7646" s="134" t="s">
        <v>10</v>
      </c>
      <c r="B7646" t="s">
        <v>125</v>
      </c>
      <c r="C7646">
        <v>2016</v>
      </c>
      <c r="D7646" s="130">
        <v>0.12870262604336311</v>
      </c>
      <c r="F7646"/>
    </row>
    <row r="7647" spans="1:6">
      <c r="A7647" s="134" t="s">
        <v>10</v>
      </c>
      <c r="B7647" t="s">
        <v>125</v>
      </c>
      <c r="C7647">
        <v>2017</v>
      </c>
      <c r="D7647" s="130">
        <v>7.2312001808687923E-2</v>
      </c>
      <c r="F7647"/>
    </row>
    <row r="7648" spans="1:6">
      <c r="A7648" s="134" t="s">
        <v>10</v>
      </c>
      <c r="B7648" t="s">
        <v>125</v>
      </c>
      <c r="C7648">
        <v>2018</v>
      </c>
      <c r="D7648" s="130">
        <v>0.1066986221113158</v>
      </c>
      <c r="F7648"/>
    </row>
    <row r="7649" spans="1:6">
      <c r="A7649" s="134" t="s">
        <v>10</v>
      </c>
      <c r="B7649" t="s">
        <v>125</v>
      </c>
      <c r="C7649">
        <v>2019</v>
      </c>
      <c r="D7649" s="130">
        <v>9.9562894535848975E-2</v>
      </c>
      <c r="F7649"/>
    </row>
    <row r="7650" spans="1:6">
      <c r="A7650" s="134" t="s">
        <v>10</v>
      </c>
      <c r="B7650" t="s">
        <v>125</v>
      </c>
      <c r="C7650">
        <v>2020</v>
      </c>
      <c r="D7650" s="130">
        <v>0.13140491201960611</v>
      </c>
      <c r="F7650"/>
    </row>
    <row r="7651" spans="1:6">
      <c r="A7651" s="134" t="s">
        <v>10</v>
      </c>
      <c r="B7651" t="s">
        <v>125</v>
      </c>
      <c r="C7651">
        <v>2021</v>
      </c>
      <c r="D7651" s="130">
        <v>0.10983021403166129</v>
      </c>
      <c r="F7651"/>
    </row>
    <row r="7652" spans="1:6">
      <c r="A7652" s="134" t="s">
        <v>10</v>
      </c>
      <c r="B7652" t="s">
        <v>125</v>
      </c>
      <c r="C7652">
        <v>2022</v>
      </c>
      <c r="D7652" s="130">
        <v>0.14970294780801388</v>
      </c>
      <c r="F7652"/>
    </row>
    <row r="7653" spans="1:6">
      <c r="A7653" s="134" t="s">
        <v>10</v>
      </c>
      <c r="B7653" t="s">
        <v>125</v>
      </c>
      <c r="C7653">
        <v>2023</v>
      </c>
      <c r="D7653" s="130">
        <v>0.16941902970963757</v>
      </c>
      <c r="F7653"/>
    </row>
    <row r="7654" spans="1:6">
      <c r="A7654" s="134" t="s">
        <v>10</v>
      </c>
      <c r="B7654" t="s">
        <v>125</v>
      </c>
      <c r="C7654">
        <v>2024</v>
      </c>
      <c r="D7654" s="130">
        <v>8.7093248184188423E-3</v>
      </c>
    </row>
    <row r="7655" spans="1:6">
      <c r="A7655" s="134" t="s">
        <v>10</v>
      </c>
      <c r="B7655" t="s">
        <v>125</v>
      </c>
      <c r="C7655">
        <v>2025</v>
      </c>
      <c r="D7655" s="130">
        <v>6.235101401620078E-2</v>
      </c>
    </row>
    <row r="7656" spans="1:6">
      <c r="A7656" s="134" t="s">
        <v>105</v>
      </c>
      <c r="B7656" t="s">
        <v>125</v>
      </c>
      <c r="C7656">
        <v>2014</v>
      </c>
      <c r="D7656" s="130">
        <v>7.9632465700195332E-2</v>
      </c>
      <c r="F7656"/>
    </row>
    <row r="7657" spans="1:6">
      <c r="A7657" s="134" t="s">
        <v>105</v>
      </c>
      <c r="B7657" t="s">
        <v>125</v>
      </c>
      <c r="C7657">
        <v>2015</v>
      </c>
      <c r="D7657" s="130">
        <v>0.1032064475693614</v>
      </c>
      <c r="F7657"/>
    </row>
    <row r="7658" spans="1:6">
      <c r="A7658" s="134" t="s">
        <v>105</v>
      </c>
      <c r="B7658" t="s">
        <v>125</v>
      </c>
      <c r="C7658">
        <v>2016</v>
      </c>
      <c r="D7658" s="130">
        <v>0.1196315271509405</v>
      </c>
      <c r="F7658"/>
    </row>
    <row r="7659" spans="1:6">
      <c r="A7659" s="134" t="s">
        <v>105</v>
      </c>
      <c r="B7659" t="s">
        <v>125</v>
      </c>
      <c r="C7659">
        <v>2017</v>
      </c>
      <c r="D7659" s="130">
        <v>0.10279918906697839</v>
      </c>
      <c r="F7659"/>
    </row>
    <row r="7660" spans="1:6">
      <c r="A7660" s="134" t="s">
        <v>105</v>
      </c>
      <c r="B7660" t="s">
        <v>125</v>
      </c>
      <c r="C7660">
        <v>2018</v>
      </c>
      <c r="D7660" s="130">
        <v>6.3287481714734362E-2</v>
      </c>
      <c r="F7660"/>
    </row>
    <row r="7661" spans="1:6">
      <c r="A7661" s="134" t="s">
        <v>105</v>
      </c>
      <c r="B7661" t="s">
        <v>125</v>
      </c>
      <c r="C7661">
        <v>2019</v>
      </c>
      <c r="D7661" s="130">
        <v>3.0807461192676949E-2</v>
      </c>
      <c r="F7661"/>
    </row>
    <row r="7662" spans="1:6">
      <c r="A7662" s="134" t="s">
        <v>105</v>
      </c>
      <c r="B7662" t="s">
        <v>125</v>
      </c>
      <c r="C7662">
        <v>2020</v>
      </c>
      <c r="D7662" s="130">
        <v>4.0576349925359988E-2</v>
      </c>
      <c r="F7662"/>
    </row>
    <row r="7663" spans="1:6">
      <c r="A7663" s="134" t="s">
        <v>105</v>
      </c>
      <c r="B7663" t="s">
        <v>125</v>
      </c>
      <c r="C7663">
        <v>2021</v>
      </c>
      <c r="D7663" s="130">
        <v>7.4264544683269882E-3</v>
      </c>
      <c r="F7663"/>
    </row>
    <row r="7664" spans="1:6">
      <c r="A7664" s="134" t="s">
        <v>105</v>
      </c>
      <c r="B7664" t="s">
        <v>125</v>
      </c>
      <c r="C7664">
        <v>2022</v>
      </c>
      <c r="D7664" s="130">
        <v>5.1002674776955796E-2</v>
      </c>
      <c r="F7664"/>
    </row>
    <row r="7665" spans="1:6">
      <c r="A7665" s="134" t="s">
        <v>105</v>
      </c>
      <c r="B7665" t="s">
        <v>125</v>
      </c>
      <c r="C7665">
        <v>2023</v>
      </c>
      <c r="D7665" s="130">
        <v>9.241509871350545E-2</v>
      </c>
      <c r="F7665"/>
    </row>
    <row r="7666" spans="1:6">
      <c r="A7666" s="134" t="s">
        <v>105</v>
      </c>
      <c r="B7666" t="s">
        <v>125</v>
      </c>
      <c r="C7666">
        <v>2024</v>
      </c>
      <c r="D7666" s="130">
        <v>3.0726442424653982E-2</v>
      </c>
    </row>
    <row r="7667" spans="1:6">
      <c r="A7667" s="134" t="s">
        <v>105</v>
      </c>
      <c r="B7667" t="s">
        <v>125</v>
      </c>
      <c r="C7667">
        <v>2025</v>
      </c>
      <c r="D7667" s="130">
        <v>1.170463542763913E-2</v>
      </c>
    </row>
    <row r="7668" spans="1:6">
      <c r="A7668" s="134" t="s">
        <v>106</v>
      </c>
      <c r="B7668" t="s">
        <v>125</v>
      </c>
      <c r="C7668">
        <v>2014</v>
      </c>
      <c r="D7668" s="130">
        <v>9.4757486783960759E-2</v>
      </c>
      <c r="F7668"/>
    </row>
    <row r="7669" spans="1:6">
      <c r="A7669" s="134" t="s">
        <v>106</v>
      </c>
      <c r="B7669" t="s">
        <v>125</v>
      </c>
      <c r="C7669">
        <v>2015</v>
      </c>
      <c r="D7669" s="130">
        <v>8.200128577536886E-2</v>
      </c>
      <c r="F7669"/>
    </row>
    <row r="7670" spans="1:6">
      <c r="A7670" s="134" t="s">
        <v>106</v>
      </c>
      <c r="B7670" t="s">
        <v>125</v>
      </c>
      <c r="C7670">
        <v>2016</v>
      </c>
      <c r="D7670" s="130">
        <v>7.6998511897501759E-2</v>
      </c>
      <c r="F7670"/>
    </row>
    <row r="7671" spans="1:6">
      <c r="A7671" s="134" t="s">
        <v>106</v>
      </c>
      <c r="B7671" t="s">
        <v>125</v>
      </c>
      <c r="C7671">
        <v>2017</v>
      </c>
      <c r="D7671" s="130">
        <v>7.8127040798900177E-2</v>
      </c>
      <c r="F7671"/>
    </row>
    <row r="7672" spans="1:6">
      <c r="A7672" s="134" t="s">
        <v>106</v>
      </c>
      <c r="B7672" t="s">
        <v>125</v>
      </c>
      <c r="C7672">
        <v>2018</v>
      </c>
      <c r="D7672" s="130">
        <v>9.6622003092955003E-2</v>
      </c>
      <c r="F7672"/>
    </row>
    <row r="7673" spans="1:6">
      <c r="A7673" s="134" t="s">
        <v>106</v>
      </c>
      <c r="B7673" t="s">
        <v>125</v>
      </c>
      <c r="C7673">
        <v>2019</v>
      </c>
      <c r="D7673" s="130">
        <v>7.2419795673650922E-2</v>
      </c>
      <c r="F7673"/>
    </row>
    <row r="7674" spans="1:6">
      <c r="A7674" s="134" t="s">
        <v>106</v>
      </c>
      <c r="B7674" t="s">
        <v>125</v>
      </c>
      <c r="C7674">
        <v>2020</v>
      </c>
      <c r="D7674" s="130">
        <v>8.4759984909873132E-2</v>
      </c>
      <c r="F7674"/>
    </row>
    <row r="7675" spans="1:6">
      <c r="A7675" s="134" t="s">
        <v>106</v>
      </c>
      <c r="B7675" t="s">
        <v>125</v>
      </c>
      <c r="C7675">
        <v>2021</v>
      </c>
      <c r="D7675" s="130">
        <v>3.9472073175704427E-2</v>
      </c>
      <c r="F7675"/>
    </row>
    <row r="7676" spans="1:6">
      <c r="A7676" s="134" t="s">
        <v>106</v>
      </c>
      <c r="B7676" t="s">
        <v>125</v>
      </c>
      <c r="C7676">
        <v>2022</v>
      </c>
      <c r="D7676" s="130">
        <v>9.1412486006893293E-2</v>
      </c>
      <c r="F7676"/>
    </row>
    <row r="7677" spans="1:6">
      <c r="A7677" s="134" t="s">
        <v>106</v>
      </c>
      <c r="B7677" t="s">
        <v>125</v>
      </c>
      <c r="C7677">
        <v>2023</v>
      </c>
      <c r="D7677" s="130">
        <v>0.14897203687411034</v>
      </c>
      <c r="F7677"/>
    </row>
    <row r="7678" spans="1:6">
      <c r="A7678" s="134" t="s">
        <v>106</v>
      </c>
      <c r="B7678" t="s">
        <v>125</v>
      </c>
      <c r="C7678">
        <v>2024</v>
      </c>
      <c r="D7678" s="130">
        <v>5.2682511880518285E-2</v>
      </c>
    </row>
    <row r="7679" spans="1:6">
      <c r="A7679" s="134" t="s">
        <v>106</v>
      </c>
      <c r="B7679" t="s">
        <v>125</v>
      </c>
      <c r="C7679">
        <v>2025</v>
      </c>
      <c r="D7679" s="130">
        <v>3.8390349450262283E-2</v>
      </c>
    </row>
    <row r="7680" spans="1:6">
      <c r="A7680" s="134" t="s">
        <v>70</v>
      </c>
      <c r="B7680" t="s">
        <v>125</v>
      </c>
      <c r="C7680">
        <v>2014</v>
      </c>
      <c r="D7680" s="130">
        <v>9.8295876401216647E-2</v>
      </c>
      <c r="F7680"/>
    </row>
    <row r="7681" spans="1:6">
      <c r="A7681" s="134" t="s">
        <v>70</v>
      </c>
      <c r="B7681" t="s">
        <v>125</v>
      </c>
      <c r="C7681">
        <v>2015</v>
      </c>
      <c r="D7681" s="130">
        <v>7.4995189090308972E-2</v>
      </c>
      <c r="F7681"/>
    </row>
    <row r="7682" spans="1:6">
      <c r="A7682" s="134" t="s">
        <v>70</v>
      </c>
      <c r="B7682" t="s">
        <v>125</v>
      </c>
      <c r="C7682">
        <v>2016</v>
      </c>
      <c r="D7682" s="130">
        <v>6.2225942313524213E-2</v>
      </c>
      <c r="F7682"/>
    </row>
    <row r="7683" spans="1:6">
      <c r="A7683" s="134" t="s">
        <v>70</v>
      </c>
      <c r="B7683" t="s">
        <v>125</v>
      </c>
      <c r="C7683">
        <v>2017</v>
      </c>
      <c r="D7683" s="130">
        <v>6.216569974060164E-2</v>
      </c>
      <c r="F7683"/>
    </row>
    <row r="7684" spans="1:6">
      <c r="A7684" s="134" t="s">
        <v>70</v>
      </c>
      <c r="B7684" t="s">
        <v>125</v>
      </c>
      <c r="C7684">
        <v>2018</v>
      </c>
      <c r="D7684" s="130">
        <v>6.5880401624594701E-2</v>
      </c>
      <c r="F7684"/>
    </row>
    <row r="7685" spans="1:6">
      <c r="A7685" s="134" t="s">
        <v>70</v>
      </c>
      <c r="B7685" t="s">
        <v>125</v>
      </c>
      <c r="C7685">
        <v>2019</v>
      </c>
      <c r="D7685" s="130">
        <v>8.7631000250921562E-2</v>
      </c>
      <c r="F7685"/>
    </row>
    <row r="7686" spans="1:6">
      <c r="A7686" s="134" t="s">
        <v>70</v>
      </c>
      <c r="B7686" t="s">
        <v>125</v>
      </c>
      <c r="C7686">
        <v>2020</v>
      </c>
      <c r="D7686" s="130">
        <v>8.2623183202945899E-2</v>
      </c>
      <c r="F7686"/>
    </row>
    <row r="7687" spans="1:6">
      <c r="A7687" s="134" t="s">
        <v>70</v>
      </c>
      <c r="B7687" t="s">
        <v>125</v>
      </c>
      <c r="C7687">
        <v>2021</v>
      </c>
      <c r="D7687" s="130">
        <v>6.6559417990020894E-2</v>
      </c>
      <c r="F7687"/>
    </row>
    <row r="7688" spans="1:6">
      <c r="A7688" s="134" t="s">
        <v>70</v>
      </c>
      <c r="B7688" t="s">
        <v>125</v>
      </c>
      <c r="C7688">
        <v>2022</v>
      </c>
      <c r="D7688" s="130">
        <v>9.1117829319574961E-2</v>
      </c>
      <c r="F7688"/>
    </row>
    <row r="7689" spans="1:6">
      <c r="A7689" s="134" t="s">
        <v>70</v>
      </c>
      <c r="B7689" t="s">
        <v>125</v>
      </c>
      <c r="C7689">
        <v>2023</v>
      </c>
      <c r="D7689" s="130">
        <v>0.15846230052747254</v>
      </c>
      <c r="F7689"/>
    </row>
    <row r="7690" spans="1:6">
      <c r="A7690" s="134" t="s">
        <v>70</v>
      </c>
      <c r="B7690" t="s">
        <v>125</v>
      </c>
      <c r="C7690">
        <v>2024</v>
      </c>
      <c r="D7690" s="130">
        <v>6.8848742337265081E-2</v>
      </c>
    </row>
    <row r="7691" spans="1:6">
      <c r="A7691" s="134" t="s">
        <v>70</v>
      </c>
      <c r="B7691" t="s">
        <v>125</v>
      </c>
      <c r="C7691">
        <v>2025</v>
      </c>
      <c r="D7691" s="130">
        <v>5.1531772612192391E-2</v>
      </c>
    </row>
    <row r="7692" spans="1:6">
      <c r="A7692" s="134" t="s">
        <v>12</v>
      </c>
      <c r="B7692" t="s">
        <v>125</v>
      </c>
      <c r="C7692">
        <v>2014</v>
      </c>
      <c r="D7692" s="130">
        <v>0.1705119861931606</v>
      </c>
      <c r="F7692"/>
    </row>
    <row r="7693" spans="1:6">
      <c r="A7693" s="134" t="s">
        <v>12</v>
      </c>
      <c r="B7693" t="s">
        <v>125</v>
      </c>
      <c r="C7693">
        <v>2015</v>
      </c>
      <c r="D7693" s="130">
        <v>0.2324921522224267</v>
      </c>
      <c r="F7693"/>
    </row>
    <row r="7694" spans="1:6">
      <c r="A7694" s="134" t="s">
        <v>12</v>
      </c>
      <c r="B7694" t="s">
        <v>125</v>
      </c>
      <c r="C7694">
        <v>2016</v>
      </c>
      <c r="D7694" s="130">
        <v>4.1952978762879629E-2</v>
      </c>
      <c r="F7694"/>
    </row>
    <row r="7695" spans="1:6">
      <c r="A7695" s="134" t="s">
        <v>12</v>
      </c>
      <c r="B7695" t="s">
        <v>125</v>
      </c>
      <c r="C7695">
        <v>2017</v>
      </c>
      <c r="D7695" s="130">
        <v>0.12057153547832419</v>
      </c>
      <c r="F7695"/>
    </row>
    <row r="7696" spans="1:6">
      <c r="A7696" s="134" t="s">
        <v>12</v>
      </c>
      <c r="B7696" t="s">
        <v>125</v>
      </c>
      <c r="C7696">
        <v>2018</v>
      </c>
      <c r="D7696" s="130">
        <v>0.19119213455883161</v>
      </c>
      <c r="F7696"/>
    </row>
    <row r="7697" spans="1:6">
      <c r="A7697" s="134" t="s">
        <v>12</v>
      </c>
      <c r="B7697" t="s">
        <v>125</v>
      </c>
      <c r="C7697">
        <v>2019</v>
      </c>
      <c r="D7697" s="130">
        <v>0.17742136758949689</v>
      </c>
      <c r="F7697"/>
    </row>
    <row r="7698" spans="1:6">
      <c r="A7698" s="134" t="s">
        <v>12</v>
      </c>
      <c r="B7698" t="s">
        <v>125</v>
      </c>
      <c r="C7698">
        <v>2020</v>
      </c>
      <c r="D7698" s="130">
        <v>0.2339167823869456</v>
      </c>
      <c r="F7698"/>
    </row>
    <row r="7699" spans="1:6">
      <c r="A7699" s="134" t="s">
        <v>12</v>
      </c>
      <c r="B7699" t="s">
        <v>125</v>
      </c>
      <c r="C7699">
        <v>2021</v>
      </c>
      <c r="D7699" s="130">
        <v>0.18219671000811211</v>
      </c>
      <c r="F7699"/>
    </row>
    <row r="7700" spans="1:6">
      <c r="A7700" s="134" t="s">
        <v>12</v>
      </c>
      <c r="B7700" t="s">
        <v>125</v>
      </c>
      <c r="C7700">
        <v>2022</v>
      </c>
      <c r="D7700" s="130">
        <v>0.17389897855077091</v>
      </c>
      <c r="F7700"/>
    </row>
    <row r="7701" spans="1:6">
      <c r="A7701" s="134" t="s">
        <v>12</v>
      </c>
      <c r="B7701" t="s">
        <v>125</v>
      </c>
      <c r="C7701">
        <v>2023</v>
      </c>
      <c r="D7701" s="130">
        <v>0.24093430818757505</v>
      </c>
      <c r="F7701"/>
    </row>
    <row r="7702" spans="1:6">
      <c r="A7702" s="134" t="s">
        <v>12</v>
      </c>
      <c r="B7702" t="s">
        <v>125</v>
      </c>
      <c r="C7702">
        <v>2024</v>
      </c>
      <c r="D7702" s="130">
        <v>0.22475220865795831</v>
      </c>
    </row>
    <row r="7703" spans="1:6">
      <c r="A7703" s="134" t="s">
        <v>12</v>
      </c>
      <c r="B7703" t="s">
        <v>125</v>
      </c>
      <c r="C7703">
        <v>2025</v>
      </c>
      <c r="D7703" s="130">
        <v>0.27369118171796464</v>
      </c>
    </row>
    <row r="7704" spans="1:6">
      <c r="A7704" t="s">
        <v>5</v>
      </c>
      <c r="B7704" t="s">
        <v>158</v>
      </c>
      <c r="C7704">
        <v>2014</v>
      </c>
      <c r="D7704" s="130">
        <v>0.16731412658468081</v>
      </c>
      <c r="E7704" s="91"/>
    </row>
    <row r="7705" spans="1:6">
      <c r="A7705" t="s">
        <v>5</v>
      </c>
      <c r="B7705" t="s">
        <v>158</v>
      </c>
      <c r="C7705">
        <v>2015</v>
      </c>
      <c r="D7705" s="130">
        <v>7.4188772106859521E-2</v>
      </c>
      <c r="E7705" s="91"/>
    </row>
    <row r="7706" spans="1:6">
      <c r="A7706" t="s">
        <v>5</v>
      </c>
      <c r="B7706" t="s">
        <v>158</v>
      </c>
      <c r="C7706">
        <v>2016</v>
      </c>
      <c r="D7706" s="130">
        <v>7.4206380028283298E-3</v>
      </c>
      <c r="E7706" s="91"/>
    </row>
    <row r="7707" spans="1:6">
      <c r="A7707" t="s">
        <v>5</v>
      </c>
      <c r="B7707" t="s">
        <v>158</v>
      </c>
      <c r="C7707">
        <v>2017</v>
      </c>
      <c r="D7707" s="130">
        <v>4.2813073096236713E-2</v>
      </c>
      <c r="E7707" s="91"/>
    </row>
    <row r="7708" spans="1:6">
      <c r="A7708" t="s">
        <v>5</v>
      </c>
      <c r="B7708" t="s">
        <v>158</v>
      </c>
      <c r="C7708">
        <v>2018</v>
      </c>
      <c r="D7708" s="130">
        <v>6.8016533538359375E-2</v>
      </c>
      <c r="E7708" s="91"/>
    </row>
    <row r="7709" spans="1:6">
      <c r="A7709" t="s">
        <v>5</v>
      </c>
      <c r="B7709" t="s">
        <v>158</v>
      </c>
      <c r="C7709">
        <v>2019</v>
      </c>
      <c r="D7709" s="130">
        <v>7.3046627796003127E-2</v>
      </c>
      <c r="E7709" s="91"/>
    </row>
    <row r="7710" spans="1:6">
      <c r="A7710" t="s">
        <v>5</v>
      </c>
      <c r="B7710" t="s">
        <v>158</v>
      </c>
      <c r="C7710">
        <v>2020</v>
      </c>
      <c r="D7710" s="130">
        <v>7.0019466635718675E-2</v>
      </c>
      <c r="E7710" s="91"/>
    </row>
    <row r="7711" spans="1:6">
      <c r="A7711" t="s">
        <v>5</v>
      </c>
      <c r="B7711" t="s">
        <v>158</v>
      </c>
      <c r="C7711">
        <v>2021</v>
      </c>
      <c r="D7711" s="130">
        <v>8.1350780981326101E-2</v>
      </c>
      <c r="E7711" s="91"/>
    </row>
    <row r="7712" spans="1:6">
      <c r="A7712" t="s">
        <v>5</v>
      </c>
      <c r="B7712" t="s">
        <v>158</v>
      </c>
      <c r="C7712">
        <v>2022</v>
      </c>
      <c r="D7712" s="130">
        <v>7.0964480771750632E-2</v>
      </c>
      <c r="E7712" s="91"/>
    </row>
    <row r="7713" spans="1:5">
      <c r="A7713" t="s">
        <v>5</v>
      </c>
      <c r="B7713" t="s">
        <v>158</v>
      </c>
      <c r="C7713">
        <v>2023</v>
      </c>
      <c r="D7713" s="130">
        <v>3.9928951046531901E-2</v>
      </c>
      <c r="E7713" s="91"/>
    </row>
    <row r="7714" spans="1:5">
      <c r="A7714" t="s">
        <v>5</v>
      </c>
      <c r="B7714" t="s">
        <v>158</v>
      </c>
      <c r="C7714">
        <v>2024</v>
      </c>
      <c r="D7714" s="130">
        <v>3.0716576497584816E-2</v>
      </c>
      <c r="E7714" s="91"/>
    </row>
    <row r="7715" spans="1:5">
      <c r="A7715" t="s">
        <v>5</v>
      </c>
      <c r="B7715" t="s">
        <v>158</v>
      </c>
      <c r="C7715">
        <v>2025</v>
      </c>
      <c r="D7715" s="130">
        <v>3.5661730468341951E-2</v>
      </c>
    </row>
    <row r="7716" spans="1:5">
      <c r="A7716" t="s">
        <v>102</v>
      </c>
      <c r="B7716" t="s">
        <v>158</v>
      </c>
      <c r="C7716">
        <v>2014</v>
      </c>
      <c r="D7716" s="130">
        <v>0.18830149696083109</v>
      </c>
      <c r="E7716" s="91"/>
    </row>
    <row r="7717" spans="1:5">
      <c r="A7717" t="s">
        <v>102</v>
      </c>
      <c r="B7717" t="s">
        <v>158</v>
      </c>
      <c r="C7717">
        <v>2015</v>
      </c>
      <c r="D7717" s="130">
        <v>0.21373656718794451</v>
      </c>
      <c r="E7717" s="91"/>
    </row>
    <row r="7718" spans="1:5">
      <c r="A7718" t="s">
        <v>102</v>
      </c>
      <c r="B7718" t="s">
        <v>158</v>
      </c>
      <c r="C7718">
        <v>2016</v>
      </c>
      <c r="D7718" s="130">
        <v>5.2869414149795638E-2</v>
      </c>
      <c r="E7718" s="91"/>
    </row>
    <row r="7719" spans="1:5">
      <c r="A7719" t="s">
        <v>102</v>
      </c>
      <c r="B7719" t="s">
        <v>158</v>
      </c>
      <c r="C7719">
        <v>2017</v>
      </c>
      <c r="D7719" s="130">
        <v>0.13382677415652869</v>
      </c>
      <c r="E7719" s="91"/>
    </row>
    <row r="7720" spans="1:5">
      <c r="A7720" t="s">
        <v>102</v>
      </c>
      <c r="B7720" t="s">
        <v>158</v>
      </c>
      <c r="C7720">
        <v>2018</v>
      </c>
      <c r="D7720" s="130">
        <v>9.0661964278649587E-2</v>
      </c>
      <c r="E7720" s="91"/>
    </row>
    <row r="7721" spans="1:5">
      <c r="A7721" t="s">
        <v>102</v>
      </c>
      <c r="B7721" t="s">
        <v>158</v>
      </c>
      <c r="C7721">
        <v>2019</v>
      </c>
      <c r="D7721" s="130">
        <v>9.2790606458669364E-2</v>
      </c>
      <c r="E7721" s="91"/>
    </row>
    <row r="7722" spans="1:5">
      <c r="A7722" t="s">
        <v>102</v>
      </c>
      <c r="B7722" t="s">
        <v>158</v>
      </c>
      <c r="C7722">
        <v>2020</v>
      </c>
      <c r="D7722" s="130">
        <v>0.1016473304705803</v>
      </c>
      <c r="E7722" s="91"/>
    </row>
    <row r="7723" spans="1:5">
      <c r="A7723" t="s">
        <v>102</v>
      </c>
      <c r="B7723" t="s">
        <v>158</v>
      </c>
      <c r="C7723">
        <v>2021</v>
      </c>
      <c r="D7723" s="130">
        <v>6.5633876872270236E-2</v>
      </c>
      <c r="E7723" s="91"/>
    </row>
    <row r="7724" spans="1:5">
      <c r="A7724" t="s">
        <v>102</v>
      </c>
      <c r="B7724" t="s">
        <v>158</v>
      </c>
      <c r="C7724">
        <v>2022</v>
      </c>
      <c r="D7724" s="130">
        <v>4.1953392280625321E-2</v>
      </c>
      <c r="E7724" s="91"/>
    </row>
    <row r="7725" spans="1:5">
      <c r="A7725" t="s">
        <v>102</v>
      </c>
      <c r="B7725" t="s">
        <v>158</v>
      </c>
      <c r="C7725">
        <v>2023</v>
      </c>
      <c r="D7725" s="130">
        <v>0.11059339221463871</v>
      </c>
      <c r="E7725" s="91"/>
    </row>
    <row r="7726" spans="1:5">
      <c r="A7726" t="s">
        <v>102</v>
      </c>
      <c r="B7726" t="s">
        <v>158</v>
      </c>
      <c r="C7726">
        <v>2024</v>
      </c>
      <c r="D7726" s="130">
        <v>7.0733321013241618E-2</v>
      </c>
      <c r="E7726" s="91"/>
    </row>
    <row r="7727" spans="1:5">
      <c r="A7727" t="s">
        <v>102</v>
      </c>
      <c r="B7727" t="s">
        <v>158</v>
      </c>
      <c r="C7727">
        <v>2025</v>
      </c>
      <c r="D7727" s="130">
        <v>6.5506199275976312E-2</v>
      </c>
    </row>
    <row r="7728" spans="1:5">
      <c r="A7728" t="s">
        <v>103</v>
      </c>
      <c r="B7728" t="s">
        <v>158</v>
      </c>
      <c r="C7728">
        <v>2014</v>
      </c>
      <c r="D7728" s="130">
        <v>0.27669980729384558</v>
      </c>
      <c r="E7728" s="91"/>
    </row>
    <row r="7729" spans="1:5">
      <c r="A7729" t="s">
        <v>103</v>
      </c>
      <c r="B7729" t="s">
        <v>158</v>
      </c>
      <c r="C7729">
        <v>2015</v>
      </c>
      <c r="D7729" s="130">
        <v>0.1983859610367649</v>
      </c>
      <c r="E7729" s="91"/>
    </row>
    <row r="7730" spans="1:5">
      <c r="A7730" t="s">
        <v>103</v>
      </c>
      <c r="B7730" t="s">
        <v>158</v>
      </c>
      <c r="C7730">
        <v>2016</v>
      </c>
      <c r="D7730" s="130">
        <v>0.2139532174639569</v>
      </c>
      <c r="E7730" s="91"/>
    </row>
    <row r="7731" spans="1:5">
      <c r="A7731" t="s">
        <v>103</v>
      </c>
      <c r="B7731" t="s">
        <v>158</v>
      </c>
      <c r="C7731">
        <v>2017</v>
      </c>
      <c r="D7731" s="130">
        <v>0.20335530186525161</v>
      </c>
      <c r="E7731" s="91"/>
    </row>
    <row r="7732" spans="1:5">
      <c r="A7732" t="s">
        <v>103</v>
      </c>
      <c r="B7732" t="s">
        <v>158</v>
      </c>
      <c r="C7732">
        <v>2018</v>
      </c>
      <c r="D7732" s="130">
        <v>0.10891536552705949</v>
      </c>
      <c r="E7732" s="91"/>
    </row>
    <row r="7733" spans="1:5">
      <c r="A7733" t="s">
        <v>103</v>
      </c>
      <c r="B7733" t="s">
        <v>158</v>
      </c>
      <c r="C7733">
        <v>2019</v>
      </c>
      <c r="D7733" s="130">
        <v>0.1142325192184962</v>
      </c>
      <c r="E7733" s="91"/>
    </row>
    <row r="7734" spans="1:5">
      <c r="A7734" t="s">
        <v>103</v>
      </c>
      <c r="B7734" t="s">
        <v>158</v>
      </c>
      <c r="C7734">
        <v>2020</v>
      </c>
      <c r="D7734" s="130">
        <v>0.1114395100316896</v>
      </c>
      <c r="E7734" s="91"/>
    </row>
    <row r="7735" spans="1:5">
      <c r="A7735" t="s">
        <v>103</v>
      </c>
      <c r="B7735" t="s">
        <v>158</v>
      </c>
      <c r="C7735">
        <v>2021</v>
      </c>
      <c r="D7735" s="130">
        <v>0.11994413287135</v>
      </c>
      <c r="E7735" s="91"/>
    </row>
    <row r="7736" spans="1:5">
      <c r="A7736" t="s">
        <v>103</v>
      </c>
      <c r="B7736" t="s">
        <v>158</v>
      </c>
      <c r="C7736">
        <v>2022</v>
      </c>
      <c r="D7736" s="130">
        <v>0.13336351841113769</v>
      </c>
      <c r="E7736" s="91"/>
    </row>
    <row r="7737" spans="1:5">
      <c r="A7737" t="s">
        <v>103</v>
      </c>
      <c r="B7737" t="s">
        <v>158</v>
      </c>
      <c r="C7737">
        <v>2023</v>
      </c>
      <c r="D7737" s="130">
        <v>9.5897764576730202E-2</v>
      </c>
      <c r="E7737" s="91"/>
    </row>
    <row r="7738" spans="1:5">
      <c r="A7738" t="s">
        <v>103</v>
      </c>
      <c r="B7738" t="s">
        <v>158</v>
      </c>
      <c r="C7738">
        <v>2024</v>
      </c>
      <c r="D7738" s="130">
        <v>9.41108691089243E-2</v>
      </c>
      <c r="E7738" s="91"/>
    </row>
    <row r="7739" spans="1:5">
      <c r="A7739" t="s">
        <v>103</v>
      </c>
      <c r="B7739" t="s">
        <v>158</v>
      </c>
      <c r="C7739">
        <v>2025</v>
      </c>
      <c r="D7739" s="130">
        <v>7.0627050743515385E-2</v>
      </c>
    </row>
    <row r="7740" spans="1:5">
      <c r="A7740" t="s">
        <v>11</v>
      </c>
      <c r="B7740" t="s">
        <v>158</v>
      </c>
      <c r="C7740">
        <v>2014</v>
      </c>
      <c r="D7740" s="130">
        <v>8.353990693388906E-2</v>
      </c>
      <c r="E7740" s="91"/>
    </row>
    <row r="7741" spans="1:5">
      <c r="A7741" t="s">
        <v>11</v>
      </c>
      <c r="B7741" t="s">
        <v>158</v>
      </c>
      <c r="C7741">
        <v>2015</v>
      </c>
      <c r="D7741" s="130">
        <v>0.1077390172979231</v>
      </c>
      <c r="E7741" s="91"/>
    </row>
    <row r="7742" spans="1:5">
      <c r="A7742" t="s">
        <v>11</v>
      </c>
      <c r="B7742" t="s">
        <v>158</v>
      </c>
      <c r="C7742">
        <v>2016</v>
      </c>
      <c r="D7742" s="130">
        <v>7.1215693689278256E-2</v>
      </c>
      <c r="E7742" s="91"/>
    </row>
    <row r="7743" spans="1:5">
      <c r="A7743" t="s">
        <v>11</v>
      </c>
      <c r="B7743" t="s">
        <v>158</v>
      </c>
      <c r="C7743">
        <v>2017</v>
      </c>
      <c r="D7743" s="130">
        <v>7.1056818533517571E-2</v>
      </c>
      <c r="E7743" s="91"/>
    </row>
    <row r="7744" spans="1:5">
      <c r="A7744" t="s">
        <v>11</v>
      </c>
      <c r="B7744" t="s">
        <v>158</v>
      </c>
      <c r="C7744">
        <v>2018</v>
      </c>
      <c r="D7744" s="130">
        <v>7.8987261051872981E-2</v>
      </c>
      <c r="E7744" s="91"/>
    </row>
    <row r="7745" spans="1:5">
      <c r="A7745" t="s">
        <v>11</v>
      </c>
      <c r="B7745" t="s">
        <v>158</v>
      </c>
      <c r="C7745">
        <v>2019</v>
      </c>
      <c r="D7745" s="130">
        <v>6.5009154102770861E-2</v>
      </c>
      <c r="E7745" s="91"/>
    </row>
    <row r="7746" spans="1:5">
      <c r="A7746" t="s">
        <v>11</v>
      </c>
      <c r="B7746" t="s">
        <v>158</v>
      </c>
      <c r="C7746">
        <v>2020</v>
      </c>
      <c r="D7746" s="130">
        <v>4.7361333435121833E-2</v>
      </c>
      <c r="E7746" s="91"/>
    </row>
    <row r="7747" spans="1:5">
      <c r="A7747" t="s">
        <v>11</v>
      </c>
      <c r="B7747" t="s">
        <v>158</v>
      </c>
      <c r="C7747">
        <v>2021</v>
      </c>
      <c r="D7747" s="130">
        <v>4.6271781680403537E-2</v>
      </c>
      <c r="E7747" s="91"/>
    </row>
    <row r="7748" spans="1:5">
      <c r="A7748" t="s">
        <v>11</v>
      </c>
      <c r="B7748" t="s">
        <v>158</v>
      </c>
      <c r="C7748">
        <v>2022</v>
      </c>
      <c r="D7748" s="130">
        <v>0.11186996696839095</v>
      </c>
      <c r="E7748" s="91"/>
    </row>
    <row r="7749" spans="1:5">
      <c r="A7749" t="s">
        <v>11</v>
      </c>
      <c r="B7749" t="s">
        <v>158</v>
      </c>
      <c r="C7749">
        <v>2023</v>
      </c>
      <c r="D7749" s="130">
        <v>0.1216384117780271</v>
      </c>
      <c r="E7749" s="91"/>
    </row>
    <row r="7750" spans="1:5">
      <c r="A7750" t="s">
        <v>11</v>
      </c>
      <c r="B7750" t="s">
        <v>158</v>
      </c>
      <c r="C7750">
        <v>2024</v>
      </c>
      <c r="D7750" s="130">
        <v>5.9398576271996698E-2</v>
      </c>
      <c r="E7750" s="91"/>
    </row>
    <row r="7751" spans="1:5">
      <c r="A7751" t="s">
        <v>11</v>
      </c>
      <c r="B7751" t="s">
        <v>158</v>
      </c>
      <c r="C7751">
        <v>2025</v>
      </c>
      <c r="D7751" s="130">
        <v>5.5293898451507312E-2</v>
      </c>
    </row>
    <row r="7752" spans="1:5">
      <c r="A7752" t="s">
        <v>72</v>
      </c>
      <c r="B7752" t="s">
        <v>158</v>
      </c>
      <c r="C7752">
        <v>2014</v>
      </c>
      <c r="D7752" s="130">
        <v>9.5411754278057731E-2</v>
      </c>
      <c r="E7752" s="91"/>
    </row>
    <row r="7753" spans="1:5">
      <c r="A7753" t="s">
        <v>72</v>
      </c>
      <c r="B7753" t="s">
        <v>158</v>
      </c>
      <c r="C7753">
        <v>2015</v>
      </c>
      <c r="D7753" s="130">
        <v>8.5203328121884039E-2</v>
      </c>
      <c r="E7753" s="91"/>
    </row>
    <row r="7754" spans="1:5">
      <c r="A7754" t="s">
        <v>72</v>
      </c>
      <c r="B7754" t="s">
        <v>158</v>
      </c>
      <c r="C7754">
        <v>2016</v>
      </c>
      <c r="D7754" s="130">
        <v>9.205617417813039E-2</v>
      </c>
      <c r="E7754" s="91"/>
    </row>
    <row r="7755" spans="1:5">
      <c r="A7755" t="s">
        <v>72</v>
      </c>
      <c r="B7755" t="s">
        <v>158</v>
      </c>
      <c r="C7755">
        <v>2017</v>
      </c>
      <c r="D7755" s="130">
        <v>8.5242354045548072E-2</v>
      </c>
      <c r="E7755" s="91"/>
    </row>
    <row r="7756" spans="1:5">
      <c r="A7756" t="s">
        <v>72</v>
      </c>
      <c r="B7756" t="s">
        <v>158</v>
      </c>
      <c r="C7756">
        <v>2018</v>
      </c>
      <c r="D7756" s="130">
        <v>9.3986887784870188E-2</v>
      </c>
      <c r="E7756" s="91"/>
    </row>
    <row r="7757" spans="1:5">
      <c r="A7757" t="s">
        <v>72</v>
      </c>
      <c r="B7757" t="s">
        <v>158</v>
      </c>
      <c r="C7757">
        <v>2019</v>
      </c>
      <c r="D7757" s="130">
        <v>6.6819086380560444E-2</v>
      </c>
      <c r="E7757" s="91"/>
    </row>
    <row r="7758" spans="1:5">
      <c r="A7758" t="s">
        <v>72</v>
      </c>
      <c r="B7758" t="s">
        <v>158</v>
      </c>
      <c r="C7758">
        <v>2020</v>
      </c>
      <c r="D7758" s="130">
        <v>4.6220409934178433E-2</v>
      </c>
      <c r="E7758" s="91"/>
    </row>
    <row r="7759" spans="1:5">
      <c r="A7759" t="s">
        <v>72</v>
      </c>
      <c r="B7759" t="s">
        <v>158</v>
      </c>
      <c r="C7759">
        <v>2021</v>
      </c>
      <c r="D7759" s="130">
        <v>4.6235853861624057E-2</v>
      </c>
      <c r="E7759" s="91"/>
    </row>
    <row r="7760" spans="1:5">
      <c r="A7760" t="s">
        <v>72</v>
      </c>
      <c r="B7760" t="s">
        <v>158</v>
      </c>
      <c r="C7760">
        <v>2022</v>
      </c>
      <c r="D7760" s="130">
        <v>4.8945856620679518E-2</v>
      </c>
      <c r="E7760" s="91"/>
    </row>
    <row r="7761" spans="1:5">
      <c r="A7761" t="s">
        <v>72</v>
      </c>
      <c r="B7761" t="s">
        <v>158</v>
      </c>
      <c r="C7761">
        <v>2023</v>
      </c>
      <c r="D7761" s="130">
        <v>5.6819507718617851E-2</v>
      </c>
      <c r="E7761" s="91"/>
    </row>
    <row r="7762" spans="1:5">
      <c r="A7762" t="s">
        <v>72</v>
      </c>
      <c r="B7762" t="s">
        <v>158</v>
      </c>
      <c r="C7762">
        <v>2024</v>
      </c>
      <c r="D7762" s="130">
        <v>4.6124790489235443E-2</v>
      </c>
      <c r="E7762" s="91"/>
    </row>
    <row r="7763" spans="1:5">
      <c r="A7763" t="s">
        <v>72</v>
      </c>
      <c r="B7763" t="s">
        <v>158</v>
      </c>
      <c r="C7763">
        <v>2025</v>
      </c>
      <c r="D7763" s="130">
        <v>3.6921998419227012E-2</v>
      </c>
    </row>
    <row r="7764" spans="1:5">
      <c r="A7764" t="s">
        <v>6</v>
      </c>
      <c r="B7764" t="s">
        <v>158</v>
      </c>
      <c r="C7764">
        <v>2014</v>
      </c>
      <c r="D7764" s="130">
        <v>0.11830629005180909</v>
      </c>
      <c r="E7764" s="91"/>
    </row>
    <row r="7765" spans="1:5">
      <c r="A7765" t="s">
        <v>6</v>
      </c>
      <c r="B7765" t="s">
        <v>158</v>
      </c>
      <c r="C7765">
        <v>2015</v>
      </c>
      <c r="D7765" s="130">
        <v>0.1501516704698585</v>
      </c>
      <c r="E7765" s="91"/>
    </row>
    <row r="7766" spans="1:5">
      <c r="A7766" t="s">
        <v>6</v>
      </c>
      <c r="B7766" t="s">
        <v>158</v>
      </c>
      <c r="C7766">
        <v>2016</v>
      </c>
      <c r="D7766" s="130">
        <v>5.6123524368441591E-2</v>
      </c>
      <c r="E7766" s="91"/>
    </row>
    <row r="7767" spans="1:5">
      <c r="A7767" t="s">
        <v>6</v>
      </c>
      <c r="B7767" t="s">
        <v>158</v>
      </c>
      <c r="C7767">
        <v>2017</v>
      </c>
      <c r="D7767" s="130">
        <v>7.7691598087625491E-2</v>
      </c>
      <c r="E7767" s="91"/>
    </row>
    <row r="7768" spans="1:5">
      <c r="A7768" t="s">
        <v>6</v>
      </c>
      <c r="B7768" t="s">
        <v>158</v>
      </c>
      <c r="C7768">
        <v>2018</v>
      </c>
      <c r="D7768" s="130">
        <v>0.19505796638022471</v>
      </c>
      <c r="E7768" s="91"/>
    </row>
    <row r="7769" spans="1:5">
      <c r="A7769" t="s">
        <v>6</v>
      </c>
      <c r="B7769" t="s">
        <v>158</v>
      </c>
      <c r="C7769">
        <v>2019</v>
      </c>
      <c r="D7769" s="130">
        <v>0.16014497463647451</v>
      </c>
      <c r="E7769" s="91"/>
    </row>
    <row r="7770" spans="1:5">
      <c r="A7770" t="s">
        <v>6</v>
      </c>
      <c r="B7770" t="s">
        <v>158</v>
      </c>
      <c r="C7770">
        <v>2020</v>
      </c>
      <c r="D7770" s="130">
        <v>0.13301910461578079</v>
      </c>
      <c r="E7770" s="91"/>
    </row>
    <row r="7771" spans="1:5">
      <c r="A7771" t="s">
        <v>6</v>
      </c>
      <c r="B7771" t="s">
        <v>158</v>
      </c>
      <c r="C7771">
        <v>2021</v>
      </c>
      <c r="D7771" s="130">
        <v>0.30487461494813922</v>
      </c>
      <c r="E7771" s="91"/>
    </row>
    <row r="7772" spans="1:5">
      <c r="A7772" t="s">
        <v>6</v>
      </c>
      <c r="B7772" t="s">
        <v>158</v>
      </c>
      <c r="C7772">
        <v>2022</v>
      </c>
      <c r="D7772" s="130">
        <v>0.16893749505253164</v>
      </c>
      <c r="E7772" s="91"/>
    </row>
    <row r="7773" spans="1:5">
      <c r="A7773" t="s">
        <v>6</v>
      </c>
      <c r="B7773" t="s">
        <v>158</v>
      </c>
      <c r="C7773">
        <v>2023</v>
      </c>
      <c r="D7773" s="130">
        <v>0.15675004556753339</v>
      </c>
      <c r="E7773" s="91"/>
    </row>
    <row r="7774" spans="1:5">
      <c r="A7774" t="s">
        <v>6</v>
      </c>
      <c r="B7774" t="s">
        <v>158</v>
      </c>
      <c r="C7774">
        <v>2024</v>
      </c>
      <c r="D7774" s="130">
        <v>0.15083754181306697</v>
      </c>
      <c r="E7774" s="91"/>
    </row>
    <row r="7775" spans="1:5">
      <c r="A7775" t="s">
        <v>6</v>
      </c>
      <c r="B7775" t="s">
        <v>158</v>
      </c>
      <c r="C7775">
        <v>2025</v>
      </c>
      <c r="D7775" s="130">
        <v>4.2946795724199828E-2</v>
      </c>
    </row>
    <row r="7776" spans="1:5">
      <c r="A7776" t="s">
        <v>8</v>
      </c>
      <c r="B7776" t="s">
        <v>158</v>
      </c>
      <c r="C7776">
        <v>2014</v>
      </c>
      <c r="D7776" s="130">
        <v>6.2317870967178057E-2</v>
      </c>
      <c r="E7776" s="91"/>
    </row>
    <row r="7777" spans="1:5">
      <c r="A7777" t="s">
        <v>8</v>
      </c>
      <c r="B7777" t="s">
        <v>158</v>
      </c>
      <c r="C7777">
        <v>2015</v>
      </c>
      <c r="D7777" s="130">
        <v>0.1171959908455338</v>
      </c>
      <c r="E7777" s="91"/>
    </row>
    <row r="7778" spans="1:5">
      <c r="A7778" t="s">
        <v>8</v>
      </c>
      <c r="B7778" t="s">
        <v>158</v>
      </c>
      <c r="C7778">
        <v>2016</v>
      </c>
      <c r="D7778" s="130">
        <v>0.12733446356120071</v>
      </c>
      <c r="E7778" s="91"/>
    </row>
    <row r="7779" spans="1:5">
      <c r="A7779" t="s">
        <v>8</v>
      </c>
      <c r="B7779" t="s">
        <v>158</v>
      </c>
      <c r="C7779">
        <v>2017</v>
      </c>
      <c r="D7779" s="130">
        <v>0.15332230615050349</v>
      </c>
      <c r="E7779" s="91"/>
    </row>
    <row r="7780" spans="1:5">
      <c r="A7780" t="s">
        <v>8</v>
      </c>
      <c r="B7780" t="s">
        <v>158</v>
      </c>
      <c r="C7780">
        <v>2018</v>
      </c>
      <c r="D7780" s="130">
        <v>0.1124829628295571</v>
      </c>
      <c r="E7780" s="91"/>
    </row>
    <row r="7781" spans="1:5">
      <c r="A7781" t="s">
        <v>8</v>
      </c>
      <c r="B7781" t="s">
        <v>158</v>
      </c>
      <c r="C7781">
        <v>2019</v>
      </c>
      <c r="D7781" s="130">
        <v>8.3353385914012687E-2</v>
      </c>
      <c r="E7781" s="91"/>
    </row>
    <row r="7782" spans="1:5">
      <c r="A7782" t="s">
        <v>8</v>
      </c>
      <c r="B7782" t="s">
        <v>158</v>
      </c>
      <c r="C7782">
        <v>2020</v>
      </c>
      <c r="D7782" s="130">
        <v>8.2699997114264664E-2</v>
      </c>
      <c r="E7782" s="91"/>
    </row>
    <row r="7783" spans="1:5">
      <c r="A7783" t="s">
        <v>8</v>
      </c>
      <c r="B7783" t="s">
        <v>158</v>
      </c>
      <c r="C7783">
        <v>2021</v>
      </c>
      <c r="D7783" s="130">
        <v>4.9664250962084551E-2</v>
      </c>
      <c r="E7783" s="91"/>
    </row>
    <row r="7784" spans="1:5">
      <c r="A7784" t="s">
        <v>8</v>
      </c>
      <c r="B7784" t="s">
        <v>158</v>
      </c>
      <c r="C7784">
        <v>2022</v>
      </c>
      <c r="D7784" s="130">
        <v>6.5955914720961947E-2</v>
      </c>
      <c r="E7784" s="91"/>
    </row>
    <row r="7785" spans="1:5">
      <c r="A7785" t="s">
        <v>8</v>
      </c>
      <c r="B7785" t="s">
        <v>158</v>
      </c>
      <c r="C7785">
        <v>2023</v>
      </c>
      <c r="D7785" s="130">
        <v>2.1132097358658918E-2</v>
      </c>
      <c r="E7785" s="91"/>
    </row>
    <row r="7786" spans="1:5">
      <c r="A7786" t="s">
        <v>8</v>
      </c>
      <c r="B7786" t="s">
        <v>158</v>
      </c>
      <c r="C7786">
        <v>2024</v>
      </c>
      <c r="D7786" s="130">
        <v>1.1408983116706848E-2</v>
      </c>
      <c r="E7786" s="91"/>
    </row>
    <row r="7787" spans="1:5">
      <c r="A7787" t="s">
        <v>8</v>
      </c>
      <c r="B7787" t="s">
        <v>158</v>
      </c>
      <c r="C7787">
        <v>2025</v>
      </c>
      <c r="D7787" s="130">
        <v>7.5514876003094245E-3</v>
      </c>
    </row>
    <row r="7788" spans="1:5">
      <c r="A7788" t="s">
        <v>9</v>
      </c>
      <c r="B7788" t="s">
        <v>158</v>
      </c>
      <c r="C7788">
        <v>2014</v>
      </c>
      <c r="D7788" s="130">
        <v>7.8760396002264241E-2</v>
      </c>
      <c r="E7788" s="91"/>
    </row>
    <row r="7789" spans="1:5">
      <c r="A7789" t="s">
        <v>9</v>
      </c>
      <c r="B7789" t="s">
        <v>158</v>
      </c>
      <c r="C7789">
        <v>2015</v>
      </c>
      <c r="D7789" s="130">
        <v>0.1082088700368756</v>
      </c>
      <c r="E7789" s="91"/>
    </row>
    <row r="7790" spans="1:5">
      <c r="A7790" t="s">
        <v>9</v>
      </c>
      <c r="B7790" t="s">
        <v>158</v>
      </c>
      <c r="C7790">
        <v>2016</v>
      </c>
      <c r="D7790" s="130">
        <v>7.7597532150247839E-2</v>
      </c>
      <c r="E7790" s="91"/>
    </row>
    <row r="7791" spans="1:5">
      <c r="A7791" t="s">
        <v>9</v>
      </c>
      <c r="B7791" t="s">
        <v>158</v>
      </c>
      <c r="C7791">
        <v>2017</v>
      </c>
      <c r="D7791" s="130">
        <v>0.1693691997323159</v>
      </c>
      <c r="E7791" s="91"/>
    </row>
    <row r="7792" spans="1:5">
      <c r="A7792" t="s">
        <v>9</v>
      </c>
      <c r="B7792" t="s">
        <v>158</v>
      </c>
      <c r="C7792">
        <v>2018</v>
      </c>
      <c r="D7792" s="130">
        <v>9.5298696652054482E-2</v>
      </c>
      <c r="E7792" s="91"/>
    </row>
    <row r="7793" spans="1:5">
      <c r="A7793" t="s">
        <v>9</v>
      </c>
      <c r="B7793" t="s">
        <v>158</v>
      </c>
      <c r="C7793">
        <v>2019</v>
      </c>
      <c r="D7793" s="130">
        <v>7.4805569842912339E-2</v>
      </c>
      <c r="E7793" s="91"/>
    </row>
    <row r="7794" spans="1:5">
      <c r="A7794" t="s">
        <v>9</v>
      </c>
      <c r="B7794" t="s">
        <v>158</v>
      </c>
      <c r="C7794">
        <v>2020</v>
      </c>
      <c r="D7794" s="130">
        <v>7.3504950808707656E-2</v>
      </c>
      <c r="E7794" s="91"/>
    </row>
    <row r="7795" spans="1:5">
      <c r="A7795" t="s">
        <v>9</v>
      </c>
      <c r="B7795" t="s">
        <v>158</v>
      </c>
      <c r="C7795">
        <v>2021</v>
      </c>
      <c r="D7795" s="130">
        <v>4.4738410753400938E-2</v>
      </c>
      <c r="E7795" s="91"/>
    </row>
    <row r="7796" spans="1:5">
      <c r="A7796" t="s">
        <v>9</v>
      </c>
      <c r="B7796" t="s">
        <v>158</v>
      </c>
      <c r="C7796">
        <v>2022</v>
      </c>
      <c r="D7796" s="130">
        <v>4.55111896405654E-2</v>
      </c>
      <c r="E7796" s="91"/>
    </row>
    <row r="7797" spans="1:5">
      <c r="A7797" t="s">
        <v>9</v>
      </c>
      <c r="B7797" t="s">
        <v>158</v>
      </c>
      <c r="C7797">
        <v>2023</v>
      </c>
      <c r="D7797" s="130">
        <v>4.6126505168216335E-2</v>
      </c>
      <c r="E7797" s="91"/>
    </row>
    <row r="7798" spans="1:5">
      <c r="A7798" t="s">
        <v>9</v>
      </c>
      <c r="B7798" t="s">
        <v>158</v>
      </c>
      <c r="C7798">
        <v>2024</v>
      </c>
      <c r="D7798" s="130">
        <v>8.0799406480727991E-4</v>
      </c>
      <c r="E7798" s="91"/>
    </row>
    <row r="7799" spans="1:5">
      <c r="A7799" t="s">
        <v>9</v>
      </c>
      <c r="B7799" t="s">
        <v>158</v>
      </c>
      <c r="C7799">
        <v>2025</v>
      </c>
      <c r="D7799" s="130">
        <v>7.9231880351019856E-4</v>
      </c>
    </row>
    <row r="7800" spans="1:5">
      <c r="A7800" t="s">
        <v>7</v>
      </c>
      <c r="B7800" t="s">
        <v>158</v>
      </c>
      <c r="C7800">
        <v>2014</v>
      </c>
      <c r="D7800" s="130">
        <v>0.13413908837575059</v>
      </c>
      <c r="E7800" s="91"/>
    </row>
    <row r="7801" spans="1:5">
      <c r="A7801" t="s">
        <v>7</v>
      </c>
      <c r="B7801" t="s">
        <v>158</v>
      </c>
      <c r="C7801">
        <v>2015</v>
      </c>
      <c r="D7801" s="130">
        <v>0.1476786494539048</v>
      </c>
      <c r="E7801" s="91"/>
    </row>
    <row r="7802" spans="1:5">
      <c r="A7802" t="s">
        <v>7</v>
      </c>
      <c r="B7802" t="s">
        <v>158</v>
      </c>
      <c r="C7802">
        <v>2016</v>
      </c>
      <c r="D7802" s="130">
        <v>1.496054341257394E-2</v>
      </c>
      <c r="E7802" s="91"/>
    </row>
    <row r="7803" spans="1:5">
      <c r="A7803" t="s">
        <v>7</v>
      </c>
      <c r="B7803" t="s">
        <v>158</v>
      </c>
      <c r="C7803">
        <v>2017</v>
      </c>
      <c r="D7803" s="130">
        <v>3.391276504463011E-2</v>
      </c>
      <c r="E7803" s="91"/>
    </row>
    <row r="7804" spans="1:5">
      <c r="A7804" t="s">
        <v>7</v>
      </c>
      <c r="B7804" t="s">
        <v>158</v>
      </c>
      <c r="C7804">
        <v>2018</v>
      </c>
      <c r="D7804" s="130">
        <v>2.7956452303959441E-2</v>
      </c>
      <c r="E7804" s="91"/>
    </row>
    <row r="7805" spans="1:5">
      <c r="A7805" t="s">
        <v>7</v>
      </c>
      <c r="B7805" t="s">
        <v>158</v>
      </c>
      <c r="C7805">
        <v>2019</v>
      </c>
      <c r="D7805" s="130">
        <v>1.5788832921175722E-2</v>
      </c>
      <c r="E7805" s="91"/>
    </row>
    <row r="7806" spans="1:5">
      <c r="A7806" t="s">
        <v>7</v>
      </c>
      <c r="B7806" t="s">
        <v>158</v>
      </c>
      <c r="C7806">
        <v>2020</v>
      </c>
      <c r="D7806" s="130">
        <v>3.2897722070504863E-2</v>
      </c>
      <c r="E7806" s="91"/>
    </row>
    <row r="7807" spans="1:5">
      <c r="A7807" t="s">
        <v>7</v>
      </c>
      <c r="B7807" t="s">
        <v>158</v>
      </c>
      <c r="C7807">
        <v>2021</v>
      </c>
      <c r="D7807" s="130">
        <v>4.0202065199155652E-2</v>
      </c>
      <c r="E7807" s="91"/>
    </row>
    <row r="7808" spans="1:5">
      <c r="A7808" t="s">
        <v>7</v>
      </c>
      <c r="B7808" t="s">
        <v>158</v>
      </c>
      <c r="C7808">
        <v>2022</v>
      </c>
      <c r="D7808" s="130">
        <v>4.5047721970134631E-2</v>
      </c>
      <c r="E7808" s="91"/>
    </row>
    <row r="7809" spans="1:5">
      <c r="A7809" t="s">
        <v>7</v>
      </c>
      <c r="B7809" t="s">
        <v>158</v>
      </c>
      <c r="C7809">
        <v>2023</v>
      </c>
      <c r="D7809" s="130">
        <v>2.554069096020857E-2</v>
      </c>
      <c r="E7809" s="91"/>
    </row>
    <row r="7810" spans="1:5">
      <c r="A7810" t="s">
        <v>7</v>
      </c>
      <c r="B7810" t="s">
        <v>158</v>
      </c>
      <c r="C7810">
        <v>2024</v>
      </c>
      <c r="D7810" s="130">
        <v>2.2075072821595172E-2</v>
      </c>
      <c r="E7810" s="91"/>
    </row>
    <row r="7811" spans="1:5">
      <c r="A7811" t="s">
        <v>7</v>
      </c>
      <c r="B7811" t="s">
        <v>158</v>
      </c>
      <c r="C7811">
        <v>2025</v>
      </c>
      <c r="D7811" s="130">
        <v>1.8020594167281277E-2</v>
      </c>
    </row>
    <row r="7812" spans="1:5">
      <c r="A7812" t="s">
        <v>107</v>
      </c>
      <c r="B7812" t="s">
        <v>158</v>
      </c>
      <c r="C7812">
        <v>2014</v>
      </c>
      <c r="D7812" s="130">
        <v>6.9145297472705577E-2</v>
      </c>
      <c r="E7812" s="91"/>
    </row>
    <row r="7813" spans="1:5">
      <c r="A7813" t="s">
        <v>107</v>
      </c>
      <c r="B7813" t="s">
        <v>158</v>
      </c>
      <c r="C7813">
        <v>2015</v>
      </c>
      <c r="D7813" s="130">
        <v>5.4416519084999018E-2</v>
      </c>
      <c r="E7813" s="91"/>
    </row>
    <row r="7814" spans="1:5">
      <c r="A7814" t="s">
        <v>107</v>
      </c>
      <c r="B7814" t="s">
        <v>158</v>
      </c>
      <c r="C7814">
        <v>2016</v>
      </c>
      <c r="D7814" s="130">
        <v>5.7281663486006447E-2</v>
      </c>
      <c r="E7814" s="91"/>
    </row>
    <row r="7815" spans="1:5">
      <c r="A7815" t="s">
        <v>107</v>
      </c>
      <c r="B7815" t="s">
        <v>158</v>
      </c>
      <c r="C7815">
        <v>2017</v>
      </c>
      <c r="D7815" s="130">
        <v>6.1796851611643243E-2</v>
      </c>
      <c r="E7815" s="91"/>
    </row>
    <row r="7816" spans="1:5">
      <c r="A7816" t="s">
        <v>107</v>
      </c>
      <c r="B7816" t="s">
        <v>158</v>
      </c>
      <c r="C7816">
        <v>2018</v>
      </c>
      <c r="D7816" s="130">
        <v>8.0692953342504134E-2</v>
      </c>
      <c r="E7816" s="91"/>
    </row>
    <row r="7817" spans="1:5">
      <c r="A7817" t="s">
        <v>107</v>
      </c>
      <c r="B7817" t="s">
        <v>158</v>
      </c>
      <c r="C7817">
        <v>2019</v>
      </c>
      <c r="D7817" s="130">
        <v>8.6396315397285678E-2</v>
      </c>
      <c r="E7817" s="91"/>
    </row>
    <row r="7818" spans="1:5">
      <c r="A7818" t="s">
        <v>107</v>
      </c>
      <c r="B7818" t="s">
        <v>158</v>
      </c>
      <c r="C7818">
        <v>2020</v>
      </c>
      <c r="D7818" s="130">
        <v>3.3859416699778433E-2</v>
      </c>
      <c r="E7818" s="91"/>
    </row>
    <row r="7819" spans="1:5">
      <c r="A7819" t="s">
        <v>107</v>
      </c>
      <c r="B7819" t="s">
        <v>158</v>
      </c>
      <c r="C7819">
        <v>2021</v>
      </c>
      <c r="D7819" s="130">
        <v>-1.8395011274002799E-2</v>
      </c>
      <c r="E7819" s="91"/>
    </row>
    <row r="7820" spans="1:5">
      <c r="A7820" t="s">
        <v>107</v>
      </c>
      <c r="B7820" t="s">
        <v>158</v>
      </c>
      <c r="C7820">
        <v>2022</v>
      </c>
      <c r="D7820" s="130">
        <v>0.13878000989790823</v>
      </c>
      <c r="E7820" s="91"/>
    </row>
    <row r="7821" spans="1:5">
      <c r="A7821" t="s">
        <v>107</v>
      </c>
      <c r="B7821" t="s">
        <v>158</v>
      </c>
      <c r="C7821">
        <v>2023</v>
      </c>
      <c r="D7821" s="130">
        <v>0.10498963314758364</v>
      </c>
      <c r="E7821" s="91"/>
    </row>
    <row r="7822" spans="1:5">
      <c r="A7822" t="s">
        <v>107</v>
      </c>
      <c r="B7822" t="s">
        <v>158</v>
      </c>
      <c r="C7822">
        <v>2024</v>
      </c>
      <c r="D7822" s="130">
        <v>-9.0262123736065555E-2</v>
      </c>
      <c r="E7822" s="91"/>
    </row>
    <row r="7823" spans="1:5">
      <c r="A7823" t="s">
        <v>107</v>
      </c>
      <c r="B7823" t="s">
        <v>158</v>
      </c>
      <c r="C7823">
        <v>2025</v>
      </c>
      <c r="D7823" s="130">
        <v>-2.8969636104430947E-2</v>
      </c>
    </row>
    <row r="7824" spans="1:5">
      <c r="A7824" t="s">
        <v>104</v>
      </c>
      <c r="B7824" t="s">
        <v>158</v>
      </c>
      <c r="C7824">
        <v>2014</v>
      </c>
      <c r="D7824" s="130">
        <v>0.1173080714530107</v>
      </c>
      <c r="E7824" s="91"/>
    </row>
    <row r="7825" spans="1:5">
      <c r="A7825" t="s">
        <v>104</v>
      </c>
      <c r="B7825" t="s">
        <v>158</v>
      </c>
      <c r="C7825">
        <v>2015</v>
      </c>
      <c r="D7825" s="130">
        <v>0.1593689232806634</v>
      </c>
      <c r="E7825" s="91"/>
    </row>
    <row r="7826" spans="1:5">
      <c r="A7826" t="s">
        <v>104</v>
      </c>
      <c r="B7826" t="s">
        <v>158</v>
      </c>
      <c r="C7826">
        <v>2016</v>
      </c>
      <c r="D7826" s="130">
        <v>0.1049322142383767</v>
      </c>
      <c r="E7826" s="91"/>
    </row>
    <row r="7827" spans="1:5">
      <c r="A7827" t="s">
        <v>104</v>
      </c>
      <c r="B7827" t="s">
        <v>158</v>
      </c>
      <c r="C7827">
        <v>2017</v>
      </c>
      <c r="D7827" s="130">
        <v>0.12272770824560179</v>
      </c>
      <c r="E7827" s="91"/>
    </row>
    <row r="7828" spans="1:5">
      <c r="A7828" t="s">
        <v>104</v>
      </c>
      <c r="B7828" t="s">
        <v>158</v>
      </c>
      <c r="C7828">
        <v>2018</v>
      </c>
      <c r="D7828" s="130">
        <v>9.1711860942689821E-2</v>
      </c>
      <c r="E7828" s="91"/>
    </row>
    <row r="7829" spans="1:5">
      <c r="A7829" t="s">
        <v>104</v>
      </c>
      <c r="B7829" t="s">
        <v>158</v>
      </c>
      <c r="C7829">
        <v>2019</v>
      </c>
      <c r="D7829" s="130">
        <v>5.7256412293109259E-2</v>
      </c>
      <c r="E7829" s="91"/>
    </row>
    <row r="7830" spans="1:5">
      <c r="A7830" t="s">
        <v>104</v>
      </c>
      <c r="B7830" t="s">
        <v>158</v>
      </c>
      <c r="C7830">
        <v>2020</v>
      </c>
      <c r="D7830" s="130">
        <v>9.8945791205869923E-2</v>
      </c>
      <c r="E7830" s="91"/>
    </row>
    <row r="7831" spans="1:5">
      <c r="A7831" t="s">
        <v>104</v>
      </c>
      <c r="B7831" t="s">
        <v>158</v>
      </c>
      <c r="C7831">
        <v>2021</v>
      </c>
      <c r="D7831" s="130">
        <v>0.10580816639408649</v>
      </c>
      <c r="E7831" s="91"/>
    </row>
    <row r="7832" spans="1:5">
      <c r="A7832" t="s">
        <v>104</v>
      </c>
      <c r="B7832" t="s">
        <v>158</v>
      </c>
      <c r="C7832">
        <v>2022</v>
      </c>
      <c r="D7832" s="130">
        <v>0.10760074559659651</v>
      </c>
      <c r="E7832" s="91"/>
    </row>
    <row r="7833" spans="1:5">
      <c r="A7833" t="s">
        <v>104</v>
      </c>
      <c r="B7833" t="s">
        <v>158</v>
      </c>
      <c r="C7833">
        <v>2023</v>
      </c>
      <c r="D7833" s="130">
        <v>7.506848141443169E-2</v>
      </c>
      <c r="E7833" s="91"/>
    </row>
    <row r="7834" spans="1:5">
      <c r="A7834" t="s">
        <v>104</v>
      </c>
      <c r="B7834" t="s">
        <v>158</v>
      </c>
      <c r="C7834">
        <v>2024</v>
      </c>
      <c r="D7834" s="130">
        <v>8.6844068385303189E-2</v>
      </c>
      <c r="E7834" s="91"/>
    </row>
    <row r="7835" spans="1:5">
      <c r="A7835" t="s">
        <v>104</v>
      </c>
      <c r="B7835" t="s">
        <v>158</v>
      </c>
      <c r="C7835">
        <v>2025</v>
      </c>
      <c r="D7835" s="130">
        <v>0.11039917291320001</v>
      </c>
    </row>
    <row r="7836" spans="1:5">
      <c r="A7836" s="134" t="s">
        <v>145</v>
      </c>
      <c r="B7836" t="s">
        <v>158</v>
      </c>
      <c r="C7836">
        <v>2014</v>
      </c>
      <c r="D7836" s="130"/>
    </row>
    <row r="7837" spans="1:5">
      <c r="A7837" s="134" t="s">
        <v>145</v>
      </c>
      <c r="B7837" t="s">
        <v>158</v>
      </c>
      <c r="C7837">
        <v>2015</v>
      </c>
      <c r="D7837" s="130"/>
    </row>
    <row r="7838" spans="1:5">
      <c r="A7838" s="134" t="s">
        <v>145</v>
      </c>
      <c r="B7838" t="s">
        <v>158</v>
      </c>
      <c r="C7838">
        <v>2016</v>
      </c>
      <c r="D7838" s="130"/>
    </row>
    <row r="7839" spans="1:5">
      <c r="A7839" s="134" t="s">
        <v>145</v>
      </c>
      <c r="B7839" t="s">
        <v>158</v>
      </c>
      <c r="C7839">
        <v>2017</v>
      </c>
      <c r="D7839" s="130"/>
    </row>
    <row r="7840" spans="1:5">
      <c r="A7840" s="134" t="s">
        <v>145</v>
      </c>
      <c r="B7840" t="s">
        <v>158</v>
      </c>
      <c r="C7840">
        <v>2018</v>
      </c>
      <c r="D7840" s="130"/>
    </row>
    <row r="7841" spans="1:5">
      <c r="A7841" s="134" t="s">
        <v>145</v>
      </c>
      <c r="B7841" t="s">
        <v>158</v>
      </c>
      <c r="C7841">
        <v>2019</v>
      </c>
      <c r="D7841" s="130"/>
    </row>
    <row r="7842" spans="1:5">
      <c r="A7842" s="134" t="s">
        <v>145</v>
      </c>
      <c r="B7842" t="s">
        <v>158</v>
      </c>
      <c r="C7842">
        <v>2020</v>
      </c>
      <c r="D7842" s="130">
        <v>2.816255542900763E-2</v>
      </c>
      <c r="E7842" s="91"/>
    </row>
    <row r="7843" spans="1:5">
      <c r="A7843" s="134" t="s">
        <v>145</v>
      </c>
      <c r="B7843" t="s">
        <v>158</v>
      </c>
      <c r="C7843">
        <v>2021</v>
      </c>
      <c r="D7843" s="130">
        <v>2.6221842478986991E-2</v>
      </c>
      <c r="E7843" s="91"/>
    </row>
    <row r="7844" spans="1:5">
      <c r="A7844" s="134" t="s">
        <v>145</v>
      </c>
      <c r="B7844" t="s">
        <v>158</v>
      </c>
      <c r="C7844">
        <v>2022</v>
      </c>
      <c r="D7844" s="130">
        <v>2.8254016702257571E-2</v>
      </c>
      <c r="E7844" s="91"/>
    </row>
    <row r="7845" spans="1:5">
      <c r="A7845" s="134" t="s">
        <v>145</v>
      </c>
      <c r="B7845" t="s">
        <v>158</v>
      </c>
      <c r="C7845">
        <v>2023</v>
      </c>
      <c r="D7845" s="130">
        <v>1.4674383034870854E-2</v>
      </c>
      <c r="E7845" s="91"/>
    </row>
    <row r="7846" spans="1:5">
      <c r="A7846" s="134" t="s">
        <v>145</v>
      </c>
      <c r="B7846" t="s">
        <v>158</v>
      </c>
      <c r="C7846">
        <v>2024</v>
      </c>
      <c r="D7846" s="130">
        <v>3.2682515123250377E-2</v>
      </c>
      <c r="E7846" s="91"/>
    </row>
    <row r="7847" spans="1:5">
      <c r="A7847" s="134" t="s">
        <v>145</v>
      </c>
      <c r="B7847" t="s">
        <v>158</v>
      </c>
      <c r="C7847">
        <v>2025</v>
      </c>
      <c r="D7847" s="130">
        <v>2.4728347576714133E-2</v>
      </c>
    </row>
    <row r="7848" spans="1:5">
      <c r="A7848" t="s">
        <v>101</v>
      </c>
      <c r="B7848" t="s">
        <v>158</v>
      </c>
      <c r="C7848">
        <v>2014</v>
      </c>
      <c r="D7848" s="130">
        <v>0.19549248388499019</v>
      </c>
      <c r="E7848" s="91"/>
    </row>
    <row r="7849" spans="1:5">
      <c r="A7849" t="s">
        <v>101</v>
      </c>
      <c r="B7849" t="s">
        <v>158</v>
      </c>
      <c r="C7849">
        <v>2015</v>
      </c>
      <c r="D7849" s="130">
        <v>0.19671988765884121</v>
      </c>
      <c r="E7849" s="91"/>
    </row>
    <row r="7850" spans="1:5">
      <c r="A7850" t="s">
        <v>101</v>
      </c>
      <c r="B7850" t="s">
        <v>158</v>
      </c>
      <c r="C7850">
        <v>2016</v>
      </c>
      <c r="D7850" s="130">
        <v>0.1277379690887262</v>
      </c>
      <c r="E7850" s="91"/>
    </row>
    <row r="7851" spans="1:5">
      <c r="A7851" t="s">
        <v>101</v>
      </c>
      <c r="B7851" t="s">
        <v>158</v>
      </c>
      <c r="C7851">
        <v>2017</v>
      </c>
      <c r="D7851" s="130">
        <v>0.1194348902944842</v>
      </c>
      <c r="E7851" s="91"/>
    </row>
    <row r="7852" spans="1:5">
      <c r="A7852" t="s">
        <v>101</v>
      </c>
      <c r="B7852" t="s">
        <v>158</v>
      </c>
      <c r="C7852">
        <v>2018</v>
      </c>
      <c r="D7852" s="130">
        <v>8.1136552955614574E-2</v>
      </c>
      <c r="E7852" s="91"/>
    </row>
    <row r="7853" spans="1:5">
      <c r="A7853" t="s">
        <v>101</v>
      </c>
      <c r="B7853" t="s">
        <v>158</v>
      </c>
      <c r="C7853">
        <v>2019</v>
      </c>
      <c r="D7853" s="130">
        <v>6.4390613506412758E-2</v>
      </c>
      <c r="E7853" s="91"/>
    </row>
    <row r="7854" spans="1:5">
      <c r="A7854" t="s">
        <v>101</v>
      </c>
      <c r="B7854" t="s">
        <v>158</v>
      </c>
      <c r="C7854">
        <v>2020</v>
      </c>
      <c r="D7854" s="130">
        <v>7.9796172369622845E-2</v>
      </c>
      <c r="E7854" s="91"/>
    </row>
    <row r="7855" spans="1:5">
      <c r="A7855" t="s">
        <v>101</v>
      </c>
      <c r="B7855" t="s">
        <v>158</v>
      </c>
      <c r="C7855">
        <v>2021</v>
      </c>
      <c r="D7855" s="130">
        <v>6.1615277452700429E-2</v>
      </c>
      <c r="E7855" s="91"/>
    </row>
    <row r="7856" spans="1:5">
      <c r="A7856" t="s">
        <v>101</v>
      </c>
      <c r="B7856" t="s">
        <v>158</v>
      </c>
      <c r="C7856">
        <v>2022</v>
      </c>
      <c r="D7856" s="130">
        <v>0.10171547414705641</v>
      </c>
      <c r="E7856" s="91"/>
    </row>
    <row r="7857" spans="1:5">
      <c r="A7857" t="s">
        <v>101</v>
      </c>
      <c r="B7857" t="s">
        <v>158</v>
      </c>
      <c r="C7857">
        <v>2023</v>
      </c>
      <c r="D7857" s="130">
        <v>6.7719561855171084E-2</v>
      </c>
      <c r="E7857" s="91"/>
    </row>
    <row r="7858" spans="1:5">
      <c r="A7858" t="s">
        <v>101</v>
      </c>
      <c r="B7858" t="s">
        <v>158</v>
      </c>
      <c r="C7858">
        <v>2024</v>
      </c>
      <c r="D7858" s="130">
        <v>5.768039641776531E-2</v>
      </c>
      <c r="E7858" s="91"/>
    </row>
    <row r="7859" spans="1:5">
      <c r="A7859" t="s">
        <v>101</v>
      </c>
      <c r="B7859" t="s">
        <v>158</v>
      </c>
      <c r="C7859">
        <v>2025</v>
      </c>
      <c r="D7859" s="130">
        <v>3.764553366660775E-2</v>
      </c>
    </row>
    <row r="7860" spans="1:5">
      <c r="A7860" t="s">
        <v>71</v>
      </c>
      <c r="B7860" t="s">
        <v>158</v>
      </c>
      <c r="C7860">
        <v>2014</v>
      </c>
      <c r="D7860" s="130">
        <v>0.10379541675446741</v>
      </c>
      <c r="E7860" s="91"/>
    </row>
    <row r="7861" spans="1:5">
      <c r="A7861" t="s">
        <v>71</v>
      </c>
      <c r="B7861" t="s">
        <v>158</v>
      </c>
      <c r="C7861">
        <v>2015</v>
      </c>
      <c r="D7861" s="130">
        <v>7.2524556758486264E-2</v>
      </c>
      <c r="E7861" s="91"/>
    </row>
    <row r="7862" spans="1:5">
      <c r="A7862" t="s">
        <v>71</v>
      </c>
      <c r="B7862" t="s">
        <v>158</v>
      </c>
      <c r="C7862">
        <v>2016</v>
      </c>
      <c r="D7862" s="130">
        <v>9.308492642998388E-2</v>
      </c>
      <c r="E7862" s="91"/>
    </row>
    <row r="7863" spans="1:5">
      <c r="A7863" t="s">
        <v>71</v>
      </c>
      <c r="B7863" t="s">
        <v>158</v>
      </c>
      <c r="C7863">
        <v>2017</v>
      </c>
      <c r="D7863" s="130">
        <v>0.18220385243326229</v>
      </c>
      <c r="E7863" s="91"/>
    </row>
    <row r="7864" spans="1:5">
      <c r="A7864" t="s">
        <v>71</v>
      </c>
      <c r="B7864" t="s">
        <v>158</v>
      </c>
      <c r="C7864">
        <v>2018</v>
      </c>
      <c r="D7864" s="130">
        <v>9.4177571999780094E-2</v>
      </c>
      <c r="E7864" s="91"/>
    </row>
    <row r="7865" spans="1:5">
      <c r="A7865" t="s">
        <v>71</v>
      </c>
      <c r="B7865" t="s">
        <v>158</v>
      </c>
      <c r="C7865">
        <v>2019</v>
      </c>
      <c r="D7865" s="130">
        <v>6.8739279653153032E-2</v>
      </c>
      <c r="E7865" s="91"/>
    </row>
    <row r="7866" spans="1:5">
      <c r="A7866" t="s">
        <v>71</v>
      </c>
      <c r="B7866" t="s">
        <v>158</v>
      </c>
      <c r="C7866">
        <v>2020</v>
      </c>
      <c r="D7866" s="130">
        <v>5.0426882530258857E-2</v>
      </c>
      <c r="E7866" s="91"/>
    </row>
    <row r="7867" spans="1:5">
      <c r="A7867" t="s">
        <v>71</v>
      </c>
      <c r="B7867" t="s">
        <v>158</v>
      </c>
      <c r="C7867">
        <v>2021</v>
      </c>
      <c r="D7867" s="130">
        <v>4.878689663204059E-2</v>
      </c>
      <c r="E7867" s="91"/>
    </row>
    <row r="7868" spans="1:5">
      <c r="A7868" t="s">
        <v>71</v>
      </c>
      <c r="B7868" t="s">
        <v>158</v>
      </c>
      <c r="C7868">
        <v>2022</v>
      </c>
      <c r="D7868" s="130">
        <v>9.1057968095950889E-2</v>
      </c>
      <c r="E7868" s="91"/>
    </row>
    <row r="7869" spans="1:5">
      <c r="A7869" t="s">
        <v>71</v>
      </c>
      <c r="B7869" t="s">
        <v>158</v>
      </c>
      <c r="C7869">
        <v>2023</v>
      </c>
      <c r="D7869" s="130">
        <v>4.6901677049761031E-2</v>
      </c>
      <c r="E7869" s="91"/>
    </row>
    <row r="7870" spans="1:5">
      <c r="A7870" t="s">
        <v>71</v>
      </c>
      <c r="B7870" t="s">
        <v>158</v>
      </c>
      <c r="C7870">
        <v>2024</v>
      </c>
      <c r="D7870" s="130">
        <v>6.2677467456811404E-3</v>
      </c>
      <c r="E7870" s="91"/>
    </row>
    <row r="7871" spans="1:5">
      <c r="A7871" t="s">
        <v>71</v>
      </c>
      <c r="B7871" t="s">
        <v>158</v>
      </c>
      <c r="C7871">
        <v>2025</v>
      </c>
      <c r="D7871" s="130">
        <v>3.3718036115987719E-2</v>
      </c>
    </row>
    <row r="7872" spans="1:5">
      <c r="A7872" t="s">
        <v>10</v>
      </c>
      <c r="B7872" t="s">
        <v>158</v>
      </c>
      <c r="C7872">
        <v>2014</v>
      </c>
      <c r="D7872" s="130">
        <v>0.21338405373846489</v>
      </c>
      <c r="E7872" s="91"/>
    </row>
    <row r="7873" spans="1:5">
      <c r="A7873" t="s">
        <v>10</v>
      </c>
      <c r="B7873" t="s">
        <v>158</v>
      </c>
      <c r="C7873">
        <v>2015</v>
      </c>
      <c r="D7873" s="130">
        <v>0.2264457232773637</v>
      </c>
      <c r="E7873" s="91"/>
    </row>
    <row r="7874" spans="1:5">
      <c r="A7874" t="s">
        <v>10</v>
      </c>
      <c r="B7874" t="s">
        <v>158</v>
      </c>
      <c r="C7874">
        <v>2016</v>
      </c>
      <c r="D7874" s="130">
        <v>0.14938553268384089</v>
      </c>
      <c r="E7874" s="91"/>
    </row>
    <row r="7875" spans="1:5">
      <c r="A7875" t="s">
        <v>10</v>
      </c>
      <c r="B7875" t="s">
        <v>158</v>
      </c>
      <c r="C7875">
        <v>2017</v>
      </c>
      <c r="D7875" s="130">
        <v>9.4109826438304248E-2</v>
      </c>
      <c r="E7875" s="91"/>
    </row>
    <row r="7876" spans="1:5">
      <c r="A7876" t="s">
        <v>10</v>
      </c>
      <c r="B7876" t="s">
        <v>158</v>
      </c>
      <c r="C7876">
        <v>2018</v>
      </c>
      <c r="D7876" s="130">
        <v>0.1201291068531514</v>
      </c>
      <c r="E7876" s="91"/>
    </row>
    <row r="7877" spans="1:5">
      <c r="A7877" t="s">
        <v>10</v>
      </c>
      <c r="B7877" t="s">
        <v>158</v>
      </c>
      <c r="C7877">
        <v>2019</v>
      </c>
      <c r="D7877" s="130">
        <v>0.1175814703969623</v>
      </c>
      <c r="E7877" s="91"/>
    </row>
    <row r="7878" spans="1:5">
      <c r="A7878" t="s">
        <v>10</v>
      </c>
      <c r="B7878" t="s">
        <v>158</v>
      </c>
      <c r="C7878">
        <v>2020</v>
      </c>
      <c r="D7878" s="130">
        <v>0.14925099503278169</v>
      </c>
      <c r="E7878" s="91"/>
    </row>
    <row r="7879" spans="1:5">
      <c r="A7879" t="s">
        <v>10</v>
      </c>
      <c r="B7879" t="s">
        <v>158</v>
      </c>
      <c r="C7879">
        <v>2021</v>
      </c>
      <c r="D7879" s="130">
        <v>0.14763298531169011</v>
      </c>
      <c r="E7879" s="91"/>
    </row>
    <row r="7880" spans="1:5">
      <c r="A7880" t="s">
        <v>10</v>
      </c>
      <c r="B7880" t="s">
        <v>158</v>
      </c>
      <c r="C7880">
        <v>2022</v>
      </c>
      <c r="D7880" s="130">
        <v>0.11833840766526994</v>
      </c>
      <c r="E7880" s="91"/>
    </row>
    <row r="7881" spans="1:5">
      <c r="A7881" t="s">
        <v>10</v>
      </c>
      <c r="B7881" t="s">
        <v>158</v>
      </c>
      <c r="C7881">
        <v>2023</v>
      </c>
      <c r="D7881" s="130">
        <v>4.4805457983197162E-2</v>
      </c>
      <c r="E7881" s="91"/>
    </row>
    <row r="7882" spans="1:5">
      <c r="A7882" t="s">
        <v>10</v>
      </c>
      <c r="B7882" t="s">
        <v>158</v>
      </c>
      <c r="C7882">
        <v>2024</v>
      </c>
      <c r="D7882" s="130">
        <v>-2.5545397375666998E-2</v>
      </c>
      <c r="E7882" s="91"/>
    </row>
    <row r="7883" spans="1:5">
      <c r="A7883" t="s">
        <v>10</v>
      </c>
      <c r="B7883" t="s">
        <v>158</v>
      </c>
      <c r="C7883">
        <v>2025</v>
      </c>
      <c r="D7883" s="130">
        <v>5.8615062462897903E-2</v>
      </c>
    </row>
    <row r="7884" spans="1:5">
      <c r="A7884" t="s">
        <v>105</v>
      </c>
      <c r="B7884" t="s">
        <v>158</v>
      </c>
      <c r="C7884">
        <v>2014</v>
      </c>
      <c r="D7884" s="130">
        <v>7.6976524262294427E-2</v>
      </c>
      <c r="E7884" s="91"/>
    </row>
    <row r="7885" spans="1:5">
      <c r="A7885" t="s">
        <v>105</v>
      </c>
      <c r="B7885" t="s">
        <v>158</v>
      </c>
      <c r="C7885">
        <v>2015</v>
      </c>
      <c r="D7885" s="130">
        <v>0.1127886896344993</v>
      </c>
      <c r="E7885" s="91"/>
    </row>
    <row r="7886" spans="1:5">
      <c r="A7886" t="s">
        <v>105</v>
      </c>
      <c r="B7886" t="s">
        <v>158</v>
      </c>
      <c r="C7886">
        <v>2016</v>
      </c>
      <c r="D7886" s="130">
        <v>0.13228347381160621</v>
      </c>
      <c r="E7886" s="91"/>
    </row>
    <row r="7887" spans="1:5">
      <c r="A7887" t="s">
        <v>105</v>
      </c>
      <c r="B7887" t="s">
        <v>158</v>
      </c>
      <c r="C7887">
        <v>2017</v>
      </c>
      <c r="D7887" s="130">
        <v>0.1076260067086245</v>
      </c>
      <c r="E7887" s="91"/>
    </row>
    <row r="7888" spans="1:5">
      <c r="A7888" t="s">
        <v>105</v>
      </c>
      <c r="B7888" t="s">
        <v>158</v>
      </c>
      <c r="C7888">
        <v>2018</v>
      </c>
      <c r="D7888" s="130">
        <v>6.9196289251635915E-2</v>
      </c>
      <c r="E7888" s="91"/>
    </row>
    <row r="7889" spans="1:5">
      <c r="A7889" t="s">
        <v>105</v>
      </c>
      <c r="B7889" t="s">
        <v>158</v>
      </c>
      <c r="C7889">
        <v>2019</v>
      </c>
      <c r="D7889" s="130">
        <v>3.8559369201978472E-2</v>
      </c>
      <c r="E7889" s="91"/>
    </row>
    <row r="7890" spans="1:5">
      <c r="A7890" t="s">
        <v>105</v>
      </c>
      <c r="B7890" t="s">
        <v>158</v>
      </c>
      <c r="C7890">
        <v>2020</v>
      </c>
      <c r="D7890" s="130">
        <v>4.7246787399018553E-2</v>
      </c>
      <c r="E7890" s="91"/>
    </row>
    <row r="7891" spans="1:5">
      <c r="A7891" t="s">
        <v>105</v>
      </c>
      <c r="B7891" t="s">
        <v>158</v>
      </c>
      <c r="C7891">
        <v>2021</v>
      </c>
      <c r="D7891" s="130">
        <v>2.5340448570156909E-2</v>
      </c>
      <c r="E7891" s="91"/>
    </row>
    <row r="7892" spans="1:5">
      <c r="A7892" t="s">
        <v>105</v>
      </c>
      <c r="B7892" t="s">
        <v>158</v>
      </c>
      <c r="C7892">
        <v>2022</v>
      </c>
      <c r="D7892" s="130">
        <v>3.8335036438716913E-2</v>
      </c>
      <c r="E7892" s="91"/>
    </row>
    <row r="7893" spans="1:5">
      <c r="A7893" t="s">
        <v>105</v>
      </c>
      <c r="B7893" t="s">
        <v>158</v>
      </c>
      <c r="C7893">
        <v>2023</v>
      </c>
      <c r="D7893" s="130">
        <v>3.322864606850838E-2</v>
      </c>
      <c r="E7893" s="91"/>
    </row>
    <row r="7894" spans="1:5">
      <c r="A7894" t="s">
        <v>105</v>
      </c>
      <c r="B7894" t="s">
        <v>158</v>
      </c>
      <c r="C7894">
        <v>2024</v>
      </c>
      <c r="D7894" s="130">
        <v>1.2867456911499821E-2</v>
      </c>
      <c r="E7894" s="91"/>
    </row>
    <row r="7895" spans="1:5">
      <c r="A7895" t="s">
        <v>105</v>
      </c>
      <c r="B7895" t="s">
        <v>158</v>
      </c>
      <c r="C7895">
        <v>2025</v>
      </c>
      <c r="D7895" s="130">
        <v>1.4302060165070374E-2</v>
      </c>
    </row>
    <row r="7896" spans="1:5">
      <c r="A7896" t="s">
        <v>106</v>
      </c>
      <c r="B7896" t="s">
        <v>158</v>
      </c>
      <c r="C7896">
        <v>2014</v>
      </c>
      <c r="D7896" s="130">
        <v>9.1305146783717719E-2</v>
      </c>
      <c r="E7896" s="91"/>
    </row>
    <row r="7897" spans="1:5">
      <c r="A7897" t="s">
        <v>106</v>
      </c>
      <c r="B7897" t="s">
        <v>158</v>
      </c>
      <c r="C7897">
        <v>2015</v>
      </c>
      <c r="D7897" s="130">
        <v>8.7131751634549573E-2</v>
      </c>
      <c r="E7897" s="91"/>
    </row>
    <row r="7898" spans="1:5">
      <c r="A7898" t="s">
        <v>106</v>
      </c>
      <c r="B7898" t="s">
        <v>158</v>
      </c>
      <c r="C7898">
        <v>2016</v>
      </c>
      <c r="D7898" s="130">
        <v>8.4458180798623439E-2</v>
      </c>
      <c r="E7898" s="91"/>
    </row>
    <row r="7899" spans="1:5">
      <c r="A7899" t="s">
        <v>106</v>
      </c>
      <c r="B7899" t="s">
        <v>158</v>
      </c>
      <c r="C7899">
        <v>2017</v>
      </c>
      <c r="D7899" s="130">
        <v>8.9547332990866133E-2</v>
      </c>
      <c r="E7899" s="91"/>
    </row>
    <row r="7900" spans="1:5">
      <c r="A7900" t="s">
        <v>106</v>
      </c>
      <c r="B7900" t="s">
        <v>158</v>
      </c>
      <c r="C7900">
        <v>2018</v>
      </c>
      <c r="D7900" s="130">
        <v>0.1027911018207982</v>
      </c>
      <c r="E7900" s="91"/>
    </row>
    <row r="7901" spans="1:5">
      <c r="A7901" t="s">
        <v>106</v>
      </c>
      <c r="B7901" t="s">
        <v>158</v>
      </c>
      <c r="C7901">
        <v>2019</v>
      </c>
      <c r="D7901" s="130">
        <v>8.0705918409560429E-2</v>
      </c>
      <c r="E7901" s="91"/>
    </row>
    <row r="7902" spans="1:5">
      <c r="A7902" t="s">
        <v>106</v>
      </c>
      <c r="B7902" t="s">
        <v>158</v>
      </c>
      <c r="C7902">
        <v>2020</v>
      </c>
      <c r="D7902" s="130">
        <v>9.2829184771745274E-2</v>
      </c>
      <c r="E7902" s="91"/>
    </row>
    <row r="7903" spans="1:5">
      <c r="A7903" t="s">
        <v>106</v>
      </c>
      <c r="B7903" t="s">
        <v>158</v>
      </c>
      <c r="C7903">
        <v>2021</v>
      </c>
      <c r="D7903" s="130">
        <v>6.1210577079688827E-2</v>
      </c>
      <c r="E7903" s="91"/>
    </row>
    <row r="7904" spans="1:5">
      <c r="A7904" t="s">
        <v>106</v>
      </c>
      <c r="B7904" t="s">
        <v>158</v>
      </c>
      <c r="C7904">
        <v>2022</v>
      </c>
      <c r="D7904" s="130">
        <v>7.6248531399745967E-2</v>
      </c>
      <c r="E7904" s="91"/>
    </row>
    <row r="7905" spans="1:5">
      <c r="A7905" t="s">
        <v>106</v>
      </c>
      <c r="B7905" t="s">
        <v>158</v>
      </c>
      <c r="C7905">
        <v>2023</v>
      </c>
      <c r="D7905" s="130">
        <v>7.8046865605202728E-2</v>
      </c>
      <c r="E7905" s="91"/>
    </row>
    <row r="7906" spans="1:5">
      <c r="A7906" t="s">
        <v>106</v>
      </c>
      <c r="B7906" t="s">
        <v>158</v>
      </c>
      <c r="C7906">
        <v>2024</v>
      </c>
      <c r="D7906" s="130">
        <v>3.2010117886202442E-2</v>
      </c>
      <c r="E7906" s="91"/>
    </row>
    <row r="7907" spans="1:5">
      <c r="A7907" t="s">
        <v>106</v>
      </c>
      <c r="B7907" t="s">
        <v>158</v>
      </c>
      <c r="C7907">
        <v>2025</v>
      </c>
      <c r="D7907" s="130">
        <v>4.1528787389611549E-2</v>
      </c>
    </row>
    <row r="7908" spans="1:5">
      <c r="A7908" t="s">
        <v>70</v>
      </c>
      <c r="B7908" t="s">
        <v>158</v>
      </c>
      <c r="C7908">
        <v>2014</v>
      </c>
      <c r="D7908" s="130">
        <v>9.5428090154213149E-2</v>
      </c>
      <c r="E7908" s="91"/>
    </row>
    <row r="7909" spans="1:5">
      <c r="A7909" t="s">
        <v>70</v>
      </c>
      <c r="B7909" t="s">
        <v>158</v>
      </c>
      <c r="C7909">
        <v>2015</v>
      </c>
      <c r="D7909" s="130">
        <v>7.9820183411410978E-2</v>
      </c>
      <c r="E7909" s="91"/>
    </row>
    <row r="7910" spans="1:5">
      <c r="A7910" t="s">
        <v>70</v>
      </c>
      <c r="B7910" t="s">
        <v>158</v>
      </c>
      <c r="C7910">
        <v>2016</v>
      </c>
      <c r="D7910" s="130">
        <v>6.8331069009002751E-2</v>
      </c>
      <c r="E7910" s="91"/>
    </row>
    <row r="7911" spans="1:5">
      <c r="A7911" t="s">
        <v>70</v>
      </c>
      <c r="B7911" t="s">
        <v>158</v>
      </c>
      <c r="C7911">
        <v>2017</v>
      </c>
      <c r="D7911" s="130">
        <v>7.6112275781988148E-2</v>
      </c>
      <c r="E7911" s="91"/>
    </row>
    <row r="7912" spans="1:5">
      <c r="A7912" t="s">
        <v>70</v>
      </c>
      <c r="B7912" t="s">
        <v>158</v>
      </c>
      <c r="C7912">
        <v>2018</v>
      </c>
      <c r="D7912" s="130">
        <v>7.3495977767460127E-2</v>
      </c>
      <c r="E7912" s="91"/>
    </row>
    <row r="7913" spans="1:5">
      <c r="A7913" t="s">
        <v>70</v>
      </c>
      <c r="B7913" t="s">
        <v>158</v>
      </c>
      <c r="C7913">
        <v>2019</v>
      </c>
      <c r="D7913" s="130">
        <v>9.7395867686194681E-2</v>
      </c>
      <c r="E7913" s="91"/>
    </row>
    <row r="7914" spans="1:5">
      <c r="A7914" t="s">
        <v>70</v>
      </c>
      <c r="B7914" t="s">
        <v>158</v>
      </c>
      <c r="C7914">
        <v>2020</v>
      </c>
      <c r="D7914" s="130">
        <v>9.141426606704349E-2</v>
      </c>
      <c r="E7914" s="91"/>
    </row>
    <row r="7915" spans="1:5">
      <c r="A7915" t="s">
        <v>70</v>
      </c>
      <c r="B7915" t="s">
        <v>158</v>
      </c>
      <c r="C7915">
        <v>2021</v>
      </c>
      <c r="D7915" s="130">
        <v>9.0038945403845799E-2</v>
      </c>
      <c r="E7915" s="91"/>
    </row>
    <row r="7916" spans="1:5">
      <c r="A7916" t="s">
        <v>70</v>
      </c>
      <c r="B7916" t="s">
        <v>158</v>
      </c>
      <c r="C7916">
        <v>2022</v>
      </c>
      <c r="D7916" s="130">
        <v>7.6270296414513938E-2</v>
      </c>
      <c r="E7916" s="91"/>
    </row>
    <row r="7917" spans="1:5">
      <c r="A7917" t="s">
        <v>70</v>
      </c>
      <c r="B7917" t="s">
        <v>158</v>
      </c>
      <c r="C7917">
        <v>2023</v>
      </c>
      <c r="D7917" s="130">
        <v>8.5780218087560131E-2</v>
      </c>
      <c r="E7917" s="91"/>
    </row>
    <row r="7918" spans="1:5">
      <c r="A7918" t="s">
        <v>70</v>
      </c>
      <c r="B7918" t="s">
        <v>158</v>
      </c>
      <c r="C7918">
        <v>2024</v>
      </c>
      <c r="D7918" s="130">
        <v>5.5867271688210041E-2</v>
      </c>
      <c r="E7918" s="91"/>
    </row>
    <row r="7919" spans="1:5">
      <c r="A7919" t="s">
        <v>70</v>
      </c>
      <c r="B7919" t="s">
        <v>158</v>
      </c>
      <c r="C7919">
        <v>2025</v>
      </c>
      <c r="D7919" s="130">
        <v>5.5986316335985054E-2</v>
      </c>
    </row>
    <row r="7920" spans="1:5">
      <c r="A7920" t="s">
        <v>12</v>
      </c>
      <c r="B7920" t="s">
        <v>158</v>
      </c>
      <c r="C7920">
        <v>2014</v>
      </c>
      <c r="D7920" s="130">
        <v>0.19140123077756299</v>
      </c>
      <c r="E7920" s="91"/>
    </row>
    <row r="7921" spans="1:5">
      <c r="A7921" t="s">
        <v>12</v>
      </c>
      <c r="B7921" t="s">
        <v>158</v>
      </c>
      <c r="C7921">
        <v>2015</v>
      </c>
      <c r="D7921" s="130">
        <v>0.243958112691744</v>
      </c>
      <c r="E7921" s="91"/>
    </row>
    <row r="7922" spans="1:5">
      <c r="A7922" t="s">
        <v>12</v>
      </c>
      <c r="B7922" t="s">
        <v>158</v>
      </c>
      <c r="C7922">
        <v>2016</v>
      </c>
      <c r="D7922" s="130">
        <v>6.569055759650308E-2</v>
      </c>
      <c r="E7922" s="91"/>
    </row>
    <row r="7923" spans="1:5">
      <c r="A7923" t="s">
        <v>12</v>
      </c>
      <c r="B7923" t="s">
        <v>158</v>
      </c>
      <c r="C7923">
        <v>2017</v>
      </c>
      <c r="D7923" s="130">
        <v>0.1588842790619375</v>
      </c>
      <c r="E7923" s="91"/>
    </row>
    <row r="7924" spans="1:5">
      <c r="A7924" t="s">
        <v>12</v>
      </c>
      <c r="B7924" t="s">
        <v>158</v>
      </c>
      <c r="C7924">
        <v>2018</v>
      </c>
      <c r="D7924" s="130">
        <v>0.20527737623941389</v>
      </c>
      <c r="E7924" s="91"/>
    </row>
    <row r="7925" spans="1:5">
      <c r="A7925" t="s">
        <v>12</v>
      </c>
      <c r="B7925" t="s">
        <v>158</v>
      </c>
      <c r="C7925">
        <v>2019</v>
      </c>
      <c r="D7925" s="130">
        <v>0.18605061128988479</v>
      </c>
      <c r="E7925" s="91"/>
    </row>
    <row r="7926" spans="1:5">
      <c r="A7926" t="s">
        <v>12</v>
      </c>
      <c r="B7926" t="s">
        <v>158</v>
      </c>
      <c r="C7926">
        <v>2020</v>
      </c>
      <c r="D7926" s="130">
        <v>0.26077884201594559</v>
      </c>
      <c r="E7926" s="91"/>
    </row>
    <row r="7927" spans="1:5">
      <c r="A7927" t="s">
        <v>12</v>
      </c>
      <c r="B7927" t="s">
        <v>158</v>
      </c>
      <c r="C7927">
        <v>2021</v>
      </c>
      <c r="D7927" s="130">
        <v>0.17845102972709551</v>
      </c>
      <c r="E7927" s="91"/>
    </row>
    <row r="7928" spans="1:5">
      <c r="A7928" t="s">
        <v>12</v>
      </c>
      <c r="B7928" t="s">
        <v>158</v>
      </c>
      <c r="C7928">
        <v>2022</v>
      </c>
      <c r="D7928" s="130">
        <v>0.21034940880198</v>
      </c>
      <c r="E7928" s="91"/>
    </row>
    <row r="7929" spans="1:5">
      <c r="A7929" t="s">
        <v>12</v>
      </c>
      <c r="B7929" t="s">
        <v>158</v>
      </c>
      <c r="C7929">
        <v>2023</v>
      </c>
      <c r="D7929" s="130">
        <v>0.20142334043007898</v>
      </c>
      <c r="E7929" s="91"/>
    </row>
    <row r="7930" spans="1:5">
      <c r="A7930" t="s">
        <v>12</v>
      </c>
      <c r="B7930" t="s">
        <v>158</v>
      </c>
      <c r="C7930">
        <v>2024</v>
      </c>
      <c r="D7930" s="130">
        <v>0.10916994802986575</v>
      </c>
      <c r="E7930" s="91"/>
    </row>
    <row r="7931" spans="1:5">
      <c r="A7931" t="s">
        <v>12</v>
      </c>
      <c r="B7931" t="s">
        <v>158</v>
      </c>
      <c r="C7931">
        <v>2025</v>
      </c>
      <c r="D7931" s="130">
        <v>0.24293739637967182</v>
      </c>
    </row>
    <row r="7932" spans="1:5">
      <c r="A7932" t="s">
        <v>5</v>
      </c>
      <c r="B7932" t="s">
        <v>148</v>
      </c>
      <c r="C7932">
        <v>2014</v>
      </c>
      <c r="D7932" s="130">
        <v>0.16740244184515959</v>
      </c>
      <c r="E7932" s="91"/>
    </row>
    <row r="7933" spans="1:5">
      <c r="A7933" t="s">
        <v>5</v>
      </c>
      <c r="B7933" t="s">
        <v>148</v>
      </c>
      <c r="C7933">
        <v>2015</v>
      </c>
      <c r="D7933" s="130">
        <v>6.1128689763643843E-2</v>
      </c>
      <c r="E7933" s="91"/>
    </row>
    <row r="7934" spans="1:5">
      <c r="A7934" t="s">
        <v>5</v>
      </c>
      <c r="B7934" t="s">
        <v>148</v>
      </c>
      <c r="C7934">
        <v>2016</v>
      </c>
      <c r="D7934" s="130">
        <v>-1.9267892974146768E-2</v>
      </c>
      <c r="E7934" s="91"/>
    </row>
    <row r="7935" spans="1:5">
      <c r="A7935" t="s">
        <v>5</v>
      </c>
      <c r="B7935" t="s">
        <v>148</v>
      </c>
      <c r="C7935">
        <v>2017</v>
      </c>
      <c r="D7935" s="130">
        <v>1.272057979454912E-2</v>
      </c>
      <c r="E7935" s="91"/>
    </row>
    <row r="7936" spans="1:5">
      <c r="A7936" t="s">
        <v>5</v>
      </c>
      <c r="B7936" t="s">
        <v>148</v>
      </c>
      <c r="C7936">
        <v>2018</v>
      </c>
      <c r="D7936" s="130">
        <v>5.2857277611249517E-2</v>
      </c>
      <c r="E7936" s="91"/>
    </row>
    <row r="7937" spans="1:5">
      <c r="A7937" t="s">
        <v>5</v>
      </c>
      <c r="B7937" t="s">
        <v>148</v>
      </c>
      <c r="C7937">
        <v>2019</v>
      </c>
      <c r="D7937" s="130">
        <v>6.4285657101704918E-2</v>
      </c>
      <c r="E7937" s="91"/>
    </row>
    <row r="7938" spans="1:5">
      <c r="A7938" t="s">
        <v>5</v>
      </c>
      <c r="B7938" t="s">
        <v>148</v>
      </c>
      <c r="C7938">
        <v>2020</v>
      </c>
      <c r="D7938" s="130">
        <v>5.4678583955944722E-2</v>
      </c>
      <c r="E7938" s="91"/>
    </row>
    <row r="7939" spans="1:5">
      <c r="A7939" t="s">
        <v>5</v>
      </c>
      <c r="B7939" t="s">
        <v>148</v>
      </c>
      <c r="C7939">
        <v>2021</v>
      </c>
      <c r="D7939" s="130">
        <v>4.797777410330957E-2</v>
      </c>
      <c r="E7939" s="91"/>
    </row>
    <row r="7940" spans="1:5">
      <c r="A7940" t="s">
        <v>5</v>
      </c>
      <c r="B7940" t="s">
        <v>148</v>
      </c>
      <c r="C7940">
        <v>2022</v>
      </c>
      <c r="D7940" s="130">
        <v>8.7748373537590463E-2</v>
      </c>
      <c r="E7940" s="91"/>
    </row>
    <row r="7941" spans="1:5">
      <c r="A7941" t="s">
        <v>5</v>
      </c>
      <c r="B7941" t="s">
        <v>148</v>
      </c>
      <c r="C7941">
        <v>2023</v>
      </c>
      <c r="D7941" s="130">
        <v>0.10149139877845674</v>
      </c>
      <c r="E7941" s="91"/>
    </row>
    <row r="7942" spans="1:5">
      <c r="A7942" t="s">
        <v>5</v>
      </c>
      <c r="B7942" t="s">
        <v>148</v>
      </c>
      <c r="C7942">
        <v>2024</v>
      </c>
      <c r="D7942" s="130">
        <v>4.7630133838075656E-2</v>
      </c>
      <c r="E7942" s="91"/>
    </row>
    <row r="7943" spans="1:5">
      <c r="A7943" t="s">
        <v>5</v>
      </c>
      <c r="B7943" t="s">
        <v>148</v>
      </c>
      <c r="C7943">
        <v>2025</v>
      </c>
      <c r="D7943" s="130">
        <v>9.4127144730408296E-3</v>
      </c>
    </row>
    <row r="7944" spans="1:5">
      <c r="A7944" t="s">
        <v>102</v>
      </c>
      <c r="B7944" t="s">
        <v>148</v>
      </c>
      <c r="C7944">
        <v>2014</v>
      </c>
      <c r="D7944" s="130">
        <v>0.15033586271434701</v>
      </c>
      <c r="E7944" s="91"/>
    </row>
    <row r="7945" spans="1:5">
      <c r="A7945" t="s">
        <v>102</v>
      </c>
      <c r="B7945" t="s">
        <v>148</v>
      </c>
      <c r="C7945">
        <v>2015</v>
      </c>
      <c r="D7945" s="130">
        <v>0.19479742438853739</v>
      </c>
      <c r="E7945" s="91"/>
    </row>
    <row r="7946" spans="1:5">
      <c r="A7946" t="s">
        <v>102</v>
      </c>
      <c r="B7946" t="s">
        <v>148</v>
      </c>
      <c r="C7946">
        <v>2016</v>
      </c>
      <c r="D7946" s="130">
        <v>2.936345761880509E-2</v>
      </c>
      <c r="E7946" s="91"/>
    </row>
    <row r="7947" spans="1:5">
      <c r="A7947" t="s">
        <v>102</v>
      </c>
      <c r="B7947" t="s">
        <v>148</v>
      </c>
      <c r="C7947">
        <v>2017</v>
      </c>
      <c r="D7947" s="130">
        <v>7.4739705908034568E-2</v>
      </c>
      <c r="E7947" s="91"/>
    </row>
    <row r="7948" spans="1:5">
      <c r="A7948" t="s">
        <v>102</v>
      </c>
      <c r="B7948" t="s">
        <v>148</v>
      </c>
      <c r="C7948">
        <v>2018</v>
      </c>
      <c r="D7948" s="130">
        <v>8.2015749996313073E-2</v>
      </c>
      <c r="E7948" s="91"/>
    </row>
    <row r="7949" spans="1:5">
      <c r="A7949" t="s">
        <v>102</v>
      </c>
      <c r="B7949" t="s">
        <v>148</v>
      </c>
      <c r="C7949">
        <v>2019</v>
      </c>
      <c r="D7949" s="130">
        <v>8.084537037017954E-2</v>
      </c>
      <c r="E7949" s="91"/>
    </row>
    <row r="7950" spans="1:5">
      <c r="A7950" t="s">
        <v>102</v>
      </c>
      <c r="B7950" t="s">
        <v>148</v>
      </c>
      <c r="C7950">
        <v>2020</v>
      </c>
      <c r="D7950" s="130">
        <v>8.4211517812254014E-2</v>
      </c>
      <c r="E7950" s="91"/>
    </row>
    <row r="7951" spans="1:5">
      <c r="A7951" t="s">
        <v>102</v>
      </c>
      <c r="B7951" t="s">
        <v>148</v>
      </c>
      <c r="C7951">
        <v>2021</v>
      </c>
      <c r="D7951" s="130">
        <v>6.5326293525853202E-2</v>
      </c>
      <c r="E7951" s="91"/>
    </row>
    <row r="7952" spans="1:5">
      <c r="A7952" t="s">
        <v>102</v>
      </c>
      <c r="B7952" t="s">
        <v>148</v>
      </c>
      <c r="C7952">
        <v>2022</v>
      </c>
      <c r="D7952" s="130">
        <v>-4.0013185191113618E-3</v>
      </c>
      <c r="E7952" s="91"/>
    </row>
    <row r="7953" spans="1:5">
      <c r="A7953" t="s">
        <v>102</v>
      </c>
      <c r="B7953" t="s">
        <v>148</v>
      </c>
      <c r="C7953">
        <v>2023</v>
      </c>
      <c r="D7953" s="130">
        <v>0.11508973213455241</v>
      </c>
      <c r="E7953" s="91"/>
    </row>
    <row r="7954" spans="1:5">
      <c r="A7954" t="s">
        <v>102</v>
      </c>
      <c r="B7954" t="s">
        <v>148</v>
      </c>
      <c r="C7954">
        <v>2024</v>
      </c>
      <c r="D7954" s="130">
        <v>0.13866743712318572</v>
      </c>
      <c r="E7954" s="91"/>
    </row>
    <row r="7955" spans="1:5">
      <c r="A7955" t="s">
        <v>102</v>
      </c>
      <c r="B7955" t="s">
        <v>148</v>
      </c>
      <c r="C7955">
        <v>2025</v>
      </c>
      <c r="D7955" s="130">
        <v>7.7670467973770252E-2</v>
      </c>
    </row>
    <row r="7956" spans="1:5">
      <c r="A7956" t="s">
        <v>103</v>
      </c>
      <c r="B7956" t="s">
        <v>148</v>
      </c>
      <c r="C7956">
        <v>2014</v>
      </c>
      <c r="D7956" s="130">
        <v>0.26117089018913853</v>
      </c>
      <c r="E7956" s="91"/>
    </row>
    <row r="7957" spans="1:5">
      <c r="A7957" t="s">
        <v>103</v>
      </c>
      <c r="B7957" t="s">
        <v>148</v>
      </c>
      <c r="C7957">
        <v>2015</v>
      </c>
      <c r="D7957" s="130">
        <v>0.16477519893590359</v>
      </c>
      <c r="E7957" s="91"/>
    </row>
    <row r="7958" spans="1:5">
      <c r="A7958" t="s">
        <v>103</v>
      </c>
      <c r="B7958" t="s">
        <v>148</v>
      </c>
      <c r="C7958">
        <v>2016</v>
      </c>
      <c r="D7958" s="130">
        <v>0.13724257932344069</v>
      </c>
      <c r="E7958" s="91"/>
    </row>
    <row r="7959" spans="1:5">
      <c r="A7959" t="s">
        <v>103</v>
      </c>
      <c r="B7959" t="s">
        <v>148</v>
      </c>
      <c r="C7959">
        <v>2017</v>
      </c>
      <c r="D7959" s="130">
        <v>0.13115464707201499</v>
      </c>
      <c r="E7959" s="91"/>
    </row>
    <row r="7960" spans="1:5">
      <c r="A7960" t="s">
        <v>103</v>
      </c>
      <c r="B7960" t="s">
        <v>148</v>
      </c>
      <c r="C7960">
        <v>2018</v>
      </c>
      <c r="D7960" s="130">
        <v>9.0576258193278317E-2</v>
      </c>
      <c r="E7960" s="91"/>
    </row>
    <row r="7961" spans="1:5">
      <c r="A7961" t="s">
        <v>103</v>
      </c>
      <c r="B7961" t="s">
        <v>148</v>
      </c>
      <c r="C7961">
        <v>2019</v>
      </c>
      <c r="D7961" s="130">
        <v>0.1001871847813077</v>
      </c>
      <c r="E7961" s="91"/>
    </row>
    <row r="7962" spans="1:5">
      <c r="A7962" t="s">
        <v>103</v>
      </c>
      <c r="B7962" t="s">
        <v>148</v>
      </c>
      <c r="C7962">
        <v>2020</v>
      </c>
      <c r="D7962" s="130">
        <v>8.9715313214017434E-2</v>
      </c>
      <c r="E7962" s="91"/>
    </row>
    <row r="7963" spans="1:5">
      <c r="A7963" t="s">
        <v>103</v>
      </c>
      <c r="B7963" t="s">
        <v>148</v>
      </c>
      <c r="C7963">
        <v>2021</v>
      </c>
      <c r="D7963" s="130">
        <v>7.5101899329512736E-2</v>
      </c>
      <c r="E7963" s="91"/>
    </row>
    <row r="7964" spans="1:5">
      <c r="A7964" t="s">
        <v>103</v>
      </c>
      <c r="B7964" t="s">
        <v>148</v>
      </c>
      <c r="C7964">
        <v>2022</v>
      </c>
      <c r="D7964" s="130">
        <v>0.1345061782934639</v>
      </c>
      <c r="E7964" s="91"/>
    </row>
    <row r="7965" spans="1:5">
      <c r="A7965" t="s">
        <v>103</v>
      </c>
      <c r="B7965" t="s">
        <v>148</v>
      </c>
      <c r="C7965">
        <v>2023</v>
      </c>
      <c r="D7965" s="130">
        <v>0.16638390146888729</v>
      </c>
      <c r="E7965" s="91"/>
    </row>
    <row r="7966" spans="1:5">
      <c r="A7966" t="s">
        <v>103</v>
      </c>
      <c r="B7966" t="s">
        <v>148</v>
      </c>
      <c r="C7966">
        <v>2024</v>
      </c>
      <c r="D7966" s="130">
        <v>0.14316068782207336</v>
      </c>
      <c r="E7966" s="91"/>
    </row>
    <row r="7967" spans="1:5">
      <c r="A7967" t="s">
        <v>103</v>
      </c>
      <c r="B7967" t="s">
        <v>148</v>
      </c>
      <c r="C7967">
        <v>2025</v>
      </c>
      <c r="D7967" s="130">
        <v>6.2585605770310457E-2</v>
      </c>
    </row>
    <row r="7968" spans="1:5">
      <c r="A7968" t="s">
        <v>11</v>
      </c>
      <c r="B7968" t="s">
        <v>148</v>
      </c>
      <c r="C7968">
        <v>2014</v>
      </c>
      <c r="D7968" s="130">
        <v>8.6127286132162154E-2</v>
      </c>
      <c r="E7968" s="91"/>
    </row>
    <row r="7969" spans="1:5">
      <c r="A7969" t="s">
        <v>11</v>
      </c>
      <c r="B7969" t="s">
        <v>148</v>
      </c>
      <c r="C7969">
        <v>2015</v>
      </c>
      <c r="D7969" s="130">
        <v>0.1108201724958572</v>
      </c>
      <c r="E7969" s="91"/>
    </row>
    <row r="7970" spans="1:5">
      <c r="A7970" t="s">
        <v>11</v>
      </c>
      <c r="B7970" t="s">
        <v>148</v>
      </c>
      <c r="C7970">
        <v>2016</v>
      </c>
      <c r="D7970" s="130">
        <v>6.6056112581077756E-2</v>
      </c>
      <c r="E7970" s="91"/>
    </row>
    <row r="7971" spans="1:5">
      <c r="A7971" t="s">
        <v>11</v>
      </c>
      <c r="B7971" t="s">
        <v>148</v>
      </c>
      <c r="C7971">
        <v>2017</v>
      </c>
      <c r="D7971" s="130">
        <v>5.9552118198871733E-2</v>
      </c>
      <c r="E7971" s="91"/>
    </row>
    <row r="7972" spans="1:5">
      <c r="A7972" t="s">
        <v>11</v>
      </c>
      <c r="B7972" t="s">
        <v>148</v>
      </c>
      <c r="C7972">
        <v>2018</v>
      </c>
      <c r="D7972" s="130">
        <v>7.2696495260585331E-2</v>
      </c>
      <c r="E7972" s="91"/>
    </row>
    <row r="7973" spans="1:5">
      <c r="A7973" t="s">
        <v>11</v>
      </c>
      <c r="B7973" t="s">
        <v>148</v>
      </c>
      <c r="C7973">
        <v>2019</v>
      </c>
      <c r="D7973" s="130">
        <v>6.2657499674085529E-2</v>
      </c>
      <c r="E7973" s="91"/>
    </row>
    <row r="7974" spans="1:5">
      <c r="A7974" t="s">
        <v>11</v>
      </c>
      <c r="B7974" t="s">
        <v>148</v>
      </c>
      <c r="C7974">
        <v>2020</v>
      </c>
      <c r="D7974" s="130">
        <v>3.722789268750281E-2</v>
      </c>
      <c r="E7974" s="91"/>
    </row>
    <row r="7975" spans="1:5">
      <c r="A7975" t="s">
        <v>11</v>
      </c>
      <c r="B7975" t="s">
        <v>148</v>
      </c>
      <c r="C7975">
        <v>2021</v>
      </c>
      <c r="D7975" s="130">
        <v>4.542933628145672E-2</v>
      </c>
      <c r="E7975" s="91"/>
    </row>
    <row r="7976" spans="1:5">
      <c r="A7976" t="s">
        <v>11</v>
      </c>
      <c r="B7976" t="s">
        <v>148</v>
      </c>
      <c r="C7976">
        <v>2022</v>
      </c>
      <c r="D7976" s="130">
        <v>7.7246526373022345E-2</v>
      </c>
      <c r="E7976" s="91"/>
    </row>
    <row r="7977" spans="1:5">
      <c r="A7977" t="s">
        <v>11</v>
      </c>
      <c r="B7977" t="s">
        <v>148</v>
      </c>
      <c r="C7977">
        <v>2023</v>
      </c>
      <c r="D7977" s="130">
        <v>0.12032216125829889</v>
      </c>
      <c r="E7977" s="91"/>
    </row>
    <row r="7978" spans="1:5">
      <c r="A7978" t="s">
        <v>11</v>
      </c>
      <c r="B7978" t="s">
        <v>148</v>
      </c>
      <c r="C7978">
        <v>2024</v>
      </c>
      <c r="D7978" s="130">
        <v>8.3122907292595249E-2</v>
      </c>
      <c r="E7978" s="91"/>
    </row>
    <row r="7979" spans="1:5">
      <c r="A7979" t="s">
        <v>11</v>
      </c>
      <c r="B7979" t="s">
        <v>148</v>
      </c>
      <c r="C7979">
        <v>2025</v>
      </c>
      <c r="D7979" s="130">
        <v>5.5514880945285269E-2</v>
      </c>
    </row>
    <row r="7980" spans="1:5">
      <c r="A7980" t="s">
        <v>72</v>
      </c>
      <c r="B7980" t="s">
        <v>148</v>
      </c>
      <c r="C7980">
        <v>2014</v>
      </c>
      <c r="D7980" s="130">
        <v>0.10314040270194889</v>
      </c>
      <c r="E7980" s="91"/>
    </row>
    <row r="7981" spans="1:5">
      <c r="A7981" t="s">
        <v>72</v>
      </c>
      <c r="B7981" t="s">
        <v>148</v>
      </c>
      <c r="C7981">
        <v>2015</v>
      </c>
      <c r="D7981" s="130">
        <v>7.0686047442234348E-2</v>
      </c>
      <c r="E7981" s="91"/>
    </row>
    <row r="7982" spans="1:5">
      <c r="A7982" t="s">
        <v>72</v>
      </c>
      <c r="B7982" t="s">
        <v>148</v>
      </c>
      <c r="C7982">
        <v>2016</v>
      </c>
      <c r="D7982" s="130">
        <v>7.1772503167501389E-2</v>
      </c>
      <c r="E7982" s="91"/>
    </row>
    <row r="7983" spans="1:5">
      <c r="A7983" t="s">
        <v>72</v>
      </c>
      <c r="B7983" t="s">
        <v>148</v>
      </c>
      <c r="C7983">
        <v>2017</v>
      </c>
      <c r="D7983" s="130">
        <v>7.7368970249515862E-2</v>
      </c>
      <c r="E7983" s="91"/>
    </row>
    <row r="7984" spans="1:5">
      <c r="A7984" t="s">
        <v>72</v>
      </c>
      <c r="B7984" t="s">
        <v>148</v>
      </c>
      <c r="C7984">
        <v>2018</v>
      </c>
      <c r="D7984" s="130">
        <v>7.7529302654052445E-2</v>
      </c>
      <c r="E7984" s="91"/>
    </row>
    <row r="7985" spans="1:5">
      <c r="A7985" t="s">
        <v>72</v>
      </c>
      <c r="B7985" t="s">
        <v>148</v>
      </c>
      <c r="C7985">
        <v>2019</v>
      </c>
      <c r="D7985" s="130">
        <v>5.2928204910104103E-2</v>
      </c>
      <c r="E7985" s="91"/>
    </row>
    <row r="7986" spans="1:5">
      <c r="A7986" t="s">
        <v>72</v>
      </c>
      <c r="B7986" t="s">
        <v>148</v>
      </c>
      <c r="C7986">
        <v>2020</v>
      </c>
      <c r="D7986" s="130">
        <v>3.3899122800273351E-2</v>
      </c>
      <c r="E7986" s="91"/>
    </row>
    <row r="7987" spans="1:5">
      <c r="A7987" t="s">
        <v>72</v>
      </c>
      <c r="B7987" t="s">
        <v>148</v>
      </c>
      <c r="C7987">
        <v>2021</v>
      </c>
      <c r="D7987" s="130">
        <v>2.2547447920321331E-2</v>
      </c>
      <c r="E7987" s="91"/>
    </row>
    <row r="7988" spans="1:5">
      <c r="A7988" t="s">
        <v>72</v>
      </c>
      <c r="B7988" t="s">
        <v>148</v>
      </c>
      <c r="C7988">
        <v>2022</v>
      </c>
      <c r="D7988" s="130">
        <v>5.9091270829979448E-2</v>
      </c>
      <c r="E7988" s="91"/>
    </row>
    <row r="7989" spans="1:5">
      <c r="A7989" t="s">
        <v>72</v>
      </c>
      <c r="B7989" t="s">
        <v>148</v>
      </c>
      <c r="C7989">
        <v>2023</v>
      </c>
      <c r="D7989" s="130">
        <v>0.15314211045226761</v>
      </c>
      <c r="E7989" s="91"/>
    </row>
    <row r="7990" spans="1:5">
      <c r="A7990" t="s">
        <v>72</v>
      </c>
      <c r="B7990" t="s">
        <v>148</v>
      </c>
      <c r="C7990">
        <v>2024</v>
      </c>
      <c r="D7990" s="130">
        <v>6.9540949911669592E-2</v>
      </c>
      <c r="E7990" s="91"/>
    </row>
    <row r="7991" spans="1:5">
      <c r="A7991" t="s">
        <v>72</v>
      </c>
      <c r="B7991" t="s">
        <v>148</v>
      </c>
      <c r="C7991">
        <v>2025</v>
      </c>
      <c r="D7991" s="130">
        <v>2.8145316485582099E-2</v>
      </c>
    </row>
    <row r="7992" spans="1:5">
      <c r="A7992" t="s">
        <v>6</v>
      </c>
      <c r="B7992" t="s">
        <v>148</v>
      </c>
      <c r="C7992">
        <v>2014</v>
      </c>
      <c r="D7992" s="130">
        <v>0.1149024487545168</v>
      </c>
      <c r="E7992" s="91"/>
    </row>
    <row r="7993" spans="1:5">
      <c r="A7993" t="s">
        <v>6</v>
      </c>
      <c r="B7993" t="s">
        <v>148</v>
      </c>
      <c r="C7993">
        <v>2015</v>
      </c>
      <c r="D7993" s="130">
        <v>0.11270312357389629</v>
      </c>
      <c r="E7993" s="91"/>
    </row>
    <row r="7994" spans="1:5">
      <c r="A7994" t="s">
        <v>6</v>
      </c>
      <c r="B7994" t="s">
        <v>148</v>
      </c>
      <c r="C7994">
        <v>2016</v>
      </c>
      <c r="D7994" s="130">
        <v>2.9804685275117641E-2</v>
      </c>
      <c r="E7994" s="91"/>
    </row>
    <row r="7995" spans="1:5">
      <c r="A7995" t="s">
        <v>6</v>
      </c>
      <c r="B7995" t="s">
        <v>148</v>
      </c>
      <c r="C7995">
        <v>2017</v>
      </c>
      <c r="D7995" s="130">
        <v>4.1750041484823898E-2</v>
      </c>
      <c r="E7995" s="91"/>
    </row>
    <row r="7996" spans="1:5">
      <c r="A7996" t="s">
        <v>6</v>
      </c>
      <c r="B7996" t="s">
        <v>148</v>
      </c>
      <c r="C7996">
        <v>2018</v>
      </c>
      <c r="D7996" s="130">
        <v>0.1943854408428142</v>
      </c>
      <c r="E7996" s="91"/>
    </row>
    <row r="7997" spans="1:5">
      <c r="A7997" t="s">
        <v>6</v>
      </c>
      <c r="B7997" t="s">
        <v>148</v>
      </c>
      <c r="C7997">
        <v>2019</v>
      </c>
      <c r="D7997" s="130">
        <v>0.14496943407302351</v>
      </c>
      <c r="E7997" s="91"/>
    </row>
    <row r="7998" spans="1:5">
      <c r="A7998" t="s">
        <v>6</v>
      </c>
      <c r="B7998" t="s">
        <v>148</v>
      </c>
      <c r="C7998">
        <v>2020</v>
      </c>
      <c r="D7998" s="130">
        <v>9.7462958218134096E-2</v>
      </c>
      <c r="E7998" s="91"/>
    </row>
    <row r="7999" spans="1:5">
      <c r="A7999" t="s">
        <v>6</v>
      </c>
      <c r="B7999" t="s">
        <v>148</v>
      </c>
      <c r="C7999">
        <v>2021</v>
      </c>
      <c r="D7999" s="130">
        <v>6.9365121183120965E-2</v>
      </c>
      <c r="E7999" s="91"/>
    </row>
    <row r="8000" spans="1:5">
      <c r="A8000" t="s">
        <v>6</v>
      </c>
      <c r="B8000" t="s">
        <v>148</v>
      </c>
      <c r="C8000">
        <v>2022</v>
      </c>
      <c r="D8000" s="130">
        <v>0.14139608596513875</v>
      </c>
      <c r="E8000" s="91"/>
    </row>
    <row r="8001" spans="1:5">
      <c r="A8001" t="s">
        <v>6</v>
      </c>
      <c r="B8001" t="s">
        <v>148</v>
      </c>
      <c r="C8001">
        <v>2023</v>
      </c>
      <c r="D8001" s="130">
        <v>0.28141268859751561</v>
      </c>
      <c r="E8001" s="91"/>
    </row>
    <row r="8002" spans="1:5">
      <c r="A8002" t="s">
        <v>6</v>
      </c>
      <c r="B8002" t="s">
        <v>148</v>
      </c>
      <c r="C8002">
        <v>2024</v>
      </c>
      <c r="D8002" s="130">
        <v>0.18976897964723505</v>
      </c>
      <c r="E8002" s="91"/>
    </row>
    <row r="8003" spans="1:5">
      <c r="A8003" t="s">
        <v>6</v>
      </c>
      <c r="B8003" t="s">
        <v>148</v>
      </c>
      <c r="C8003">
        <v>2025</v>
      </c>
      <c r="D8003" s="130">
        <v>-1.1508531889881683E-2</v>
      </c>
    </row>
    <row r="8004" spans="1:5">
      <c r="A8004" t="s">
        <v>8</v>
      </c>
      <c r="B8004" t="s">
        <v>148</v>
      </c>
      <c r="C8004">
        <v>2014</v>
      </c>
      <c r="D8004" s="130">
        <v>6.7133719049111543E-2</v>
      </c>
      <c r="E8004" s="91"/>
    </row>
    <row r="8005" spans="1:5">
      <c r="A8005" t="s">
        <v>8</v>
      </c>
      <c r="B8005" t="s">
        <v>148</v>
      </c>
      <c r="C8005">
        <v>2015</v>
      </c>
      <c r="D8005" s="130">
        <v>9.7765599065660472E-2</v>
      </c>
      <c r="E8005" s="91"/>
    </row>
    <row r="8006" spans="1:5">
      <c r="A8006" t="s">
        <v>8</v>
      </c>
      <c r="B8006" t="s">
        <v>148</v>
      </c>
      <c r="C8006">
        <v>2016</v>
      </c>
      <c r="D8006" s="130">
        <v>0.1153458044024552</v>
      </c>
      <c r="E8006" s="91"/>
    </row>
    <row r="8007" spans="1:5">
      <c r="A8007" t="s">
        <v>8</v>
      </c>
      <c r="B8007" t="s">
        <v>148</v>
      </c>
      <c r="C8007">
        <v>2017</v>
      </c>
      <c r="D8007" s="130">
        <v>0.1175146627573055</v>
      </c>
      <c r="E8007" s="91"/>
    </row>
    <row r="8008" spans="1:5">
      <c r="A8008" t="s">
        <v>8</v>
      </c>
      <c r="B8008" t="s">
        <v>148</v>
      </c>
      <c r="C8008">
        <v>2018</v>
      </c>
      <c r="D8008" s="130">
        <v>9.5216853238496546E-2</v>
      </c>
      <c r="E8008" s="91"/>
    </row>
    <row r="8009" spans="1:5">
      <c r="A8009" t="s">
        <v>8</v>
      </c>
      <c r="B8009" t="s">
        <v>148</v>
      </c>
      <c r="C8009">
        <v>2019</v>
      </c>
      <c r="D8009" s="130">
        <v>6.5370600532889525E-2</v>
      </c>
      <c r="E8009" s="91"/>
    </row>
    <row r="8010" spans="1:5">
      <c r="A8010" t="s">
        <v>8</v>
      </c>
      <c r="B8010" t="s">
        <v>148</v>
      </c>
      <c r="C8010">
        <v>2020</v>
      </c>
      <c r="D8010" s="130">
        <v>6.621144258711846E-2</v>
      </c>
      <c r="E8010" s="91"/>
    </row>
    <row r="8011" spans="1:5">
      <c r="A8011" t="s">
        <v>8</v>
      </c>
      <c r="B8011" t="s">
        <v>148</v>
      </c>
      <c r="C8011">
        <v>2021</v>
      </c>
      <c r="D8011" s="130">
        <v>2.152080014008011E-2</v>
      </c>
      <c r="E8011" s="91"/>
    </row>
    <row r="8012" spans="1:5">
      <c r="A8012" t="s">
        <v>8</v>
      </c>
      <c r="B8012" t="s">
        <v>148</v>
      </c>
      <c r="C8012">
        <v>2022</v>
      </c>
      <c r="D8012" s="130">
        <v>7.2797520748259154E-2</v>
      </c>
      <c r="E8012" s="91"/>
    </row>
    <row r="8013" spans="1:5">
      <c r="A8013" t="s">
        <v>8</v>
      </c>
      <c r="B8013" t="s">
        <v>148</v>
      </c>
      <c r="C8013">
        <v>2023</v>
      </c>
      <c r="D8013" s="130">
        <v>0.10511308178831534</v>
      </c>
      <c r="E8013" s="91"/>
    </row>
    <row r="8014" spans="1:5">
      <c r="A8014" t="s">
        <v>8</v>
      </c>
      <c r="B8014" t="s">
        <v>148</v>
      </c>
      <c r="C8014">
        <v>2024</v>
      </c>
      <c r="D8014" s="130">
        <v>2.8702052468056176E-2</v>
      </c>
      <c r="E8014" s="91"/>
    </row>
    <row r="8015" spans="1:5">
      <c r="A8015" t="s">
        <v>8</v>
      </c>
      <c r="B8015" t="s">
        <v>148</v>
      </c>
      <c r="C8015">
        <v>2025</v>
      </c>
      <c r="D8015" s="130">
        <v>1.4077779923474987E-3</v>
      </c>
    </row>
    <row r="8016" spans="1:5">
      <c r="A8016" t="s">
        <v>9</v>
      </c>
      <c r="B8016" t="s">
        <v>148</v>
      </c>
      <c r="C8016">
        <v>2014</v>
      </c>
      <c r="D8016" s="130">
        <v>8.2015294456383628E-2</v>
      </c>
      <c r="E8016" s="91"/>
    </row>
    <row r="8017" spans="1:5">
      <c r="A8017" t="s">
        <v>9</v>
      </c>
      <c r="B8017" t="s">
        <v>148</v>
      </c>
      <c r="C8017">
        <v>2015</v>
      </c>
      <c r="D8017" s="130">
        <v>9.2512393682085983E-2</v>
      </c>
      <c r="E8017" s="91"/>
    </row>
    <row r="8018" spans="1:5">
      <c r="A8018" t="s">
        <v>9</v>
      </c>
      <c r="B8018" t="s">
        <v>148</v>
      </c>
      <c r="C8018">
        <v>2016</v>
      </c>
      <c r="D8018" s="130">
        <v>6.0265186261989012E-2</v>
      </c>
      <c r="E8018" s="91"/>
    </row>
    <row r="8019" spans="1:5">
      <c r="A8019" t="s">
        <v>9</v>
      </c>
      <c r="B8019" t="s">
        <v>148</v>
      </c>
      <c r="C8019">
        <v>2017</v>
      </c>
      <c r="D8019" s="130">
        <v>0.12793865697733561</v>
      </c>
      <c r="E8019" s="91"/>
    </row>
    <row r="8020" spans="1:5">
      <c r="A8020" t="s">
        <v>9</v>
      </c>
      <c r="B8020" t="s">
        <v>148</v>
      </c>
      <c r="C8020">
        <v>2018</v>
      </c>
      <c r="D8020" s="130">
        <v>6.2903022430392766E-2</v>
      </c>
      <c r="E8020" s="91"/>
    </row>
    <row r="8021" spans="1:5">
      <c r="A8021" t="s">
        <v>9</v>
      </c>
      <c r="B8021" t="s">
        <v>148</v>
      </c>
      <c r="C8021">
        <v>2019</v>
      </c>
      <c r="D8021" s="130">
        <v>5.9726129137523482E-2</v>
      </c>
      <c r="E8021" s="91"/>
    </row>
    <row r="8022" spans="1:5">
      <c r="A8022" t="s">
        <v>9</v>
      </c>
      <c r="B8022" t="s">
        <v>148</v>
      </c>
      <c r="C8022">
        <v>2020</v>
      </c>
      <c r="D8022" s="130">
        <v>5.6262846907494217E-2</v>
      </c>
      <c r="E8022" s="91"/>
    </row>
    <row r="8023" spans="1:5">
      <c r="A8023" t="s">
        <v>9</v>
      </c>
      <c r="B8023" t="s">
        <v>148</v>
      </c>
      <c r="C8023">
        <v>2021</v>
      </c>
      <c r="D8023" s="130">
        <v>2.746129292082827E-3</v>
      </c>
      <c r="E8023" s="91"/>
    </row>
    <row r="8024" spans="1:5">
      <c r="A8024" t="s">
        <v>9</v>
      </c>
      <c r="B8024" t="s">
        <v>148</v>
      </c>
      <c r="C8024">
        <v>2022</v>
      </c>
      <c r="D8024" s="130">
        <v>6.2620597573211353E-2</v>
      </c>
      <c r="E8024" s="91"/>
    </row>
    <row r="8025" spans="1:5">
      <c r="A8025" t="s">
        <v>9</v>
      </c>
      <c r="B8025" t="s">
        <v>148</v>
      </c>
      <c r="C8025">
        <v>2023</v>
      </c>
      <c r="D8025" s="130">
        <v>0.12190310412568274</v>
      </c>
      <c r="E8025" s="91"/>
    </row>
    <row r="8026" spans="1:5">
      <c r="A8026" t="s">
        <v>9</v>
      </c>
      <c r="B8026" t="s">
        <v>148</v>
      </c>
      <c r="C8026">
        <v>2024</v>
      </c>
      <c r="D8026" s="130">
        <v>3.0842158162695824E-2</v>
      </c>
      <c r="E8026" s="91"/>
    </row>
    <row r="8027" spans="1:5">
      <c r="A8027" t="s">
        <v>9</v>
      </c>
      <c r="B8027" t="s">
        <v>148</v>
      </c>
      <c r="C8027">
        <v>2025</v>
      </c>
      <c r="D8027" s="130">
        <v>-1.8419724961857837E-3</v>
      </c>
    </row>
    <row r="8028" spans="1:5">
      <c r="A8028" t="s">
        <v>7</v>
      </c>
      <c r="B8028" t="s">
        <v>148</v>
      </c>
      <c r="C8028">
        <v>2014</v>
      </c>
      <c r="D8028" s="130">
        <v>0.13354354793117221</v>
      </c>
      <c r="E8028" s="91"/>
    </row>
    <row r="8029" spans="1:5">
      <c r="A8029" t="s">
        <v>7</v>
      </c>
      <c r="B8029" t="s">
        <v>148</v>
      </c>
      <c r="C8029">
        <v>2015</v>
      </c>
      <c r="D8029" s="130">
        <v>0.14894081116246879</v>
      </c>
      <c r="E8029" s="91"/>
    </row>
    <row r="8030" spans="1:5">
      <c r="A8030" t="s">
        <v>7</v>
      </c>
      <c r="B8030" t="s">
        <v>148</v>
      </c>
      <c r="C8030">
        <v>2016</v>
      </c>
      <c r="D8030" s="130">
        <v>2.1057949276787292E-3</v>
      </c>
      <c r="E8030" s="91"/>
    </row>
    <row r="8031" spans="1:5">
      <c r="A8031" t="s">
        <v>7</v>
      </c>
      <c r="B8031" t="s">
        <v>148</v>
      </c>
      <c r="C8031">
        <v>2017</v>
      </c>
      <c r="D8031" s="130">
        <v>1.5966015117600419E-2</v>
      </c>
      <c r="E8031" s="91"/>
    </row>
    <row r="8032" spans="1:5">
      <c r="A8032" t="s">
        <v>7</v>
      </c>
      <c r="B8032" t="s">
        <v>148</v>
      </c>
      <c r="C8032">
        <v>2018</v>
      </c>
      <c r="D8032" s="130">
        <v>2.0672226525129719E-2</v>
      </c>
      <c r="E8032" s="91"/>
    </row>
    <row r="8033" spans="1:5">
      <c r="A8033" t="s">
        <v>7</v>
      </c>
      <c r="B8033" t="s">
        <v>148</v>
      </c>
      <c r="C8033">
        <v>2019</v>
      </c>
      <c r="D8033" s="130">
        <v>1.1313261954298451E-2</v>
      </c>
      <c r="E8033" s="91"/>
    </row>
    <row r="8034" spans="1:5">
      <c r="A8034" t="s">
        <v>7</v>
      </c>
      <c r="B8034" t="s">
        <v>148</v>
      </c>
      <c r="C8034">
        <v>2020</v>
      </c>
      <c r="D8034" s="130">
        <v>2.1184996695403711E-2</v>
      </c>
      <c r="E8034" s="91"/>
    </row>
    <row r="8035" spans="1:5">
      <c r="A8035" t="s">
        <v>7</v>
      </c>
      <c r="B8035" t="s">
        <v>148</v>
      </c>
      <c r="C8035">
        <v>2021</v>
      </c>
      <c r="D8035" s="130">
        <v>1.906836368124112E-2</v>
      </c>
      <c r="E8035" s="91"/>
    </row>
    <row r="8036" spans="1:5">
      <c r="A8036" t="s">
        <v>7</v>
      </c>
      <c r="B8036" t="s">
        <v>148</v>
      </c>
      <c r="C8036">
        <v>2022</v>
      </c>
      <c r="D8036" s="130">
        <v>6.0538390354360205E-2</v>
      </c>
      <c r="E8036" s="91"/>
    </row>
    <row r="8037" spans="1:5">
      <c r="A8037" t="s">
        <v>7</v>
      </c>
      <c r="B8037" t="s">
        <v>148</v>
      </c>
      <c r="C8037">
        <v>2023</v>
      </c>
      <c r="D8037" s="130">
        <v>8.6310325335546473E-2</v>
      </c>
      <c r="E8037" s="91"/>
    </row>
    <row r="8038" spans="1:5">
      <c r="A8038" t="s">
        <v>7</v>
      </c>
      <c r="B8038" t="s">
        <v>148</v>
      </c>
      <c r="C8038">
        <v>2024</v>
      </c>
      <c r="D8038" s="130">
        <v>3.3874999163649069E-2</v>
      </c>
      <c r="E8038" s="91"/>
    </row>
    <row r="8039" spans="1:5">
      <c r="A8039" t="s">
        <v>7</v>
      </c>
      <c r="B8039" t="s">
        <v>148</v>
      </c>
      <c r="C8039">
        <v>2025</v>
      </c>
      <c r="D8039" s="130">
        <v>2.5605722906394793E-2</v>
      </c>
    </row>
    <row r="8040" spans="1:5">
      <c r="A8040" t="s">
        <v>107</v>
      </c>
      <c r="B8040" t="s">
        <v>148</v>
      </c>
      <c r="C8040">
        <v>2014</v>
      </c>
      <c r="D8040" s="130">
        <v>6.9160290448486081E-2</v>
      </c>
      <c r="E8040" s="91"/>
    </row>
    <row r="8041" spans="1:5">
      <c r="A8041" t="s">
        <v>107</v>
      </c>
      <c r="B8041" t="s">
        <v>148</v>
      </c>
      <c r="C8041">
        <v>2015</v>
      </c>
      <c r="D8041" s="130">
        <v>5.4446171670021921E-2</v>
      </c>
      <c r="E8041" s="91"/>
    </row>
    <row r="8042" spans="1:5">
      <c r="A8042" t="s">
        <v>107</v>
      </c>
      <c r="B8042" t="s">
        <v>148</v>
      </c>
      <c r="C8042">
        <v>2016</v>
      </c>
      <c r="D8042" s="130">
        <v>5.76854546266145E-2</v>
      </c>
      <c r="E8042" s="91"/>
    </row>
    <row r="8043" spans="1:5">
      <c r="A8043" t="s">
        <v>107</v>
      </c>
      <c r="B8043" t="s">
        <v>148</v>
      </c>
      <c r="C8043">
        <v>2017</v>
      </c>
      <c r="D8043" s="130">
        <v>6.2368974010082907E-2</v>
      </c>
      <c r="E8043" s="91"/>
    </row>
    <row r="8044" spans="1:5">
      <c r="A8044" t="s">
        <v>107</v>
      </c>
      <c r="B8044" t="s">
        <v>148</v>
      </c>
      <c r="C8044">
        <v>2018</v>
      </c>
      <c r="D8044" s="130">
        <v>8.1284966606786996E-2</v>
      </c>
      <c r="E8044" s="91"/>
    </row>
    <row r="8045" spans="1:5">
      <c r="A8045" t="s">
        <v>107</v>
      </c>
      <c r="B8045" t="s">
        <v>148</v>
      </c>
      <c r="C8045">
        <v>2019</v>
      </c>
      <c r="D8045" s="130">
        <v>8.7583618589196985E-2</v>
      </c>
      <c r="E8045" s="91"/>
    </row>
    <row r="8046" spans="1:5">
      <c r="A8046" t="s">
        <v>107</v>
      </c>
      <c r="B8046" t="s">
        <v>148</v>
      </c>
      <c r="C8046">
        <v>2020</v>
      </c>
      <c r="D8046" s="130">
        <v>3.3039744796234803E-2</v>
      </c>
      <c r="E8046" s="91"/>
    </row>
    <row r="8047" spans="1:5">
      <c r="A8047" t="s">
        <v>107</v>
      </c>
      <c r="B8047" t="s">
        <v>148</v>
      </c>
      <c r="C8047">
        <v>2021</v>
      </c>
      <c r="D8047" s="130">
        <v>-1.6688566642114811E-2</v>
      </c>
      <c r="E8047" s="91"/>
    </row>
    <row r="8048" spans="1:5">
      <c r="A8048" t="s">
        <v>107</v>
      </c>
      <c r="B8048" t="s">
        <v>148</v>
      </c>
      <c r="C8048">
        <v>2022</v>
      </c>
      <c r="D8048" s="130">
        <v>0.13743883130746634</v>
      </c>
      <c r="E8048" s="91"/>
    </row>
    <row r="8049" spans="1:5">
      <c r="A8049" t="s">
        <v>107</v>
      </c>
      <c r="B8049" t="s">
        <v>148</v>
      </c>
      <c r="C8049">
        <v>2023</v>
      </c>
      <c r="D8049" s="130">
        <v>0.10106567551451359</v>
      </c>
      <c r="E8049" s="91"/>
    </row>
    <row r="8050" spans="1:5">
      <c r="A8050" t="s">
        <v>107</v>
      </c>
      <c r="B8050" t="s">
        <v>148</v>
      </c>
      <c r="C8050">
        <v>2024</v>
      </c>
      <c r="D8050" s="130">
        <v>-8.4676612451263816E-2</v>
      </c>
      <c r="E8050" s="91"/>
    </row>
    <row r="8051" spans="1:5">
      <c r="A8051" t="s">
        <v>107</v>
      </c>
      <c r="B8051" t="s">
        <v>148</v>
      </c>
      <c r="C8051">
        <v>2025</v>
      </c>
      <c r="D8051" s="130">
        <v>-2.7749017897760551E-2</v>
      </c>
    </row>
    <row r="8052" spans="1:5">
      <c r="A8052" t="s">
        <v>104</v>
      </c>
      <c r="B8052" t="s">
        <v>148</v>
      </c>
      <c r="C8052">
        <v>2014</v>
      </c>
      <c r="D8052" s="130">
        <v>7.4659865120078384E-2</v>
      </c>
      <c r="E8052" s="91"/>
    </row>
    <row r="8053" spans="1:5">
      <c r="A8053" t="s">
        <v>104</v>
      </c>
      <c r="B8053" t="s">
        <v>148</v>
      </c>
      <c r="C8053">
        <v>2015</v>
      </c>
      <c r="D8053" s="130">
        <v>0.13015516496347901</v>
      </c>
      <c r="E8053" s="91"/>
    </row>
    <row r="8054" spans="1:5">
      <c r="A8054" t="s">
        <v>104</v>
      </c>
      <c r="B8054" t="s">
        <v>148</v>
      </c>
      <c r="C8054">
        <v>2016</v>
      </c>
      <c r="D8054" s="130">
        <v>7.4730158695373902E-2</v>
      </c>
      <c r="E8054" s="91"/>
    </row>
    <row r="8055" spans="1:5">
      <c r="A8055" t="s">
        <v>104</v>
      </c>
      <c r="B8055" t="s">
        <v>148</v>
      </c>
      <c r="C8055">
        <v>2017</v>
      </c>
      <c r="D8055" s="130">
        <v>9.604509093647913E-2</v>
      </c>
      <c r="E8055" s="91"/>
    </row>
    <row r="8056" spans="1:5">
      <c r="A8056" t="s">
        <v>104</v>
      </c>
      <c r="B8056" t="s">
        <v>148</v>
      </c>
      <c r="C8056">
        <v>2018</v>
      </c>
      <c r="D8056" s="130">
        <v>9.167285063923121E-2</v>
      </c>
      <c r="E8056" s="91"/>
    </row>
    <row r="8057" spans="1:5">
      <c r="A8057" t="s">
        <v>104</v>
      </c>
      <c r="B8057" t="s">
        <v>148</v>
      </c>
      <c r="C8057">
        <v>2019</v>
      </c>
      <c r="D8057" s="130">
        <v>4.2424560442573457E-2</v>
      </c>
      <c r="E8057" s="91"/>
    </row>
    <row r="8058" spans="1:5">
      <c r="A8058" t="s">
        <v>104</v>
      </c>
      <c r="B8058" t="s">
        <v>148</v>
      </c>
      <c r="C8058">
        <v>2020</v>
      </c>
      <c r="D8058" s="130">
        <v>7.626342984513268E-2</v>
      </c>
      <c r="E8058" s="91"/>
    </row>
    <row r="8059" spans="1:5">
      <c r="A8059" t="s">
        <v>104</v>
      </c>
      <c r="B8059" t="s">
        <v>148</v>
      </c>
      <c r="C8059">
        <v>2021</v>
      </c>
      <c r="D8059" s="130">
        <v>0.1015001046173364</v>
      </c>
      <c r="E8059" s="91"/>
    </row>
    <row r="8060" spans="1:5">
      <c r="A8060" t="s">
        <v>104</v>
      </c>
      <c r="B8060" t="s">
        <v>148</v>
      </c>
      <c r="C8060">
        <v>2022</v>
      </c>
      <c r="D8060" s="130">
        <v>6.6265341625437624E-2</v>
      </c>
      <c r="E8060" s="91"/>
    </row>
    <row r="8061" spans="1:5">
      <c r="A8061" t="s">
        <v>104</v>
      </c>
      <c r="B8061" t="s">
        <v>148</v>
      </c>
      <c r="C8061">
        <v>2023</v>
      </c>
      <c r="D8061" s="130">
        <v>6.9431108006074174E-2</v>
      </c>
      <c r="E8061" s="91"/>
    </row>
    <row r="8062" spans="1:5">
      <c r="A8062" t="s">
        <v>104</v>
      </c>
      <c r="B8062" t="s">
        <v>148</v>
      </c>
      <c r="C8062">
        <v>2024</v>
      </c>
      <c r="D8062" s="130">
        <v>0.15631357060944032</v>
      </c>
      <c r="E8062" s="91"/>
    </row>
    <row r="8063" spans="1:5">
      <c r="A8063" t="s">
        <v>104</v>
      </c>
      <c r="B8063" t="s">
        <v>148</v>
      </c>
      <c r="C8063">
        <v>2025</v>
      </c>
      <c r="D8063" s="130">
        <v>0.10333309865412696</v>
      </c>
    </row>
    <row r="8064" spans="1:5">
      <c r="A8064" s="134" t="s">
        <v>145</v>
      </c>
      <c r="B8064" t="s">
        <v>148</v>
      </c>
      <c r="C8064">
        <v>2014</v>
      </c>
      <c r="D8064" s="130"/>
    </row>
    <row r="8065" spans="1:5">
      <c r="A8065" s="134" t="s">
        <v>145</v>
      </c>
      <c r="B8065" t="s">
        <v>148</v>
      </c>
      <c r="C8065">
        <v>2015</v>
      </c>
      <c r="D8065" s="130"/>
    </row>
    <row r="8066" spans="1:5">
      <c r="A8066" s="134" t="s">
        <v>145</v>
      </c>
      <c r="B8066" t="s">
        <v>148</v>
      </c>
      <c r="C8066">
        <v>2016</v>
      </c>
      <c r="D8066" s="130"/>
    </row>
    <row r="8067" spans="1:5">
      <c r="A8067" s="134" t="s">
        <v>145</v>
      </c>
      <c r="B8067" t="s">
        <v>148</v>
      </c>
      <c r="C8067">
        <v>2017</v>
      </c>
      <c r="D8067" s="130"/>
    </row>
    <row r="8068" spans="1:5">
      <c r="A8068" s="134" t="s">
        <v>145</v>
      </c>
      <c r="B8068" t="s">
        <v>148</v>
      </c>
      <c r="C8068">
        <v>2018</v>
      </c>
      <c r="D8068" s="130"/>
    </row>
    <row r="8069" spans="1:5">
      <c r="A8069" s="134" t="s">
        <v>145</v>
      </c>
      <c r="B8069" t="s">
        <v>148</v>
      </c>
      <c r="C8069">
        <v>2019</v>
      </c>
      <c r="D8069" s="130"/>
    </row>
    <row r="8070" spans="1:5">
      <c r="A8070" s="134" t="s">
        <v>145</v>
      </c>
      <c r="B8070" t="s">
        <v>148</v>
      </c>
      <c r="C8070">
        <v>2020</v>
      </c>
      <c r="D8070" s="130">
        <v>2.2456239702927861E-2</v>
      </c>
    </row>
    <row r="8071" spans="1:5">
      <c r="A8071" s="134" t="s">
        <v>145</v>
      </c>
      <c r="B8071" t="s">
        <v>148</v>
      </c>
      <c r="C8071">
        <v>2021</v>
      </c>
      <c r="D8071" s="130">
        <v>1.2567008303698529E-2</v>
      </c>
      <c r="E8071" s="91"/>
    </row>
    <row r="8072" spans="1:5">
      <c r="A8072" s="134" t="s">
        <v>145</v>
      </c>
      <c r="B8072" t="s">
        <v>148</v>
      </c>
      <c r="C8072">
        <v>2022</v>
      </c>
      <c r="D8072" s="130">
        <v>3.4344646943007082E-2</v>
      </c>
      <c r="E8072" s="91"/>
    </row>
    <row r="8073" spans="1:5">
      <c r="A8073" s="134" t="s">
        <v>145</v>
      </c>
      <c r="B8073" t="s">
        <v>148</v>
      </c>
      <c r="C8073">
        <v>2023</v>
      </c>
      <c r="D8073" s="130">
        <v>5.0758523788445656E-2</v>
      </c>
      <c r="E8073" s="91"/>
    </row>
    <row r="8074" spans="1:5">
      <c r="A8074" s="134" t="s">
        <v>145</v>
      </c>
      <c r="B8074" t="s">
        <v>148</v>
      </c>
      <c r="C8074">
        <v>2024</v>
      </c>
      <c r="D8074" s="130">
        <v>4.1380711565125954E-2</v>
      </c>
      <c r="E8074" s="91"/>
    </row>
    <row r="8075" spans="1:5">
      <c r="A8075" s="134" t="s">
        <v>145</v>
      </c>
      <c r="B8075" t="s">
        <v>148</v>
      </c>
      <c r="C8075">
        <v>2025</v>
      </c>
      <c r="D8075" s="130">
        <v>2.5352976503136226E-2</v>
      </c>
    </row>
    <row r="8076" spans="1:5">
      <c r="A8076" t="s">
        <v>101</v>
      </c>
      <c r="B8076" t="s">
        <v>148</v>
      </c>
      <c r="C8076">
        <v>2014</v>
      </c>
      <c r="D8076" s="130">
        <v>0.16826432441518169</v>
      </c>
      <c r="E8076" s="91"/>
    </row>
    <row r="8077" spans="1:5">
      <c r="A8077" t="s">
        <v>101</v>
      </c>
      <c r="B8077" t="s">
        <v>148</v>
      </c>
      <c r="C8077">
        <v>2015</v>
      </c>
      <c r="D8077" s="130">
        <v>0.18651922765975601</v>
      </c>
      <c r="E8077" s="91"/>
    </row>
    <row r="8078" spans="1:5">
      <c r="A8078" t="s">
        <v>101</v>
      </c>
      <c r="B8078" t="s">
        <v>148</v>
      </c>
      <c r="C8078">
        <v>2016</v>
      </c>
      <c r="D8078" s="130">
        <v>0.1178980068761187</v>
      </c>
      <c r="E8078" s="91"/>
    </row>
    <row r="8079" spans="1:5">
      <c r="A8079" t="s">
        <v>101</v>
      </c>
      <c r="B8079" t="s">
        <v>148</v>
      </c>
      <c r="C8079">
        <v>2017</v>
      </c>
      <c r="D8079" s="130">
        <v>8.12730449808646E-2</v>
      </c>
      <c r="E8079" s="91"/>
    </row>
    <row r="8080" spans="1:5">
      <c r="A8080" t="s">
        <v>101</v>
      </c>
      <c r="B8080" t="s">
        <v>148</v>
      </c>
      <c r="C8080">
        <v>2018</v>
      </c>
      <c r="D8080" s="130">
        <v>6.6459508128046199E-2</v>
      </c>
      <c r="E8080" s="91"/>
    </row>
    <row r="8081" spans="1:5">
      <c r="A8081" t="s">
        <v>101</v>
      </c>
      <c r="B8081" t="s">
        <v>148</v>
      </c>
      <c r="C8081">
        <v>2019</v>
      </c>
      <c r="D8081" s="130">
        <v>5.1543206401225901E-2</v>
      </c>
      <c r="E8081" s="91"/>
    </row>
    <row r="8082" spans="1:5">
      <c r="A8082" t="s">
        <v>101</v>
      </c>
      <c r="B8082" t="s">
        <v>148</v>
      </c>
      <c r="C8082">
        <v>2020</v>
      </c>
      <c r="D8082" s="130">
        <v>6.1626873260939997E-2</v>
      </c>
      <c r="E8082" s="91"/>
    </row>
    <row r="8083" spans="1:5">
      <c r="A8083" t="s">
        <v>101</v>
      </c>
      <c r="B8083" t="s">
        <v>148</v>
      </c>
      <c r="C8083">
        <v>2021</v>
      </c>
      <c r="D8083" s="130">
        <v>5.7899290914189099E-2</v>
      </c>
      <c r="E8083" s="91"/>
    </row>
    <row r="8084" spans="1:5">
      <c r="A8084" t="s">
        <v>101</v>
      </c>
      <c r="B8084" t="s">
        <v>148</v>
      </c>
      <c r="C8084">
        <v>2022</v>
      </c>
      <c r="D8084" s="130">
        <v>6.8554258495843068E-2</v>
      </c>
      <c r="E8084" s="91"/>
    </row>
    <row r="8085" spans="1:5">
      <c r="A8085" t="s">
        <v>101</v>
      </c>
      <c r="B8085" t="s">
        <v>148</v>
      </c>
      <c r="C8085">
        <v>2023</v>
      </c>
      <c r="D8085" s="130">
        <v>7.2908179080755267E-2</v>
      </c>
      <c r="E8085" s="91"/>
    </row>
    <row r="8086" spans="1:5">
      <c r="A8086" t="s">
        <v>101</v>
      </c>
      <c r="B8086" t="s">
        <v>148</v>
      </c>
      <c r="C8086">
        <v>2024</v>
      </c>
      <c r="D8086" s="130">
        <v>0.12564305762565448</v>
      </c>
      <c r="E8086" s="91"/>
    </row>
    <row r="8087" spans="1:5">
      <c r="A8087" t="s">
        <v>101</v>
      </c>
      <c r="B8087" t="s">
        <v>148</v>
      </c>
      <c r="C8087">
        <v>2025</v>
      </c>
      <c r="D8087" s="130">
        <v>3.7486365294499849E-2</v>
      </c>
    </row>
    <row r="8088" spans="1:5">
      <c r="A8088" t="s">
        <v>71</v>
      </c>
      <c r="B8088" t="s">
        <v>148</v>
      </c>
      <c r="C8088">
        <v>2014</v>
      </c>
      <c r="D8088" s="130">
        <v>0.10192414333796911</v>
      </c>
      <c r="E8088" s="91"/>
    </row>
    <row r="8089" spans="1:5">
      <c r="A8089" t="s">
        <v>71</v>
      </c>
      <c r="B8089" t="s">
        <v>148</v>
      </c>
      <c r="C8089">
        <v>2015</v>
      </c>
      <c r="D8089" s="130">
        <v>5.4270718796040417E-2</v>
      </c>
      <c r="E8089" s="91"/>
    </row>
    <row r="8090" spans="1:5">
      <c r="A8090" t="s">
        <v>71</v>
      </c>
      <c r="B8090" t="s">
        <v>148</v>
      </c>
      <c r="C8090">
        <v>2016</v>
      </c>
      <c r="D8090" s="130">
        <v>7.5146208569442083E-2</v>
      </c>
      <c r="E8090" s="91"/>
    </row>
    <row r="8091" spans="1:5">
      <c r="A8091" t="s">
        <v>71</v>
      </c>
      <c r="B8091" t="s">
        <v>148</v>
      </c>
      <c r="C8091">
        <v>2017</v>
      </c>
      <c r="D8091" s="130">
        <v>0.16749673590204711</v>
      </c>
      <c r="E8091" s="91"/>
    </row>
    <row r="8092" spans="1:5">
      <c r="A8092" t="s">
        <v>71</v>
      </c>
      <c r="B8092" t="s">
        <v>148</v>
      </c>
      <c r="C8092">
        <v>2018</v>
      </c>
      <c r="D8092" s="130">
        <v>7.7538895367370644E-2</v>
      </c>
      <c r="E8092" s="91"/>
    </row>
    <row r="8093" spans="1:5">
      <c r="A8093" t="s">
        <v>71</v>
      </c>
      <c r="B8093" t="s">
        <v>148</v>
      </c>
      <c r="C8093">
        <v>2019</v>
      </c>
      <c r="D8093" s="130">
        <v>5.4049666491940693E-2</v>
      </c>
      <c r="E8093" s="91"/>
    </row>
    <row r="8094" spans="1:5">
      <c r="A8094" t="s">
        <v>71</v>
      </c>
      <c r="B8094" t="s">
        <v>148</v>
      </c>
      <c r="C8094">
        <v>2020</v>
      </c>
      <c r="D8094" s="130">
        <v>4.0100184209914042E-2</v>
      </c>
      <c r="E8094" s="91"/>
    </row>
    <row r="8095" spans="1:5">
      <c r="A8095" t="s">
        <v>71</v>
      </c>
      <c r="B8095" t="s">
        <v>148</v>
      </c>
      <c r="C8095">
        <v>2021</v>
      </c>
      <c r="D8095" s="130">
        <v>2.1492393466520231E-2</v>
      </c>
      <c r="E8095" s="91"/>
    </row>
    <row r="8096" spans="1:5">
      <c r="A8096" t="s">
        <v>71</v>
      </c>
      <c r="B8096" t="s">
        <v>148</v>
      </c>
      <c r="C8096">
        <v>2022</v>
      </c>
      <c r="D8096" s="130">
        <v>0.108374042854436</v>
      </c>
      <c r="E8096" s="91"/>
    </row>
    <row r="8097" spans="1:5">
      <c r="A8097" t="s">
        <v>71</v>
      </c>
      <c r="B8097" t="s">
        <v>148</v>
      </c>
      <c r="C8097">
        <v>2023</v>
      </c>
      <c r="D8097" s="130">
        <v>0.12663703198926349</v>
      </c>
      <c r="E8097" s="91"/>
    </row>
    <row r="8098" spans="1:5">
      <c r="A8098" t="s">
        <v>71</v>
      </c>
      <c r="B8098" t="s">
        <v>148</v>
      </c>
      <c r="C8098">
        <v>2024</v>
      </c>
      <c r="D8098" s="130">
        <v>2.8651008210823194E-2</v>
      </c>
      <c r="E8098" s="91"/>
    </row>
    <row r="8099" spans="1:5">
      <c r="A8099" t="s">
        <v>71</v>
      </c>
      <c r="B8099" t="s">
        <v>148</v>
      </c>
      <c r="C8099">
        <v>2025</v>
      </c>
      <c r="D8099" s="130">
        <v>3.0452219064323053E-2</v>
      </c>
    </row>
    <row r="8100" spans="1:5">
      <c r="A8100" t="s">
        <v>10</v>
      </c>
      <c r="B8100" t="s">
        <v>148</v>
      </c>
      <c r="C8100">
        <v>2014</v>
      </c>
      <c r="D8100" s="130">
        <v>0.2073842445814357</v>
      </c>
      <c r="E8100" s="91"/>
    </row>
    <row r="8101" spans="1:5">
      <c r="A8101" t="s">
        <v>10</v>
      </c>
      <c r="B8101" t="s">
        <v>148</v>
      </c>
      <c r="C8101">
        <v>2015</v>
      </c>
      <c r="D8101" s="130">
        <v>0.1825215504345695</v>
      </c>
      <c r="E8101" s="91"/>
    </row>
    <row r="8102" spans="1:5">
      <c r="A8102" t="s">
        <v>10</v>
      </c>
      <c r="B8102" t="s">
        <v>148</v>
      </c>
      <c r="C8102">
        <v>2016</v>
      </c>
      <c r="D8102" s="130">
        <v>0.1286214065879738</v>
      </c>
      <c r="E8102" s="91"/>
    </row>
    <row r="8103" spans="1:5">
      <c r="A8103" t="s">
        <v>10</v>
      </c>
      <c r="B8103" t="s">
        <v>148</v>
      </c>
      <c r="C8103">
        <v>2017</v>
      </c>
      <c r="D8103" s="130">
        <v>6.414207307646845E-2</v>
      </c>
      <c r="E8103" s="91"/>
    </row>
    <row r="8104" spans="1:5">
      <c r="A8104" t="s">
        <v>10</v>
      </c>
      <c r="B8104" t="s">
        <v>148</v>
      </c>
      <c r="C8104">
        <v>2018</v>
      </c>
      <c r="D8104" s="130">
        <v>8.8748297104429844E-2</v>
      </c>
      <c r="E8104" s="91"/>
    </row>
    <row r="8105" spans="1:5">
      <c r="A8105" t="s">
        <v>10</v>
      </c>
      <c r="B8105" t="s">
        <v>148</v>
      </c>
      <c r="C8105">
        <v>2019</v>
      </c>
      <c r="D8105" s="130">
        <v>7.9108979940821916E-2</v>
      </c>
      <c r="E8105" s="91"/>
    </row>
    <row r="8106" spans="1:5">
      <c r="A8106" t="s">
        <v>10</v>
      </c>
      <c r="B8106" t="s">
        <v>148</v>
      </c>
      <c r="C8106">
        <v>2020</v>
      </c>
      <c r="D8106" s="130">
        <v>0.1051757187327306</v>
      </c>
      <c r="E8106" s="91"/>
    </row>
    <row r="8107" spans="1:5">
      <c r="A8107" t="s">
        <v>10</v>
      </c>
      <c r="B8107" t="s">
        <v>148</v>
      </c>
      <c r="C8107">
        <v>2021</v>
      </c>
      <c r="D8107" s="130">
        <v>8.476541476152076E-2</v>
      </c>
      <c r="E8107" s="91"/>
    </row>
    <row r="8108" spans="1:5">
      <c r="A8108" t="s">
        <v>10</v>
      </c>
      <c r="B8108" t="s">
        <v>148</v>
      </c>
      <c r="C8108">
        <v>2022</v>
      </c>
      <c r="D8108" s="130">
        <v>0.11815438850167713</v>
      </c>
      <c r="E8108" s="91"/>
    </row>
    <row r="8109" spans="1:5">
      <c r="A8109" t="s">
        <v>10</v>
      </c>
      <c r="B8109" t="s">
        <v>148</v>
      </c>
      <c r="C8109">
        <v>2023</v>
      </c>
      <c r="D8109" s="130">
        <v>0.14410736653039885</v>
      </c>
      <c r="E8109" s="91"/>
    </row>
    <row r="8110" spans="1:5">
      <c r="A8110" t="s">
        <v>10</v>
      </c>
      <c r="B8110" t="s">
        <v>148</v>
      </c>
      <c r="C8110">
        <v>2024</v>
      </c>
      <c r="D8110" s="130">
        <v>-1.2449314719519418E-2</v>
      </c>
      <c r="E8110" s="91"/>
    </row>
    <row r="8111" spans="1:5">
      <c r="A8111" t="s">
        <v>10</v>
      </c>
      <c r="B8111" t="s">
        <v>148</v>
      </c>
      <c r="C8111">
        <v>2025</v>
      </c>
      <c r="D8111" s="130">
        <v>4.3744761673912301E-2</v>
      </c>
    </row>
    <row r="8112" spans="1:5">
      <c r="A8112" t="s">
        <v>105</v>
      </c>
      <c r="B8112" t="s">
        <v>148</v>
      </c>
      <c r="C8112">
        <v>2014</v>
      </c>
      <c r="D8112" s="130">
        <v>7.9632465700195332E-2</v>
      </c>
      <c r="E8112" s="91"/>
    </row>
    <row r="8113" spans="1:5">
      <c r="A8113" t="s">
        <v>105</v>
      </c>
      <c r="B8113" t="s">
        <v>148</v>
      </c>
      <c r="C8113">
        <v>2015</v>
      </c>
      <c r="D8113" s="130">
        <v>0.1032064475693614</v>
      </c>
      <c r="E8113" s="91"/>
    </row>
    <row r="8114" spans="1:5">
      <c r="A8114" t="s">
        <v>105</v>
      </c>
      <c r="B8114" t="s">
        <v>148</v>
      </c>
      <c r="C8114">
        <v>2016</v>
      </c>
      <c r="D8114" s="130">
        <v>0.1223062581698033</v>
      </c>
      <c r="E8114" s="91"/>
    </row>
    <row r="8115" spans="1:5">
      <c r="A8115" t="s">
        <v>105</v>
      </c>
      <c r="B8115" t="s">
        <v>148</v>
      </c>
      <c r="C8115">
        <v>2017</v>
      </c>
      <c r="D8115" s="130">
        <v>9.4333586754683479E-2</v>
      </c>
      <c r="E8115" s="91"/>
    </row>
    <row r="8116" spans="1:5">
      <c r="A8116" t="s">
        <v>105</v>
      </c>
      <c r="B8116" t="s">
        <v>148</v>
      </c>
      <c r="C8116">
        <v>2018</v>
      </c>
      <c r="D8116" s="130">
        <v>4.7959635638917697E-2</v>
      </c>
      <c r="E8116" s="91"/>
    </row>
    <row r="8117" spans="1:5">
      <c r="A8117" t="s">
        <v>105</v>
      </c>
      <c r="B8117" t="s">
        <v>148</v>
      </c>
      <c r="C8117">
        <v>2019</v>
      </c>
      <c r="D8117" s="130">
        <v>1.6177428020062539E-2</v>
      </c>
      <c r="E8117" s="91"/>
    </row>
    <row r="8118" spans="1:5">
      <c r="A8118" t="s">
        <v>105</v>
      </c>
      <c r="B8118" t="s">
        <v>148</v>
      </c>
      <c r="C8118">
        <v>2020</v>
      </c>
      <c r="D8118" s="130">
        <v>6.1672878227930578E-2</v>
      </c>
      <c r="E8118" s="91"/>
    </row>
    <row r="8119" spans="1:5">
      <c r="A8119" t="s">
        <v>105</v>
      </c>
      <c r="B8119" t="s">
        <v>148</v>
      </c>
      <c r="C8119">
        <v>2021</v>
      </c>
      <c r="D8119" s="130">
        <v>2.9170583915322221E-2</v>
      </c>
      <c r="E8119" s="91"/>
    </row>
    <row r="8120" spans="1:5">
      <c r="A8120" t="s">
        <v>105</v>
      </c>
      <c r="B8120" t="s">
        <v>148</v>
      </c>
      <c r="C8120">
        <v>2022</v>
      </c>
      <c r="D8120" s="130">
        <v>6.931970748256118E-2</v>
      </c>
      <c r="E8120" s="91"/>
    </row>
    <row r="8121" spans="1:5">
      <c r="A8121" t="s">
        <v>105</v>
      </c>
      <c r="B8121" t="s">
        <v>148</v>
      </c>
      <c r="C8121">
        <v>2023</v>
      </c>
      <c r="D8121" s="130">
        <v>9.1852895311394345E-2</v>
      </c>
      <c r="E8121" s="91"/>
    </row>
    <row r="8122" spans="1:5">
      <c r="A8122" t="s">
        <v>105</v>
      </c>
      <c r="B8122" t="s">
        <v>148</v>
      </c>
      <c r="C8122">
        <v>2024</v>
      </c>
      <c r="D8122" s="130">
        <v>4.1303501797923192E-2</v>
      </c>
      <c r="E8122" s="91"/>
    </row>
    <row r="8123" spans="1:5">
      <c r="A8123" t="s">
        <v>105</v>
      </c>
      <c r="B8123" t="s">
        <v>148</v>
      </c>
      <c r="C8123">
        <v>2025</v>
      </c>
      <c r="D8123" s="130">
        <v>1.4153666224835337E-2</v>
      </c>
    </row>
    <row r="8124" spans="1:5">
      <c r="A8124" t="s">
        <v>106</v>
      </c>
      <c r="B8124" t="s">
        <v>148</v>
      </c>
      <c r="C8124">
        <v>2014</v>
      </c>
      <c r="D8124" s="130">
        <v>9.3923532634056089E-2</v>
      </c>
      <c r="E8124" s="91"/>
    </row>
    <row r="8125" spans="1:5">
      <c r="A8125" t="s">
        <v>106</v>
      </c>
      <c r="B8125" t="s">
        <v>148</v>
      </c>
      <c r="C8125">
        <v>2015</v>
      </c>
      <c r="D8125" s="130">
        <v>6.715319434798038E-2</v>
      </c>
      <c r="E8125" s="91"/>
    </row>
    <row r="8126" spans="1:5">
      <c r="A8126" t="s">
        <v>106</v>
      </c>
      <c r="B8126" t="s">
        <v>148</v>
      </c>
      <c r="C8126">
        <v>2016</v>
      </c>
      <c r="D8126" s="130">
        <v>6.2207460461487701E-2</v>
      </c>
      <c r="E8126" s="91"/>
    </row>
    <row r="8127" spans="1:5">
      <c r="A8127" t="s">
        <v>106</v>
      </c>
      <c r="B8127" t="s">
        <v>148</v>
      </c>
      <c r="C8127">
        <v>2017</v>
      </c>
      <c r="D8127" s="130">
        <v>6.0583059339707632E-2</v>
      </c>
      <c r="E8127" s="91"/>
    </row>
    <row r="8128" spans="1:5">
      <c r="A8128" t="s">
        <v>106</v>
      </c>
      <c r="B8128" t="s">
        <v>148</v>
      </c>
      <c r="C8128">
        <v>2018</v>
      </c>
      <c r="D8128" s="130">
        <v>8.6379276335617164E-2</v>
      </c>
      <c r="E8128" s="91"/>
    </row>
    <row r="8129" spans="1:5">
      <c r="A8129" t="s">
        <v>106</v>
      </c>
      <c r="B8129" t="s">
        <v>148</v>
      </c>
      <c r="C8129">
        <v>2019</v>
      </c>
      <c r="D8129" s="130">
        <v>6.8119445004508533E-2</v>
      </c>
      <c r="E8129" s="91"/>
    </row>
    <row r="8130" spans="1:5">
      <c r="A8130" t="s">
        <v>106</v>
      </c>
      <c r="B8130" t="s">
        <v>148</v>
      </c>
      <c r="C8130">
        <v>2020</v>
      </c>
      <c r="D8130" s="130">
        <v>5.2214467142386332E-2</v>
      </c>
      <c r="E8130" s="91"/>
    </row>
    <row r="8131" spans="1:5">
      <c r="A8131" t="s">
        <v>106</v>
      </c>
      <c r="B8131" t="s">
        <v>148</v>
      </c>
      <c r="C8131">
        <v>2021</v>
      </c>
      <c r="D8131" s="130">
        <v>2.1439625201329159E-2</v>
      </c>
      <c r="E8131" s="91"/>
    </row>
    <row r="8132" spans="1:5">
      <c r="A8132" t="s">
        <v>106</v>
      </c>
      <c r="B8132" t="s">
        <v>148</v>
      </c>
      <c r="C8132">
        <v>2022</v>
      </c>
      <c r="D8132" s="130">
        <v>7.2708668422134817E-2</v>
      </c>
      <c r="E8132" s="91"/>
    </row>
    <row r="8133" spans="1:5">
      <c r="A8133" t="s">
        <v>106</v>
      </c>
      <c r="B8133" t="s">
        <v>148</v>
      </c>
      <c r="C8133">
        <v>2023</v>
      </c>
      <c r="D8133" s="130">
        <v>0.13806313750695939</v>
      </c>
      <c r="E8133" s="91"/>
    </row>
    <row r="8134" spans="1:5">
      <c r="A8134" t="s">
        <v>106</v>
      </c>
      <c r="B8134" t="s">
        <v>148</v>
      </c>
      <c r="C8134">
        <v>2024</v>
      </c>
      <c r="D8134" s="130">
        <v>4.8044223983700743E-2</v>
      </c>
      <c r="E8134" s="91"/>
    </row>
    <row r="8135" spans="1:5">
      <c r="A8135" t="s">
        <v>106</v>
      </c>
      <c r="B8135" t="s">
        <v>148</v>
      </c>
      <c r="C8135">
        <v>2025</v>
      </c>
      <c r="D8135" s="130">
        <v>3.2093782874380888E-2</v>
      </c>
    </row>
    <row r="8136" spans="1:5">
      <c r="A8136" t="s">
        <v>70</v>
      </c>
      <c r="B8136" t="s">
        <v>148</v>
      </c>
      <c r="C8136">
        <v>2014</v>
      </c>
      <c r="D8136" s="130">
        <v>9.6823584950208805E-2</v>
      </c>
      <c r="E8136" s="91"/>
    </row>
    <row r="8137" spans="1:5">
      <c r="A8137" t="s">
        <v>70</v>
      </c>
      <c r="B8137" t="s">
        <v>148</v>
      </c>
      <c r="C8137">
        <v>2015</v>
      </c>
      <c r="D8137" s="130">
        <v>6.7845525523514333E-2</v>
      </c>
      <c r="E8137" s="91"/>
    </row>
    <row r="8138" spans="1:5">
      <c r="A8138" t="s">
        <v>70</v>
      </c>
      <c r="B8138" t="s">
        <v>148</v>
      </c>
      <c r="C8138">
        <v>2016</v>
      </c>
      <c r="D8138" s="130">
        <v>5.5234683930778017E-2</v>
      </c>
      <c r="E8138" s="91"/>
    </row>
    <row r="8139" spans="1:5">
      <c r="A8139" t="s">
        <v>70</v>
      </c>
      <c r="B8139" t="s">
        <v>148</v>
      </c>
      <c r="C8139">
        <v>2017</v>
      </c>
      <c r="D8139" s="130">
        <v>5.2118694448830639E-2</v>
      </c>
      <c r="E8139" s="91"/>
    </row>
    <row r="8140" spans="1:5">
      <c r="A8140" t="s">
        <v>70</v>
      </c>
      <c r="B8140" t="s">
        <v>148</v>
      </c>
      <c r="C8140">
        <v>2018</v>
      </c>
      <c r="D8140" s="130">
        <v>5.5783869133759607E-2</v>
      </c>
      <c r="E8140" s="91"/>
    </row>
    <row r="8141" spans="1:5">
      <c r="A8141" t="s">
        <v>70</v>
      </c>
      <c r="B8141" t="s">
        <v>148</v>
      </c>
      <c r="C8141">
        <v>2019</v>
      </c>
      <c r="D8141" s="130">
        <v>8.0395441408338195E-2</v>
      </c>
      <c r="E8141" s="91"/>
    </row>
    <row r="8142" spans="1:5">
      <c r="A8142" t="s">
        <v>70</v>
      </c>
      <c r="B8142" t="s">
        <v>148</v>
      </c>
      <c r="C8142">
        <v>2020</v>
      </c>
      <c r="D8142" s="130">
        <v>7.0549135379948613E-2</v>
      </c>
      <c r="E8142" s="91"/>
    </row>
    <row r="8143" spans="1:5">
      <c r="A8143" t="s">
        <v>70</v>
      </c>
      <c r="B8143" t="s">
        <v>148</v>
      </c>
      <c r="C8143">
        <v>2021</v>
      </c>
      <c r="D8143" s="130">
        <v>6.0106983689864078E-2</v>
      </c>
      <c r="E8143" s="91"/>
    </row>
    <row r="8144" spans="1:5">
      <c r="A8144" t="s">
        <v>70</v>
      </c>
      <c r="B8144" t="s">
        <v>148</v>
      </c>
      <c r="C8144">
        <v>2022</v>
      </c>
      <c r="D8144" s="130">
        <v>8.4833941763671247E-2</v>
      </c>
      <c r="E8144" s="91"/>
    </row>
    <row r="8145" spans="1:5">
      <c r="A8145" t="s">
        <v>70</v>
      </c>
      <c r="B8145" t="s">
        <v>148</v>
      </c>
      <c r="C8145">
        <v>2023</v>
      </c>
      <c r="D8145" s="130">
        <v>0.15419328699797788</v>
      </c>
      <c r="E8145" s="91"/>
    </row>
    <row r="8146" spans="1:5">
      <c r="A8146" t="s">
        <v>70</v>
      </c>
      <c r="B8146" t="s">
        <v>148</v>
      </c>
      <c r="C8146">
        <v>2024</v>
      </c>
      <c r="D8146" s="130">
        <v>6.4876137673380491E-2</v>
      </c>
      <c r="E8146" s="91"/>
    </row>
    <row r="8147" spans="1:5">
      <c r="A8147" t="s">
        <v>70</v>
      </c>
      <c r="B8147" t="s">
        <v>148</v>
      </c>
      <c r="C8147">
        <v>2025</v>
      </c>
      <c r="D8147" s="130">
        <v>5.3104616591813619E-2</v>
      </c>
    </row>
    <row r="8148" spans="1:5">
      <c r="A8148" t="s">
        <v>12</v>
      </c>
      <c r="B8148" t="s">
        <v>148</v>
      </c>
      <c r="C8148">
        <v>2014</v>
      </c>
      <c r="D8148" s="130">
        <v>0.22076739881120969</v>
      </c>
      <c r="E8148" s="91"/>
    </row>
    <row r="8149" spans="1:5">
      <c r="A8149" t="s">
        <v>12</v>
      </c>
      <c r="B8149" t="s">
        <v>148</v>
      </c>
      <c r="C8149">
        <v>2015</v>
      </c>
      <c r="D8149" s="130">
        <v>0.2842330776977085</v>
      </c>
      <c r="E8149" s="91"/>
    </row>
    <row r="8150" spans="1:5">
      <c r="A8150" t="s">
        <v>12</v>
      </c>
      <c r="B8150" t="s">
        <v>148</v>
      </c>
      <c r="C8150">
        <v>2016</v>
      </c>
      <c r="D8150" s="130">
        <v>6.2290501880507783E-2</v>
      </c>
      <c r="E8150" s="91"/>
    </row>
    <row r="8151" spans="1:5">
      <c r="A8151" t="s">
        <v>12</v>
      </c>
      <c r="B8151" t="s">
        <v>148</v>
      </c>
      <c r="C8151">
        <v>2017</v>
      </c>
      <c r="D8151" s="130">
        <v>0.1099008907737701</v>
      </c>
      <c r="E8151" s="91"/>
    </row>
    <row r="8152" spans="1:5">
      <c r="A8152" t="s">
        <v>12</v>
      </c>
      <c r="B8152" t="s">
        <v>148</v>
      </c>
      <c r="C8152">
        <v>2018</v>
      </c>
      <c r="D8152" s="130">
        <v>0.16169336225033271</v>
      </c>
      <c r="E8152" s="91"/>
    </row>
    <row r="8153" spans="1:5">
      <c r="A8153" t="s">
        <v>12</v>
      </c>
      <c r="B8153" t="s">
        <v>148</v>
      </c>
      <c r="C8153">
        <v>2019</v>
      </c>
      <c r="D8153" s="130">
        <v>0.13850919863144889</v>
      </c>
      <c r="E8153" s="91"/>
    </row>
    <row r="8154" spans="1:5">
      <c r="A8154" t="s">
        <v>12</v>
      </c>
      <c r="B8154" t="s">
        <v>148</v>
      </c>
      <c r="C8154">
        <v>2020</v>
      </c>
      <c r="D8154" s="130">
        <v>0.18703304905430609</v>
      </c>
      <c r="E8154" s="91"/>
    </row>
    <row r="8155" spans="1:5">
      <c r="A8155" t="s">
        <v>12</v>
      </c>
      <c r="B8155" t="s">
        <v>148</v>
      </c>
      <c r="C8155">
        <v>2021</v>
      </c>
      <c r="D8155" s="130">
        <v>0.1570505032360526</v>
      </c>
      <c r="E8155" s="91"/>
    </row>
    <row r="8156" spans="1:5">
      <c r="A8156" t="s">
        <v>12</v>
      </c>
      <c r="B8156" t="s">
        <v>148</v>
      </c>
      <c r="C8156">
        <v>2022</v>
      </c>
      <c r="D8156" s="130">
        <v>0.13252617255883523</v>
      </c>
      <c r="E8156" s="91"/>
    </row>
    <row r="8157" spans="1:5">
      <c r="A8157" t="s">
        <v>12</v>
      </c>
      <c r="B8157" t="s">
        <v>148</v>
      </c>
      <c r="C8157">
        <v>2023</v>
      </c>
      <c r="D8157" s="130">
        <v>0.17541404060671362</v>
      </c>
      <c r="E8157" s="91"/>
    </row>
    <row r="8158" spans="1:5">
      <c r="A8158" t="s">
        <v>12</v>
      </c>
      <c r="B8158" t="s">
        <v>148</v>
      </c>
      <c r="C8158">
        <v>2024</v>
      </c>
      <c r="D8158" s="130">
        <v>0.16419256759626455</v>
      </c>
      <c r="E8158" s="91"/>
    </row>
    <row r="8159" spans="1:5">
      <c r="A8159" t="s">
        <v>12</v>
      </c>
      <c r="B8159" t="s">
        <v>148</v>
      </c>
      <c r="C8159">
        <v>2025</v>
      </c>
      <c r="D8159" s="130">
        <v>0.24284739867371957</v>
      </c>
    </row>
    <row r="8160" spans="1:5">
      <c r="A8160" t="s">
        <v>5</v>
      </c>
      <c r="B8160" t="s">
        <v>160</v>
      </c>
      <c r="C8160">
        <v>2014</v>
      </c>
      <c r="D8160" s="130">
        <v>0.16673353168983801</v>
      </c>
      <c r="E8160" s="91"/>
    </row>
    <row r="8161" spans="1:5">
      <c r="A8161" t="s">
        <v>5</v>
      </c>
      <c r="B8161" t="s">
        <v>160</v>
      </c>
      <c r="C8161">
        <v>2015</v>
      </c>
      <c r="D8161" s="130">
        <v>6.1739138428997448E-2</v>
      </c>
      <c r="E8161" s="91"/>
    </row>
    <row r="8162" spans="1:5">
      <c r="A8162" t="s">
        <v>5</v>
      </c>
      <c r="B8162" t="s">
        <v>160</v>
      </c>
      <c r="C8162">
        <v>2016</v>
      </c>
      <c r="D8162" s="130">
        <v>-5.5011720773302606E-3</v>
      </c>
      <c r="E8162" s="91"/>
    </row>
    <row r="8163" spans="1:5">
      <c r="A8163" t="s">
        <v>5</v>
      </c>
      <c r="B8163" t="s">
        <v>160</v>
      </c>
      <c r="C8163">
        <v>2017</v>
      </c>
      <c r="D8163" s="130">
        <v>3.2696801326541507E-2</v>
      </c>
      <c r="E8163" s="91"/>
    </row>
    <row r="8164" spans="1:5">
      <c r="A8164" t="s">
        <v>5</v>
      </c>
      <c r="B8164" t="s">
        <v>160</v>
      </c>
      <c r="C8164">
        <v>2018</v>
      </c>
      <c r="D8164" s="130">
        <v>5.9907113977584719E-2</v>
      </c>
      <c r="E8164" s="91"/>
    </row>
    <row r="8165" spans="1:5">
      <c r="A8165" t="s">
        <v>5</v>
      </c>
      <c r="B8165" t="s">
        <v>160</v>
      </c>
      <c r="C8165">
        <v>2019</v>
      </c>
      <c r="D8165" s="130">
        <v>7.2338408405460214E-2</v>
      </c>
      <c r="E8165" s="91"/>
    </row>
    <row r="8166" spans="1:5">
      <c r="A8166" t="s">
        <v>5</v>
      </c>
      <c r="B8166" t="s">
        <v>160</v>
      </c>
      <c r="C8166">
        <v>2020</v>
      </c>
      <c r="D8166" s="130">
        <v>6.4811067559689919E-2</v>
      </c>
      <c r="E8166" s="91"/>
    </row>
    <row r="8167" spans="1:5">
      <c r="A8167" t="s">
        <v>5</v>
      </c>
      <c r="B8167" t="s">
        <v>160</v>
      </c>
      <c r="C8167">
        <v>2021</v>
      </c>
      <c r="D8167" s="130">
        <v>7.6485324053386622E-2</v>
      </c>
      <c r="E8167" s="91"/>
    </row>
    <row r="8168" spans="1:5">
      <c r="A8168" t="s">
        <v>5</v>
      </c>
      <c r="B8168" t="s">
        <v>160</v>
      </c>
      <c r="C8168">
        <v>2022</v>
      </c>
      <c r="D8168" s="130">
        <v>7.1028487671039434E-2</v>
      </c>
      <c r="E8168" s="91"/>
    </row>
    <row r="8169" spans="1:5">
      <c r="A8169" t="s">
        <v>5</v>
      </c>
      <c r="B8169" t="s">
        <v>160</v>
      </c>
      <c r="C8169">
        <v>2023</v>
      </c>
      <c r="D8169" s="130">
        <v>3.6018405685971602E-2</v>
      </c>
      <c r="E8169" s="91"/>
    </row>
    <row r="8170" spans="1:5">
      <c r="A8170" t="s">
        <v>5</v>
      </c>
      <c r="B8170" t="s">
        <v>160</v>
      </c>
      <c r="C8170">
        <v>2024</v>
      </c>
      <c r="D8170" s="130">
        <v>2.7662334178943176E-2</v>
      </c>
      <c r="E8170" s="91"/>
    </row>
    <row r="8171" spans="1:5">
      <c r="A8171" t="s">
        <v>5</v>
      </c>
      <c r="B8171" t="s">
        <v>160</v>
      </c>
      <c r="C8171">
        <v>2025</v>
      </c>
      <c r="D8171" s="130">
        <v>1.2812251996239466E-2</v>
      </c>
    </row>
    <row r="8172" spans="1:5">
      <c r="A8172" t="s">
        <v>102</v>
      </c>
      <c r="B8172" t="s">
        <v>160</v>
      </c>
      <c r="C8172">
        <v>2014</v>
      </c>
      <c r="D8172" s="130">
        <v>0.16091235874364371</v>
      </c>
      <c r="E8172" s="91"/>
    </row>
    <row r="8173" spans="1:5">
      <c r="A8173" t="s">
        <v>102</v>
      </c>
      <c r="B8173" t="s">
        <v>160</v>
      </c>
      <c r="C8173">
        <v>2015</v>
      </c>
      <c r="D8173" s="130">
        <v>0.20021208095619011</v>
      </c>
      <c r="E8173" s="91"/>
    </row>
    <row r="8174" spans="1:5">
      <c r="A8174" t="s">
        <v>102</v>
      </c>
      <c r="B8174" t="s">
        <v>160</v>
      </c>
      <c r="C8174">
        <v>2016</v>
      </c>
      <c r="D8174" s="130">
        <v>4.0271460051017033E-2</v>
      </c>
      <c r="E8174" s="91"/>
    </row>
    <row r="8175" spans="1:5">
      <c r="A8175" t="s">
        <v>102</v>
      </c>
      <c r="B8175" t="s">
        <v>160</v>
      </c>
      <c r="C8175">
        <v>2017</v>
      </c>
      <c r="D8175" s="130">
        <v>0.10178150073878441</v>
      </c>
      <c r="E8175" s="91"/>
    </row>
    <row r="8176" spans="1:5">
      <c r="A8176" t="s">
        <v>102</v>
      </c>
      <c r="B8176" t="s">
        <v>160</v>
      </c>
      <c r="C8176">
        <v>2018</v>
      </c>
      <c r="D8176" s="130">
        <v>8.9237371507417979E-2</v>
      </c>
      <c r="E8176" s="91"/>
    </row>
    <row r="8177" spans="1:5">
      <c r="A8177" t="s">
        <v>102</v>
      </c>
      <c r="B8177" t="s">
        <v>160</v>
      </c>
      <c r="C8177">
        <v>2019</v>
      </c>
      <c r="D8177" s="130">
        <v>8.5496859768590866E-2</v>
      </c>
      <c r="E8177" s="91"/>
    </row>
    <row r="8178" spans="1:5">
      <c r="A8178" t="s">
        <v>102</v>
      </c>
      <c r="B8178" t="s">
        <v>160</v>
      </c>
      <c r="C8178">
        <v>2020</v>
      </c>
      <c r="D8178" s="130">
        <v>9.7620984301250199E-2</v>
      </c>
      <c r="E8178" s="91"/>
    </row>
    <row r="8179" spans="1:5">
      <c r="A8179" t="s">
        <v>102</v>
      </c>
      <c r="B8179" t="s">
        <v>160</v>
      </c>
      <c r="C8179">
        <v>2021</v>
      </c>
      <c r="D8179" s="130">
        <v>6.3629879563086369E-2</v>
      </c>
      <c r="E8179" s="91"/>
    </row>
    <row r="8180" spans="1:5">
      <c r="A8180" t="s">
        <v>102</v>
      </c>
      <c r="B8180" t="s">
        <v>160</v>
      </c>
      <c r="C8180">
        <v>2022</v>
      </c>
      <c r="D8180" s="130">
        <v>1.5699529282892123E-2</v>
      </c>
      <c r="E8180" s="91"/>
    </row>
    <row r="8181" spans="1:5">
      <c r="A8181" t="s">
        <v>102</v>
      </c>
      <c r="B8181" t="s">
        <v>160</v>
      </c>
      <c r="C8181">
        <v>2023</v>
      </c>
      <c r="D8181" s="130">
        <v>8.8419810741119945E-2</v>
      </c>
      <c r="E8181" s="91"/>
    </row>
    <row r="8182" spans="1:5">
      <c r="A8182" t="s">
        <v>102</v>
      </c>
      <c r="B8182" t="s">
        <v>160</v>
      </c>
      <c r="C8182">
        <v>2024</v>
      </c>
      <c r="D8182" s="130">
        <v>3.4029243674571871E-2</v>
      </c>
      <c r="E8182" s="91"/>
    </row>
    <row r="8183" spans="1:5">
      <c r="A8183" t="s">
        <v>102</v>
      </c>
      <c r="B8183" t="s">
        <v>160</v>
      </c>
      <c r="C8183">
        <v>2025</v>
      </c>
      <c r="D8183" s="130">
        <v>4.4521065482522805E-2</v>
      </c>
    </row>
    <row r="8184" spans="1:5">
      <c r="A8184" t="s">
        <v>103</v>
      </c>
      <c r="B8184" t="s">
        <v>160</v>
      </c>
      <c r="C8184">
        <v>2014</v>
      </c>
      <c r="D8184" s="130">
        <v>0.2557928810407194</v>
      </c>
      <c r="E8184" s="91"/>
    </row>
    <row r="8185" spans="1:5">
      <c r="A8185" t="s">
        <v>103</v>
      </c>
      <c r="B8185" t="s">
        <v>160</v>
      </c>
      <c r="C8185">
        <v>2015</v>
      </c>
      <c r="D8185" s="130">
        <v>0.16879573104145201</v>
      </c>
      <c r="E8185" s="91"/>
    </row>
    <row r="8186" spans="1:5">
      <c r="A8186" t="s">
        <v>103</v>
      </c>
      <c r="B8186" t="s">
        <v>160</v>
      </c>
      <c r="C8186">
        <v>2016</v>
      </c>
      <c r="D8186" s="130">
        <v>0.17265156151311439</v>
      </c>
      <c r="E8186" s="91"/>
    </row>
    <row r="8187" spans="1:5">
      <c r="A8187" t="s">
        <v>103</v>
      </c>
      <c r="B8187" t="s">
        <v>160</v>
      </c>
      <c r="C8187">
        <v>2017</v>
      </c>
      <c r="D8187" s="130">
        <v>0.1734745594679121</v>
      </c>
      <c r="E8187" s="91"/>
    </row>
    <row r="8188" spans="1:5">
      <c r="A8188" t="s">
        <v>103</v>
      </c>
      <c r="B8188" t="s">
        <v>160</v>
      </c>
      <c r="C8188">
        <v>2018</v>
      </c>
      <c r="D8188" s="130">
        <v>0.101446054787696</v>
      </c>
      <c r="E8188" s="91"/>
    </row>
    <row r="8189" spans="1:5">
      <c r="A8189" t="s">
        <v>103</v>
      </c>
      <c r="B8189" t="s">
        <v>160</v>
      </c>
      <c r="C8189">
        <v>2019</v>
      </c>
      <c r="D8189" s="130">
        <v>0.1095532499266399</v>
      </c>
      <c r="E8189" s="91"/>
    </row>
    <row r="8190" spans="1:5">
      <c r="A8190" t="s">
        <v>103</v>
      </c>
      <c r="B8190" t="s">
        <v>160</v>
      </c>
      <c r="C8190">
        <v>2020</v>
      </c>
      <c r="D8190" s="130">
        <v>0.1027688386932939</v>
      </c>
      <c r="E8190" s="91"/>
    </row>
    <row r="8191" spans="1:5">
      <c r="A8191" t="s">
        <v>103</v>
      </c>
      <c r="B8191" t="s">
        <v>160</v>
      </c>
      <c r="C8191">
        <v>2021</v>
      </c>
      <c r="D8191" s="130">
        <v>0.11039650811361711</v>
      </c>
      <c r="E8191" s="91"/>
    </row>
    <row r="8192" spans="1:5">
      <c r="A8192" t="s">
        <v>103</v>
      </c>
      <c r="B8192" t="s">
        <v>160</v>
      </c>
      <c r="C8192">
        <v>2022</v>
      </c>
      <c r="D8192" s="130">
        <v>0.12136526661399601</v>
      </c>
      <c r="E8192" s="91"/>
    </row>
    <row r="8193" spans="1:5">
      <c r="A8193" t="s">
        <v>103</v>
      </c>
      <c r="B8193" t="s">
        <v>160</v>
      </c>
      <c r="C8193">
        <v>2023</v>
      </c>
      <c r="D8193" s="130">
        <v>7.7987433783258286E-2</v>
      </c>
      <c r="E8193" s="91"/>
    </row>
    <row r="8194" spans="1:5">
      <c r="A8194" t="s">
        <v>103</v>
      </c>
      <c r="B8194" t="s">
        <v>160</v>
      </c>
      <c r="C8194">
        <v>2024</v>
      </c>
      <c r="D8194" s="130">
        <v>8.2763044343682549E-2</v>
      </c>
      <c r="E8194" s="91"/>
    </row>
    <row r="8195" spans="1:5">
      <c r="A8195" t="s">
        <v>103</v>
      </c>
      <c r="B8195" t="s">
        <v>160</v>
      </c>
      <c r="C8195">
        <v>2025</v>
      </c>
      <c r="D8195" s="130">
        <v>5.638956745613545E-2</v>
      </c>
    </row>
    <row r="8196" spans="1:5">
      <c r="A8196" t="s">
        <v>11</v>
      </c>
      <c r="B8196" t="s">
        <v>160</v>
      </c>
      <c r="C8196">
        <v>2014</v>
      </c>
      <c r="D8196" s="130">
        <v>9.1258917250926608E-2</v>
      </c>
      <c r="E8196" s="91"/>
    </row>
    <row r="8197" spans="1:5">
      <c r="A8197" t="s">
        <v>11</v>
      </c>
      <c r="B8197" t="s">
        <v>160</v>
      </c>
      <c r="C8197">
        <v>2015</v>
      </c>
      <c r="D8197" s="130">
        <v>0.114241665031504</v>
      </c>
      <c r="E8197" s="91"/>
    </row>
    <row r="8198" spans="1:5">
      <c r="A8198" t="s">
        <v>11</v>
      </c>
      <c r="B8198" t="s">
        <v>160</v>
      </c>
      <c r="C8198">
        <v>2016</v>
      </c>
      <c r="D8198" s="130">
        <v>7.545255765079828E-2</v>
      </c>
      <c r="E8198" s="91"/>
    </row>
    <row r="8199" spans="1:5">
      <c r="A8199" t="s">
        <v>11</v>
      </c>
      <c r="B8199" t="s">
        <v>160</v>
      </c>
      <c r="C8199">
        <v>2017</v>
      </c>
      <c r="D8199" s="130">
        <v>7.3597801543944144E-2</v>
      </c>
      <c r="E8199" s="91"/>
    </row>
    <row r="8200" spans="1:5">
      <c r="A8200" t="s">
        <v>11</v>
      </c>
      <c r="B8200" t="s">
        <v>160</v>
      </c>
      <c r="C8200">
        <v>2018</v>
      </c>
      <c r="D8200" s="130">
        <v>7.6841314932348248E-2</v>
      </c>
      <c r="E8200" s="91"/>
    </row>
    <row r="8201" spans="1:5">
      <c r="A8201" t="s">
        <v>11</v>
      </c>
      <c r="B8201" t="s">
        <v>160</v>
      </c>
      <c r="C8201">
        <v>2019</v>
      </c>
      <c r="D8201" s="130">
        <v>6.526518556756887E-2</v>
      </c>
      <c r="E8201" s="91"/>
    </row>
    <row r="8202" spans="1:5">
      <c r="A8202" t="s">
        <v>11</v>
      </c>
      <c r="B8202" t="s">
        <v>160</v>
      </c>
      <c r="C8202">
        <v>2020</v>
      </c>
      <c r="D8202" s="130">
        <v>4.4183545269663081E-2</v>
      </c>
      <c r="E8202" s="91"/>
    </row>
    <row r="8203" spans="1:5">
      <c r="A8203" t="s">
        <v>11</v>
      </c>
      <c r="B8203" t="s">
        <v>160</v>
      </c>
      <c r="C8203">
        <v>2021</v>
      </c>
      <c r="D8203" s="130">
        <v>4.4571258318740828E-2</v>
      </c>
      <c r="E8203" s="91"/>
    </row>
    <row r="8204" spans="1:5">
      <c r="A8204" t="s">
        <v>11</v>
      </c>
      <c r="B8204" t="s">
        <v>160</v>
      </c>
      <c r="C8204">
        <v>2022</v>
      </c>
      <c r="D8204" s="130">
        <v>9.3728778794255035E-2</v>
      </c>
      <c r="E8204" s="91"/>
    </row>
    <row r="8205" spans="1:5">
      <c r="A8205" t="s">
        <v>11</v>
      </c>
      <c r="B8205" t="s">
        <v>160</v>
      </c>
      <c r="C8205">
        <v>2023</v>
      </c>
      <c r="D8205" s="130">
        <v>9.5501620941827806E-2</v>
      </c>
      <c r="E8205" s="91"/>
    </row>
    <row r="8206" spans="1:5">
      <c r="A8206" t="s">
        <v>11</v>
      </c>
      <c r="B8206" t="s">
        <v>160</v>
      </c>
      <c r="C8206">
        <v>2024</v>
      </c>
      <c r="D8206" s="130">
        <v>4.1263635542179287E-2</v>
      </c>
      <c r="E8206" s="91"/>
    </row>
    <row r="8207" spans="1:5">
      <c r="A8207" t="s">
        <v>11</v>
      </c>
      <c r="B8207" t="s">
        <v>160</v>
      </c>
      <c r="C8207">
        <v>2025</v>
      </c>
      <c r="D8207" s="130">
        <v>4.3573448024368792E-2</v>
      </c>
    </row>
    <row r="8208" spans="1:5">
      <c r="A8208" t="s">
        <v>72</v>
      </c>
      <c r="B8208" t="s">
        <v>160</v>
      </c>
      <c r="C8208">
        <v>2014</v>
      </c>
      <c r="D8208" s="130">
        <v>9.7676558284557832E-2</v>
      </c>
      <c r="E8208" s="91"/>
    </row>
    <row r="8209" spans="1:5">
      <c r="A8209" t="s">
        <v>72</v>
      </c>
      <c r="B8209" t="s">
        <v>160</v>
      </c>
      <c r="C8209">
        <v>2015</v>
      </c>
      <c r="D8209" s="130">
        <v>8.5517527390316109E-2</v>
      </c>
      <c r="E8209" s="91"/>
    </row>
    <row r="8210" spans="1:5">
      <c r="A8210" t="s">
        <v>72</v>
      </c>
      <c r="B8210" t="s">
        <v>160</v>
      </c>
      <c r="C8210">
        <v>2016</v>
      </c>
      <c r="D8210" s="130">
        <v>8.6632728781641147E-2</v>
      </c>
      <c r="E8210" s="91"/>
    </row>
    <row r="8211" spans="1:5">
      <c r="A8211" t="s">
        <v>72</v>
      </c>
      <c r="B8211" t="s">
        <v>160</v>
      </c>
      <c r="C8211">
        <v>2017</v>
      </c>
      <c r="D8211" s="130">
        <v>8.2424680532429823E-2</v>
      </c>
      <c r="E8211" s="91"/>
    </row>
    <row r="8212" spans="1:5">
      <c r="A8212" t="s">
        <v>72</v>
      </c>
      <c r="B8212" t="s">
        <v>160</v>
      </c>
      <c r="C8212">
        <v>2018</v>
      </c>
      <c r="D8212" s="130">
        <v>8.5679109414609364E-2</v>
      </c>
      <c r="E8212" s="91"/>
    </row>
    <row r="8213" spans="1:5">
      <c r="A8213" t="s">
        <v>72</v>
      </c>
      <c r="B8213" t="s">
        <v>160</v>
      </c>
      <c r="C8213">
        <v>2019</v>
      </c>
      <c r="D8213" s="130">
        <v>6.2529383163177632E-2</v>
      </c>
      <c r="E8213" s="91"/>
    </row>
    <row r="8214" spans="1:5">
      <c r="A8214" t="s">
        <v>72</v>
      </c>
      <c r="B8214" t="s">
        <v>160</v>
      </c>
      <c r="C8214">
        <v>2020</v>
      </c>
      <c r="D8214" s="130">
        <v>4.2417829165856007E-2</v>
      </c>
      <c r="E8214" s="91"/>
    </row>
    <row r="8215" spans="1:5">
      <c r="A8215" t="s">
        <v>72</v>
      </c>
      <c r="B8215" t="s">
        <v>160</v>
      </c>
      <c r="C8215">
        <v>2021</v>
      </c>
      <c r="D8215" s="130">
        <v>4.572654705954269E-2</v>
      </c>
      <c r="E8215" s="91"/>
    </row>
    <row r="8216" spans="1:5">
      <c r="A8216" t="s">
        <v>72</v>
      </c>
      <c r="B8216" t="s">
        <v>160</v>
      </c>
      <c r="C8216">
        <v>2022</v>
      </c>
      <c r="D8216" s="130">
        <v>4.3672830219885848E-2</v>
      </c>
      <c r="E8216" s="91"/>
    </row>
    <row r="8217" spans="1:5">
      <c r="A8217" t="s">
        <v>72</v>
      </c>
      <c r="B8217" t="s">
        <v>160</v>
      </c>
      <c r="C8217">
        <v>2023</v>
      </c>
      <c r="D8217" s="130">
        <v>5.3113468221047899E-2</v>
      </c>
      <c r="E8217" s="91"/>
    </row>
    <row r="8218" spans="1:5">
      <c r="A8218" t="s">
        <v>72</v>
      </c>
      <c r="B8218" t="s">
        <v>160</v>
      </c>
      <c r="C8218">
        <v>2024</v>
      </c>
      <c r="D8218" s="130">
        <v>5.0410043935488216E-2</v>
      </c>
      <c r="E8218" s="91"/>
    </row>
    <row r="8219" spans="1:5">
      <c r="A8219" t="s">
        <v>72</v>
      </c>
      <c r="B8219" t="s">
        <v>160</v>
      </c>
      <c r="C8219">
        <v>2025</v>
      </c>
      <c r="D8219" s="130">
        <v>3.6616776214122279E-2</v>
      </c>
    </row>
    <row r="8220" spans="1:5">
      <c r="A8220" t="s">
        <v>6</v>
      </c>
      <c r="B8220" t="s">
        <v>160</v>
      </c>
      <c r="C8220">
        <v>2014</v>
      </c>
      <c r="D8220" s="130">
        <v>0.1152871804485269</v>
      </c>
      <c r="E8220" s="91"/>
    </row>
    <row r="8221" spans="1:5">
      <c r="A8221" t="s">
        <v>6</v>
      </c>
      <c r="B8221" t="s">
        <v>160</v>
      </c>
      <c r="C8221">
        <v>2015</v>
      </c>
      <c r="D8221" s="130">
        <v>0.1113969609817647</v>
      </c>
      <c r="E8221" s="91"/>
    </row>
    <row r="8222" spans="1:5">
      <c r="A8222" t="s">
        <v>6</v>
      </c>
      <c r="B8222" t="s">
        <v>160</v>
      </c>
      <c r="C8222">
        <v>2016</v>
      </c>
      <c r="D8222" s="130">
        <v>4.7887188661723971E-2</v>
      </c>
      <c r="E8222" s="91"/>
    </row>
    <row r="8223" spans="1:5">
      <c r="A8223" t="s">
        <v>6</v>
      </c>
      <c r="B8223" t="s">
        <v>160</v>
      </c>
      <c r="C8223">
        <v>2017</v>
      </c>
      <c r="D8223" s="130">
        <v>6.619586072926667E-2</v>
      </c>
      <c r="E8223" s="91"/>
    </row>
    <row r="8224" spans="1:5">
      <c r="A8224" t="s">
        <v>6</v>
      </c>
      <c r="B8224" t="s">
        <v>160</v>
      </c>
      <c r="C8224">
        <v>2018</v>
      </c>
      <c r="D8224" s="130">
        <v>0.21250688086832131</v>
      </c>
      <c r="E8224" s="91"/>
    </row>
    <row r="8225" spans="1:5">
      <c r="A8225" t="s">
        <v>6</v>
      </c>
      <c r="B8225" t="s">
        <v>160</v>
      </c>
      <c r="C8225">
        <v>2019</v>
      </c>
      <c r="D8225" s="130">
        <v>0.16014497463647451</v>
      </c>
      <c r="E8225" s="91"/>
    </row>
    <row r="8226" spans="1:5">
      <c r="A8226" t="s">
        <v>6</v>
      </c>
      <c r="B8226" t="s">
        <v>160</v>
      </c>
      <c r="C8226">
        <v>2020</v>
      </c>
      <c r="D8226" s="130">
        <v>0.1127722078937021</v>
      </c>
      <c r="E8226" s="91"/>
    </row>
    <row r="8227" spans="1:5">
      <c r="A8227" t="s">
        <v>6</v>
      </c>
      <c r="B8227" t="s">
        <v>160</v>
      </c>
      <c r="C8227">
        <v>2021</v>
      </c>
      <c r="D8227" s="130">
        <v>0.1787652460903312</v>
      </c>
      <c r="E8227" s="91"/>
    </row>
    <row r="8228" spans="1:5">
      <c r="A8228" t="s">
        <v>6</v>
      </c>
      <c r="B8228" t="s">
        <v>160</v>
      </c>
      <c r="C8228">
        <v>2022</v>
      </c>
      <c r="D8228" s="130">
        <v>8.8953928904333929E-2</v>
      </c>
      <c r="E8228" s="91"/>
    </row>
    <row r="8229" spans="1:5">
      <c r="A8229" t="s">
        <v>6</v>
      </c>
      <c r="B8229" t="s">
        <v>160</v>
      </c>
      <c r="C8229">
        <v>2023</v>
      </c>
      <c r="D8229" s="130">
        <v>9.3115114015161107E-2</v>
      </c>
      <c r="E8229" s="91"/>
    </row>
    <row r="8230" spans="1:5">
      <c r="A8230" t="s">
        <v>6</v>
      </c>
      <c r="B8230" t="s">
        <v>160</v>
      </c>
      <c r="C8230">
        <v>2024</v>
      </c>
      <c r="D8230" s="130">
        <v>0.13474442004971013</v>
      </c>
      <c r="E8230" s="91"/>
    </row>
    <row r="8231" spans="1:5">
      <c r="A8231" t="s">
        <v>6</v>
      </c>
      <c r="B8231" t="s">
        <v>160</v>
      </c>
      <c r="C8231">
        <v>2025</v>
      </c>
      <c r="D8231" s="130">
        <v>-3.2214705393510549E-3</v>
      </c>
    </row>
    <row r="8232" spans="1:5">
      <c r="A8232" t="s">
        <v>8</v>
      </c>
      <c r="B8232" t="s">
        <v>160</v>
      </c>
      <c r="C8232">
        <v>2014</v>
      </c>
      <c r="D8232" s="130">
        <v>6.2262649978997858E-2</v>
      </c>
      <c r="E8232" s="91"/>
    </row>
    <row r="8233" spans="1:5">
      <c r="A8233" t="s">
        <v>8</v>
      </c>
      <c r="B8233" t="s">
        <v>160</v>
      </c>
      <c r="C8233">
        <v>2015</v>
      </c>
      <c r="D8233" s="130">
        <v>0.1118041057367382</v>
      </c>
      <c r="E8233" s="91"/>
    </row>
    <row r="8234" spans="1:5">
      <c r="A8234" t="s">
        <v>8</v>
      </c>
      <c r="B8234" t="s">
        <v>160</v>
      </c>
      <c r="C8234">
        <v>2016</v>
      </c>
      <c r="D8234" s="130">
        <v>0.1250690394565816</v>
      </c>
      <c r="E8234" s="91"/>
    </row>
    <row r="8235" spans="1:5">
      <c r="A8235" t="s">
        <v>8</v>
      </c>
      <c r="B8235" t="s">
        <v>160</v>
      </c>
      <c r="C8235">
        <v>2017</v>
      </c>
      <c r="D8235" s="130">
        <v>0.13872600048452699</v>
      </c>
      <c r="E8235" s="91"/>
    </row>
    <row r="8236" spans="1:5">
      <c r="A8236" t="s">
        <v>8</v>
      </c>
      <c r="B8236" t="s">
        <v>160</v>
      </c>
      <c r="C8236">
        <v>2018</v>
      </c>
      <c r="D8236" s="130">
        <v>0.106687467536981</v>
      </c>
      <c r="E8236" s="91"/>
    </row>
    <row r="8237" spans="1:5">
      <c r="A8237" t="s">
        <v>8</v>
      </c>
      <c r="B8237" t="s">
        <v>160</v>
      </c>
      <c r="C8237">
        <v>2019</v>
      </c>
      <c r="D8237" s="130">
        <v>7.8101261062076446E-2</v>
      </c>
      <c r="E8237" s="91"/>
    </row>
    <row r="8238" spans="1:5">
      <c r="A8238" t="s">
        <v>8</v>
      </c>
      <c r="B8238" t="s">
        <v>160</v>
      </c>
      <c r="C8238">
        <v>2020</v>
      </c>
      <c r="D8238" s="130">
        <v>7.7750727335346298E-2</v>
      </c>
      <c r="E8238" s="91"/>
    </row>
    <row r="8239" spans="1:5">
      <c r="A8239" t="s">
        <v>8</v>
      </c>
      <c r="B8239" t="s">
        <v>160</v>
      </c>
      <c r="C8239">
        <v>2021</v>
      </c>
      <c r="D8239" s="130">
        <v>4.7426329346751041E-2</v>
      </c>
      <c r="E8239" s="91"/>
    </row>
    <row r="8240" spans="1:5">
      <c r="A8240" t="s">
        <v>8</v>
      </c>
      <c r="B8240" t="s">
        <v>160</v>
      </c>
      <c r="C8240">
        <v>2022</v>
      </c>
      <c r="D8240" s="130">
        <v>4.8677768210914935E-2</v>
      </c>
      <c r="E8240" s="91"/>
    </row>
    <row r="8241" spans="1:5">
      <c r="A8241" t="s">
        <v>8</v>
      </c>
      <c r="B8241" t="s">
        <v>160</v>
      </c>
      <c r="C8241">
        <v>2023</v>
      </c>
      <c r="D8241" s="130">
        <v>5.2521081249997095E-3</v>
      </c>
      <c r="E8241" s="91"/>
    </row>
    <row r="8242" spans="1:5">
      <c r="A8242" t="s">
        <v>8</v>
      </c>
      <c r="B8242" t="s">
        <v>160</v>
      </c>
      <c r="C8242">
        <v>2024</v>
      </c>
      <c r="D8242" s="130">
        <v>9.7311723246134617E-5</v>
      </c>
      <c r="E8242" s="91"/>
    </row>
    <row r="8243" spans="1:5">
      <c r="A8243" t="s">
        <v>8</v>
      </c>
      <c r="B8243" t="s">
        <v>160</v>
      </c>
      <c r="C8243">
        <v>2025</v>
      </c>
      <c r="D8243" s="130">
        <v>-1.0786669168050859E-3</v>
      </c>
    </row>
    <row r="8244" spans="1:5">
      <c r="A8244" t="s">
        <v>9</v>
      </c>
      <c r="B8244" t="s">
        <v>160</v>
      </c>
      <c r="C8244">
        <v>2014</v>
      </c>
      <c r="D8244" s="130">
        <v>7.8455911412577461E-2</v>
      </c>
      <c r="E8244" s="91"/>
    </row>
    <row r="8245" spans="1:5">
      <c r="A8245" t="s">
        <v>9</v>
      </c>
      <c r="B8245" t="s">
        <v>160</v>
      </c>
      <c r="C8245">
        <v>2015</v>
      </c>
      <c r="D8245" s="130">
        <v>0.1032327654579764</v>
      </c>
      <c r="E8245" s="91"/>
    </row>
    <row r="8246" spans="1:5">
      <c r="A8246" t="s">
        <v>9</v>
      </c>
      <c r="B8246" t="s">
        <v>160</v>
      </c>
      <c r="C8246">
        <v>2016</v>
      </c>
      <c r="D8246" s="130">
        <v>6.7997873302417564E-2</v>
      </c>
      <c r="E8246" s="91"/>
    </row>
    <row r="8247" spans="1:5">
      <c r="A8247" t="s">
        <v>9</v>
      </c>
      <c r="B8247" t="s">
        <v>160</v>
      </c>
      <c r="C8247">
        <v>2017</v>
      </c>
      <c r="D8247" s="130">
        <v>0.15073364580143539</v>
      </c>
      <c r="E8247" s="91"/>
    </row>
    <row r="8248" spans="1:5">
      <c r="A8248" t="s">
        <v>9</v>
      </c>
      <c r="B8248" t="s">
        <v>160</v>
      </c>
      <c r="C8248">
        <v>2018</v>
      </c>
      <c r="D8248" s="130">
        <v>7.3777488038965444E-2</v>
      </c>
      <c r="E8248" s="91"/>
    </row>
    <row r="8249" spans="1:5">
      <c r="A8249" t="s">
        <v>9</v>
      </c>
      <c r="B8249" t="s">
        <v>160</v>
      </c>
      <c r="C8249">
        <v>2019</v>
      </c>
      <c r="D8249" s="130">
        <v>7.2469710195070272E-2</v>
      </c>
      <c r="E8249" s="91"/>
    </row>
    <row r="8250" spans="1:5">
      <c r="A8250" t="s">
        <v>9</v>
      </c>
      <c r="B8250" t="s">
        <v>160</v>
      </c>
      <c r="C8250">
        <v>2020</v>
      </c>
      <c r="D8250" s="130">
        <v>6.8100644922180195E-2</v>
      </c>
      <c r="E8250" s="91"/>
    </row>
    <row r="8251" spans="1:5">
      <c r="A8251" t="s">
        <v>9</v>
      </c>
      <c r="B8251" t="s">
        <v>160</v>
      </c>
      <c r="C8251">
        <v>2021</v>
      </c>
      <c r="D8251" s="130">
        <v>2.8887463151514189E-2</v>
      </c>
      <c r="E8251" s="91"/>
    </row>
    <row r="8252" spans="1:5">
      <c r="A8252" t="s">
        <v>9</v>
      </c>
      <c r="B8252" t="s">
        <v>160</v>
      </c>
      <c r="C8252">
        <v>2022</v>
      </c>
      <c r="D8252" s="130">
        <v>3.86542082651792E-2</v>
      </c>
      <c r="E8252" s="91"/>
    </row>
    <row r="8253" spans="1:5">
      <c r="A8253" t="s">
        <v>9</v>
      </c>
      <c r="B8253" t="s">
        <v>160</v>
      </c>
      <c r="C8253">
        <v>2023</v>
      </c>
      <c r="D8253" s="130">
        <v>2.3395364723466802E-2</v>
      </c>
      <c r="E8253" s="91"/>
    </row>
    <row r="8254" spans="1:5">
      <c r="A8254" t="s">
        <v>9</v>
      </c>
      <c r="B8254" t="s">
        <v>160</v>
      </c>
      <c r="C8254">
        <v>2024</v>
      </c>
      <c r="D8254" s="130">
        <v>9.0583169485800009E-4</v>
      </c>
      <c r="E8254" s="91"/>
    </row>
    <row r="8255" spans="1:5">
      <c r="A8255" t="s">
        <v>9</v>
      </c>
      <c r="B8255" t="s">
        <v>160</v>
      </c>
      <c r="C8255">
        <v>2025</v>
      </c>
      <c r="D8255" s="130">
        <v>-3.9683558619799881E-3</v>
      </c>
    </row>
    <row r="8256" spans="1:5">
      <c r="A8256" t="s">
        <v>7</v>
      </c>
      <c r="B8256" t="s">
        <v>160</v>
      </c>
      <c r="C8256">
        <v>2014</v>
      </c>
      <c r="D8256" s="130">
        <v>0.1339307555757408</v>
      </c>
      <c r="E8256" s="91"/>
    </row>
    <row r="8257" spans="1:5">
      <c r="A8257" t="s">
        <v>7</v>
      </c>
      <c r="B8257" t="s">
        <v>160</v>
      </c>
      <c r="C8257">
        <v>2015</v>
      </c>
      <c r="D8257" s="130">
        <v>0.14750019570182071</v>
      </c>
      <c r="E8257" s="91"/>
    </row>
    <row r="8258" spans="1:5">
      <c r="A8258" t="s">
        <v>7</v>
      </c>
      <c r="B8258" t="s">
        <v>160</v>
      </c>
      <c r="C8258">
        <v>2016</v>
      </c>
      <c r="D8258" s="130">
        <v>1.4784901632619359E-2</v>
      </c>
      <c r="E8258" s="91"/>
    </row>
    <row r="8259" spans="1:5">
      <c r="A8259" t="s">
        <v>7</v>
      </c>
      <c r="B8259" t="s">
        <v>160</v>
      </c>
      <c r="C8259">
        <v>2017</v>
      </c>
      <c r="D8259" s="130">
        <v>3.3728044468635893E-2</v>
      </c>
      <c r="E8259" s="91"/>
    </row>
    <row r="8260" spans="1:5">
      <c r="A8260" t="s">
        <v>7</v>
      </c>
      <c r="B8260" t="s">
        <v>160</v>
      </c>
      <c r="C8260">
        <v>2018</v>
      </c>
      <c r="D8260" s="130">
        <v>2.6963322856958599E-2</v>
      </c>
      <c r="E8260" s="91"/>
    </row>
    <row r="8261" spans="1:5">
      <c r="A8261" t="s">
        <v>7</v>
      </c>
      <c r="B8261" t="s">
        <v>160</v>
      </c>
      <c r="C8261">
        <v>2019</v>
      </c>
      <c r="D8261" s="130">
        <v>1.833771148225714E-2</v>
      </c>
      <c r="E8261" s="91"/>
    </row>
    <row r="8262" spans="1:5">
      <c r="A8262" t="s">
        <v>7</v>
      </c>
      <c r="B8262" t="s">
        <v>160</v>
      </c>
      <c r="C8262">
        <v>2020</v>
      </c>
      <c r="D8262" s="130">
        <v>2.911443605980206E-2</v>
      </c>
      <c r="E8262" s="91"/>
    </row>
    <row r="8263" spans="1:5">
      <c r="A8263" t="s">
        <v>7</v>
      </c>
      <c r="B8263" t="s">
        <v>160</v>
      </c>
      <c r="C8263">
        <v>2021</v>
      </c>
      <c r="D8263" s="130">
        <v>4.0577577598883183E-2</v>
      </c>
      <c r="E8263" s="91"/>
    </row>
    <row r="8264" spans="1:5">
      <c r="A8264" t="s">
        <v>7</v>
      </c>
      <c r="B8264" t="s">
        <v>160</v>
      </c>
      <c r="C8264">
        <v>2022</v>
      </c>
      <c r="D8264" s="130">
        <v>4.5945297939462768E-2</v>
      </c>
      <c r="E8264" s="91"/>
    </row>
    <row r="8265" spans="1:5">
      <c r="A8265" t="s">
        <v>7</v>
      </c>
      <c r="B8265" t="s">
        <v>160</v>
      </c>
      <c r="C8265">
        <v>2023</v>
      </c>
      <c r="D8265" s="130">
        <v>1.8454181736524113E-2</v>
      </c>
      <c r="E8265" s="91"/>
    </row>
    <row r="8266" spans="1:5">
      <c r="A8266" t="s">
        <v>7</v>
      </c>
      <c r="B8266" t="s">
        <v>160</v>
      </c>
      <c r="C8266">
        <v>2024</v>
      </c>
      <c r="D8266" s="130">
        <v>1.7084617520424849E-2</v>
      </c>
      <c r="E8266" s="91"/>
    </row>
    <row r="8267" spans="1:5">
      <c r="A8267" t="s">
        <v>7</v>
      </c>
      <c r="B8267" t="s">
        <v>160</v>
      </c>
      <c r="C8267">
        <v>2025</v>
      </c>
      <c r="D8267" s="130">
        <v>2.7920237842114306E-2</v>
      </c>
    </row>
    <row r="8268" spans="1:5">
      <c r="A8268" t="s">
        <v>107</v>
      </c>
      <c r="B8268" t="s">
        <v>160</v>
      </c>
      <c r="C8268">
        <v>2014</v>
      </c>
      <c r="D8268" s="130">
        <v>6.9145297472705577E-2</v>
      </c>
      <c r="E8268" s="91"/>
    </row>
    <row r="8269" spans="1:5">
      <c r="A8269" t="s">
        <v>107</v>
      </c>
      <c r="B8269" t="s">
        <v>160</v>
      </c>
      <c r="C8269">
        <v>2015</v>
      </c>
      <c r="D8269" s="130">
        <v>5.4416519084999018E-2</v>
      </c>
      <c r="E8269" s="91"/>
    </row>
    <row r="8270" spans="1:5">
      <c r="A8270" t="s">
        <v>107</v>
      </c>
      <c r="B8270" t="s">
        <v>160</v>
      </c>
      <c r="C8270">
        <v>2016</v>
      </c>
      <c r="D8270" s="130">
        <v>5.7281663486006447E-2</v>
      </c>
      <c r="E8270" s="91"/>
    </row>
    <row r="8271" spans="1:5">
      <c r="A8271" t="s">
        <v>107</v>
      </c>
      <c r="B8271" t="s">
        <v>160</v>
      </c>
      <c r="C8271">
        <v>2017</v>
      </c>
      <c r="D8271" s="130">
        <v>6.1796851611643243E-2</v>
      </c>
      <c r="E8271" s="91"/>
    </row>
    <row r="8272" spans="1:5">
      <c r="A8272" t="s">
        <v>107</v>
      </c>
      <c r="B8272" t="s">
        <v>160</v>
      </c>
      <c r="C8272">
        <v>2018</v>
      </c>
      <c r="D8272" s="130">
        <v>8.0950578576206508E-2</v>
      </c>
      <c r="E8272" s="91"/>
    </row>
    <row r="8273" spans="1:5">
      <c r="A8273" t="s">
        <v>107</v>
      </c>
      <c r="B8273" t="s">
        <v>160</v>
      </c>
      <c r="C8273">
        <v>2019</v>
      </c>
      <c r="D8273" s="130">
        <v>8.7178700392901959E-2</v>
      </c>
      <c r="E8273" s="91"/>
    </row>
    <row r="8274" spans="1:5">
      <c r="A8274" t="s">
        <v>107</v>
      </c>
      <c r="B8274" t="s">
        <v>160</v>
      </c>
      <c r="C8274">
        <v>2020</v>
      </c>
      <c r="D8274" s="130">
        <v>3.2906716322219039E-2</v>
      </c>
      <c r="E8274" s="91"/>
    </row>
    <row r="8275" spans="1:5">
      <c r="A8275" t="s">
        <v>107</v>
      </c>
      <c r="B8275" t="s">
        <v>160</v>
      </c>
      <c r="C8275">
        <v>2021</v>
      </c>
      <c r="D8275" s="130">
        <v>-1.630110304692544E-2</v>
      </c>
      <c r="E8275" s="91"/>
    </row>
    <row r="8276" spans="1:5">
      <c r="A8276" t="s">
        <v>107</v>
      </c>
      <c r="B8276" t="s">
        <v>160</v>
      </c>
      <c r="C8276">
        <v>2022</v>
      </c>
      <c r="D8276" s="130">
        <v>0.13878000989790823</v>
      </c>
      <c r="E8276" s="91"/>
    </row>
    <row r="8277" spans="1:5">
      <c r="A8277" t="s">
        <v>107</v>
      </c>
      <c r="B8277" t="s">
        <v>160</v>
      </c>
      <c r="C8277">
        <v>2023</v>
      </c>
      <c r="D8277" s="130">
        <v>0.10595605756717448</v>
      </c>
      <c r="E8277" s="91"/>
    </row>
    <row r="8278" spans="1:5">
      <c r="A8278" t="s">
        <v>107</v>
      </c>
      <c r="B8278" t="s">
        <v>160</v>
      </c>
      <c r="C8278">
        <v>2024</v>
      </c>
      <c r="D8278" s="130">
        <v>-8.6151949234455585E-2</v>
      </c>
      <c r="E8278" s="91"/>
    </row>
    <row r="8279" spans="1:5">
      <c r="A8279" t="s">
        <v>107</v>
      </c>
      <c r="B8279" t="s">
        <v>160</v>
      </c>
      <c r="C8279">
        <v>2025</v>
      </c>
      <c r="D8279" s="130">
        <v>-2.7667015681101925E-2</v>
      </c>
    </row>
    <row r="8280" spans="1:5">
      <c r="A8280" t="s">
        <v>104</v>
      </c>
      <c r="B8280" t="s">
        <v>160</v>
      </c>
      <c r="C8280">
        <v>2014</v>
      </c>
      <c r="D8280" s="130">
        <v>7.9925639272415999E-2</v>
      </c>
      <c r="E8280" s="91"/>
    </row>
    <row r="8281" spans="1:5">
      <c r="A8281" t="s">
        <v>104</v>
      </c>
      <c r="B8281" t="s">
        <v>160</v>
      </c>
      <c r="C8281">
        <v>2015</v>
      </c>
      <c r="D8281" s="130">
        <v>0.13352320804522921</v>
      </c>
      <c r="E8281" s="91"/>
    </row>
    <row r="8282" spans="1:5">
      <c r="A8282" t="s">
        <v>104</v>
      </c>
      <c r="B8282" t="s">
        <v>160</v>
      </c>
      <c r="C8282">
        <v>2016</v>
      </c>
      <c r="D8282" s="130">
        <v>8.3379433056861962E-2</v>
      </c>
      <c r="E8282" s="91"/>
    </row>
    <row r="8283" spans="1:5">
      <c r="A8283" t="s">
        <v>104</v>
      </c>
      <c r="B8283" t="s">
        <v>160</v>
      </c>
      <c r="C8283">
        <v>2017</v>
      </c>
      <c r="D8283" s="130">
        <v>0.1093739647260925</v>
      </c>
      <c r="E8283" s="91"/>
    </row>
    <row r="8284" spans="1:5">
      <c r="A8284" t="s">
        <v>104</v>
      </c>
      <c r="B8284" t="s">
        <v>160</v>
      </c>
      <c r="C8284">
        <v>2018</v>
      </c>
      <c r="D8284" s="130">
        <v>9.6772091573510216E-2</v>
      </c>
      <c r="E8284" s="91"/>
    </row>
    <row r="8285" spans="1:5">
      <c r="A8285" t="s">
        <v>104</v>
      </c>
      <c r="B8285" t="s">
        <v>160</v>
      </c>
      <c r="C8285">
        <v>2019</v>
      </c>
      <c r="D8285" s="130">
        <v>4.6068789823071547E-2</v>
      </c>
      <c r="E8285" s="91"/>
    </row>
    <row r="8286" spans="1:5">
      <c r="A8286" t="s">
        <v>104</v>
      </c>
      <c r="B8286" t="s">
        <v>160</v>
      </c>
      <c r="C8286">
        <v>2020</v>
      </c>
      <c r="D8286" s="130">
        <v>8.7924018904511778E-2</v>
      </c>
      <c r="E8286" s="91"/>
    </row>
    <row r="8287" spans="1:5">
      <c r="A8287" t="s">
        <v>104</v>
      </c>
      <c r="B8287" t="s">
        <v>160</v>
      </c>
      <c r="C8287">
        <v>2021</v>
      </c>
      <c r="D8287" s="130">
        <v>9.9941998837950852E-2</v>
      </c>
      <c r="E8287" s="91"/>
    </row>
    <row r="8288" spans="1:5">
      <c r="A8288" t="s">
        <v>104</v>
      </c>
      <c r="B8288" t="s">
        <v>160</v>
      </c>
      <c r="C8288">
        <v>2022</v>
      </c>
      <c r="D8288" s="130">
        <v>8.4600562249659964E-2</v>
      </c>
      <c r="E8288" s="91"/>
    </row>
    <row r="8289" spans="1:5">
      <c r="A8289" t="s">
        <v>104</v>
      </c>
      <c r="B8289" t="s">
        <v>160</v>
      </c>
      <c r="C8289">
        <v>2023</v>
      </c>
      <c r="D8289" s="130">
        <v>4.5093684336744842E-2</v>
      </c>
      <c r="E8289" s="91"/>
    </row>
    <row r="8290" spans="1:5">
      <c r="A8290" t="s">
        <v>104</v>
      </c>
      <c r="B8290" t="s">
        <v>160</v>
      </c>
      <c r="C8290">
        <v>2024</v>
      </c>
      <c r="D8290" s="130">
        <v>6.3619078877310248E-2</v>
      </c>
      <c r="E8290" s="91"/>
    </row>
    <row r="8291" spans="1:5">
      <c r="A8291" t="s">
        <v>104</v>
      </c>
      <c r="B8291" t="s">
        <v>160</v>
      </c>
      <c r="C8291">
        <v>2025</v>
      </c>
      <c r="D8291" s="130">
        <v>8.4076323006369358E-2</v>
      </c>
    </row>
    <row r="8292" spans="1:5">
      <c r="A8292" s="134" t="s">
        <v>145</v>
      </c>
      <c r="B8292" t="s">
        <v>160</v>
      </c>
      <c r="C8292">
        <v>2014</v>
      </c>
      <c r="D8292" s="130"/>
    </row>
    <row r="8293" spans="1:5">
      <c r="A8293" s="134" t="s">
        <v>145</v>
      </c>
      <c r="B8293" t="s">
        <v>160</v>
      </c>
      <c r="C8293">
        <v>2015</v>
      </c>
      <c r="D8293" s="130"/>
    </row>
    <row r="8294" spans="1:5">
      <c r="A8294" s="134" t="s">
        <v>145</v>
      </c>
      <c r="B8294" t="s">
        <v>160</v>
      </c>
      <c r="C8294">
        <v>2016</v>
      </c>
      <c r="D8294" s="130"/>
    </row>
    <row r="8295" spans="1:5">
      <c r="A8295" s="134" t="s">
        <v>145</v>
      </c>
      <c r="B8295" t="s">
        <v>160</v>
      </c>
      <c r="C8295">
        <v>2017</v>
      </c>
      <c r="D8295" s="130"/>
    </row>
    <row r="8296" spans="1:5">
      <c r="A8296" s="134" t="s">
        <v>145</v>
      </c>
      <c r="B8296" t="s">
        <v>160</v>
      </c>
      <c r="C8296">
        <v>2018</v>
      </c>
      <c r="D8296" s="130"/>
    </row>
    <row r="8297" spans="1:5">
      <c r="A8297" s="134" t="s">
        <v>145</v>
      </c>
      <c r="B8297" t="s">
        <v>160</v>
      </c>
      <c r="C8297">
        <v>2019</v>
      </c>
      <c r="D8297" s="130"/>
    </row>
    <row r="8298" spans="1:5">
      <c r="A8298" s="134" t="s">
        <v>145</v>
      </c>
      <c r="B8298" t="s">
        <v>160</v>
      </c>
      <c r="C8298">
        <v>2020</v>
      </c>
      <c r="D8298" s="130">
        <v>2.816255542900763E-2</v>
      </c>
      <c r="E8298" s="91"/>
    </row>
    <row r="8299" spans="1:5">
      <c r="A8299" s="134" t="s">
        <v>145</v>
      </c>
      <c r="B8299" t="s">
        <v>160</v>
      </c>
      <c r="C8299">
        <v>2021</v>
      </c>
      <c r="D8299" s="130">
        <v>2.6221842478986991E-2</v>
      </c>
      <c r="E8299" s="91"/>
    </row>
    <row r="8300" spans="1:5">
      <c r="A8300" s="134" t="s">
        <v>145</v>
      </c>
      <c r="B8300" t="s">
        <v>160</v>
      </c>
      <c r="C8300">
        <v>2022</v>
      </c>
      <c r="D8300" s="130">
        <v>2.8254016702257571E-2</v>
      </c>
      <c r="E8300" s="91"/>
    </row>
    <row r="8301" spans="1:5">
      <c r="A8301" s="134" t="s">
        <v>145</v>
      </c>
      <c r="B8301" t="s">
        <v>160</v>
      </c>
      <c r="C8301">
        <v>2023</v>
      </c>
      <c r="D8301" s="130">
        <v>1.4111611596831665E-2</v>
      </c>
      <c r="E8301" s="91"/>
    </row>
    <row r="8302" spans="1:5">
      <c r="A8302" s="134" t="s">
        <v>145</v>
      </c>
      <c r="B8302" t="s">
        <v>160</v>
      </c>
      <c r="C8302">
        <v>2024</v>
      </c>
      <c r="D8302" s="130">
        <v>3.2247401663979075E-2</v>
      </c>
      <c r="E8302" s="91"/>
    </row>
    <row r="8303" spans="1:5">
      <c r="A8303" s="134" t="s">
        <v>145</v>
      </c>
      <c r="B8303" t="s">
        <v>160</v>
      </c>
      <c r="C8303">
        <v>2025</v>
      </c>
      <c r="D8303" s="130">
        <v>2.642152288589859E-2</v>
      </c>
    </row>
    <row r="8304" spans="1:5">
      <c r="A8304" t="s">
        <v>101</v>
      </c>
      <c r="B8304" t="s">
        <v>160</v>
      </c>
      <c r="C8304">
        <v>2014</v>
      </c>
      <c r="D8304" s="130">
        <v>0.17933441668969921</v>
      </c>
      <c r="E8304" s="91"/>
    </row>
    <row r="8305" spans="1:5">
      <c r="A8305" t="s">
        <v>101</v>
      </c>
      <c r="B8305" t="s">
        <v>160</v>
      </c>
      <c r="C8305">
        <v>2015</v>
      </c>
      <c r="D8305" s="130">
        <v>0.1932149406288122</v>
      </c>
      <c r="E8305" s="91"/>
    </row>
    <row r="8306" spans="1:5">
      <c r="A8306" t="s">
        <v>101</v>
      </c>
      <c r="B8306" t="s">
        <v>160</v>
      </c>
      <c r="C8306">
        <v>2016</v>
      </c>
      <c r="D8306" s="130">
        <v>0.13213290684453841</v>
      </c>
      <c r="E8306" s="91"/>
    </row>
    <row r="8307" spans="1:5">
      <c r="A8307" t="s">
        <v>101</v>
      </c>
      <c r="B8307" t="s">
        <v>160</v>
      </c>
      <c r="C8307">
        <v>2017</v>
      </c>
      <c r="D8307" s="130">
        <v>0.1024015147492464</v>
      </c>
      <c r="E8307" s="91"/>
    </row>
    <row r="8308" spans="1:5">
      <c r="A8308" t="s">
        <v>101</v>
      </c>
      <c r="B8308" t="s">
        <v>160</v>
      </c>
      <c r="C8308">
        <v>2018</v>
      </c>
      <c r="D8308" s="130">
        <v>7.1440084421141817E-2</v>
      </c>
      <c r="E8308" s="91"/>
    </row>
    <row r="8309" spans="1:5">
      <c r="A8309" t="s">
        <v>101</v>
      </c>
      <c r="B8309" t="s">
        <v>160</v>
      </c>
      <c r="C8309">
        <v>2019</v>
      </c>
      <c r="D8309" s="130">
        <v>5.4461460168120188E-2</v>
      </c>
      <c r="E8309" s="91"/>
    </row>
    <row r="8310" spans="1:5">
      <c r="A8310" t="s">
        <v>101</v>
      </c>
      <c r="B8310" t="s">
        <v>160</v>
      </c>
      <c r="C8310">
        <v>2020</v>
      </c>
      <c r="D8310" s="130">
        <v>7.0100598724188667E-2</v>
      </c>
      <c r="E8310" s="91"/>
    </row>
    <row r="8311" spans="1:5">
      <c r="A8311" t="s">
        <v>101</v>
      </c>
      <c r="B8311" t="s">
        <v>160</v>
      </c>
      <c r="C8311">
        <v>2021</v>
      </c>
      <c r="D8311" s="130">
        <v>5.6916277483686981E-2</v>
      </c>
      <c r="E8311" s="91"/>
    </row>
    <row r="8312" spans="1:5">
      <c r="A8312" t="s">
        <v>101</v>
      </c>
      <c r="B8312" t="s">
        <v>160</v>
      </c>
      <c r="C8312">
        <v>2022</v>
      </c>
      <c r="D8312" s="130">
        <v>8.5542836099436317E-2</v>
      </c>
      <c r="E8312" s="91"/>
    </row>
    <row r="8313" spans="1:5">
      <c r="A8313" t="s">
        <v>101</v>
      </c>
      <c r="B8313" t="s">
        <v>160</v>
      </c>
      <c r="C8313">
        <v>2023</v>
      </c>
      <c r="D8313" s="130">
        <v>5.2947588219912814E-2</v>
      </c>
      <c r="E8313" s="91"/>
    </row>
    <row r="8314" spans="1:5">
      <c r="A8314" t="s">
        <v>101</v>
      </c>
      <c r="B8314" t="s">
        <v>160</v>
      </c>
      <c r="C8314">
        <v>2024</v>
      </c>
      <c r="D8314" s="130">
        <v>4.4978954602130104E-2</v>
      </c>
      <c r="E8314" s="91"/>
    </row>
    <row r="8315" spans="1:5">
      <c r="A8315" t="s">
        <v>101</v>
      </c>
      <c r="B8315" t="s">
        <v>160</v>
      </c>
      <c r="C8315">
        <v>2025</v>
      </c>
      <c r="D8315" s="130">
        <v>2.6806767743278281E-2</v>
      </c>
    </row>
    <row r="8316" spans="1:5">
      <c r="A8316" t="s">
        <v>71</v>
      </c>
      <c r="B8316" t="s">
        <v>160</v>
      </c>
      <c r="C8316">
        <v>2014</v>
      </c>
      <c r="D8316" s="130">
        <v>9.8182757540869817E-2</v>
      </c>
      <c r="E8316" s="91"/>
    </row>
    <row r="8317" spans="1:5">
      <c r="A8317" t="s">
        <v>71</v>
      </c>
      <c r="B8317" t="s">
        <v>160</v>
      </c>
      <c r="C8317">
        <v>2015</v>
      </c>
      <c r="D8317" s="130">
        <v>6.7871213206961184E-2</v>
      </c>
      <c r="E8317" s="91"/>
    </row>
    <row r="8318" spans="1:5">
      <c r="A8318" t="s">
        <v>71</v>
      </c>
      <c r="B8318" t="s">
        <v>160</v>
      </c>
      <c r="C8318">
        <v>2016</v>
      </c>
      <c r="D8318" s="130">
        <v>9.1235634305509586E-2</v>
      </c>
      <c r="E8318" s="91"/>
    </row>
    <row r="8319" spans="1:5">
      <c r="A8319" t="s">
        <v>71</v>
      </c>
      <c r="B8319" t="s">
        <v>160</v>
      </c>
      <c r="C8319">
        <v>2017</v>
      </c>
      <c r="D8319" s="130">
        <v>0.175018976077009</v>
      </c>
      <c r="E8319" s="91"/>
    </row>
    <row r="8320" spans="1:5">
      <c r="A8320" t="s">
        <v>71</v>
      </c>
      <c r="B8320" t="s">
        <v>160</v>
      </c>
      <c r="C8320">
        <v>2018</v>
      </c>
      <c r="D8320" s="130">
        <v>8.6763619700742561E-2</v>
      </c>
      <c r="E8320" s="91"/>
    </row>
    <row r="8321" spans="1:5">
      <c r="A8321" t="s">
        <v>71</v>
      </c>
      <c r="B8321" t="s">
        <v>160</v>
      </c>
      <c r="C8321">
        <v>2019</v>
      </c>
      <c r="D8321" s="130">
        <v>6.5081287709790908E-2</v>
      </c>
      <c r="E8321" s="91"/>
    </row>
    <row r="8322" spans="1:5">
      <c r="A8322" t="s">
        <v>71</v>
      </c>
      <c r="B8322" t="s">
        <v>160</v>
      </c>
      <c r="C8322">
        <v>2020</v>
      </c>
      <c r="D8322" s="130">
        <v>5.0090110481781303E-2</v>
      </c>
      <c r="E8322" s="91"/>
    </row>
    <row r="8323" spans="1:5">
      <c r="A8323" t="s">
        <v>71</v>
      </c>
      <c r="B8323" t="s">
        <v>160</v>
      </c>
      <c r="C8323">
        <v>2021</v>
      </c>
      <c r="D8323" s="130">
        <v>4.8502514241982382E-2</v>
      </c>
      <c r="E8323" s="91"/>
    </row>
    <row r="8324" spans="1:5">
      <c r="A8324" t="s">
        <v>71</v>
      </c>
      <c r="B8324" t="s">
        <v>160</v>
      </c>
      <c r="C8324">
        <v>2022</v>
      </c>
      <c r="D8324" s="130">
        <v>9.0917441072342467E-2</v>
      </c>
      <c r="E8324" s="91"/>
    </row>
    <row r="8325" spans="1:5">
      <c r="A8325" t="s">
        <v>71</v>
      </c>
      <c r="B8325" t="s">
        <v>160</v>
      </c>
      <c r="C8325">
        <v>2023</v>
      </c>
      <c r="D8325" s="130">
        <v>4.5904027722263839E-2</v>
      </c>
      <c r="E8325" s="91"/>
    </row>
    <row r="8326" spans="1:5">
      <c r="A8326" t="s">
        <v>71</v>
      </c>
      <c r="B8326" t="s">
        <v>160</v>
      </c>
      <c r="C8326">
        <v>2024</v>
      </c>
      <c r="D8326" s="130">
        <v>8.9611988729696238E-3</v>
      </c>
      <c r="E8326" s="91"/>
    </row>
    <row r="8327" spans="1:5">
      <c r="A8327" t="s">
        <v>71</v>
      </c>
      <c r="B8327" t="s">
        <v>160</v>
      </c>
      <c r="C8327">
        <v>2025</v>
      </c>
      <c r="D8327" s="130">
        <v>3.3422533613622553E-2</v>
      </c>
    </row>
    <row r="8328" spans="1:5">
      <c r="A8328" t="s">
        <v>10</v>
      </c>
      <c r="B8328" t="s">
        <v>160</v>
      </c>
      <c r="C8328">
        <v>2014</v>
      </c>
      <c r="D8328" s="130">
        <v>0.19489736081516451</v>
      </c>
      <c r="E8328" s="91"/>
    </row>
    <row r="8329" spans="1:5">
      <c r="A8329" t="s">
        <v>10</v>
      </c>
      <c r="B8329" t="s">
        <v>160</v>
      </c>
      <c r="C8329">
        <v>2015</v>
      </c>
      <c r="D8329" s="130">
        <v>0.21485355331618949</v>
      </c>
      <c r="E8329" s="91"/>
    </row>
    <row r="8330" spans="1:5">
      <c r="A8330" t="s">
        <v>10</v>
      </c>
      <c r="B8330" t="s">
        <v>160</v>
      </c>
      <c r="C8330">
        <v>2016</v>
      </c>
      <c r="D8330" s="130">
        <v>0.14930495620496659</v>
      </c>
      <c r="E8330" s="91"/>
    </row>
    <row r="8331" spans="1:5">
      <c r="A8331" t="s">
        <v>10</v>
      </c>
      <c r="B8331" t="s">
        <v>160</v>
      </c>
      <c r="C8331">
        <v>2017</v>
      </c>
      <c r="D8331" s="130">
        <v>8.6021516110303661E-2</v>
      </c>
      <c r="E8331" s="91"/>
    </row>
    <row r="8332" spans="1:5">
      <c r="A8332" t="s">
        <v>10</v>
      </c>
      <c r="B8332" t="s">
        <v>160</v>
      </c>
      <c r="C8332">
        <v>2018</v>
      </c>
      <c r="D8332" s="130">
        <v>0.1022822648729127</v>
      </c>
      <c r="E8332" s="91"/>
    </row>
    <row r="8333" spans="1:5">
      <c r="A8333" t="s">
        <v>10</v>
      </c>
      <c r="B8333" t="s">
        <v>160</v>
      </c>
      <c r="C8333">
        <v>2019</v>
      </c>
      <c r="D8333" s="130">
        <v>9.7270409669018232E-2</v>
      </c>
      <c r="E8333" s="91"/>
    </row>
    <row r="8334" spans="1:5">
      <c r="A8334" t="s">
        <v>10</v>
      </c>
      <c r="B8334" t="s">
        <v>160</v>
      </c>
      <c r="C8334">
        <v>2020</v>
      </c>
      <c r="D8334" s="130">
        <v>0.1231905665687905</v>
      </c>
      <c r="E8334" s="91"/>
    </row>
    <row r="8335" spans="1:5">
      <c r="A8335" t="s">
        <v>10</v>
      </c>
      <c r="B8335" t="s">
        <v>160</v>
      </c>
      <c r="C8335">
        <v>2021</v>
      </c>
      <c r="D8335" s="130">
        <v>0.1229145762613252</v>
      </c>
      <c r="E8335" s="91"/>
    </row>
    <row r="8336" spans="1:5">
      <c r="A8336" t="s">
        <v>10</v>
      </c>
      <c r="B8336" t="s">
        <v>160</v>
      </c>
      <c r="C8336">
        <v>2022</v>
      </c>
      <c r="D8336" s="130">
        <v>8.6412186265247021E-2</v>
      </c>
      <c r="E8336" s="91"/>
    </row>
    <row r="8337" spans="1:5">
      <c r="A8337" t="s">
        <v>10</v>
      </c>
      <c r="B8337" t="s">
        <v>160</v>
      </c>
      <c r="C8337">
        <v>2023</v>
      </c>
      <c r="D8337" s="130">
        <v>1.8118293883372216E-2</v>
      </c>
      <c r="E8337" s="91"/>
    </row>
    <row r="8338" spans="1:5">
      <c r="A8338" t="s">
        <v>10</v>
      </c>
      <c r="B8338" t="s">
        <v>160</v>
      </c>
      <c r="C8338">
        <v>2024</v>
      </c>
      <c r="D8338" s="130">
        <v>-4.7071872488694454E-2</v>
      </c>
      <c r="E8338" s="91"/>
    </row>
    <row r="8339" spans="1:5">
      <c r="A8339" t="s">
        <v>10</v>
      </c>
      <c r="B8339" t="s">
        <v>160</v>
      </c>
      <c r="C8339">
        <v>2025</v>
      </c>
      <c r="D8339" s="130">
        <v>3.9981394368966638E-2</v>
      </c>
    </row>
    <row r="8340" spans="1:5">
      <c r="A8340" t="s">
        <v>105</v>
      </c>
      <c r="B8340" t="s">
        <v>160</v>
      </c>
      <c r="C8340">
        <v>2014</v>
      </c>
      <c r="D8340" s="130">
        <v>7.6976524262294427E-2</v>
      </c>
      <c r="E8340" s="91"/>
    </row>
    <row r="8341" spans="1:5">
      <c r="A8341" t="s">
        <v>105</v>
      </c>
      <c r="B8341" t="s">
        <v>160</v>
      </c>
      <c r="C8341">
        <v>2015</v>
      </c>
      <c r="D8341" s="130">
        <v>0.1127886896344993</v>
      </c>
      <c r="E8341" s="91"/>
    </row>
    <row r="8342" spans="1:5">
      <c r="A8342" t="s">
        <v>105</v>
      </c>
      <c r="B8342" t="s">
        <v>160</v>
      </c>
      <c r="C8342">
        <v>2016</v>
      </c>
      <c r="D8342" s="130">
        <v>0.1349245976283352</v>
      </c>
      <c r="E8342" s="91"/>
    </row>
    <row r="8343" spans="1:5">
      <c r="A8343" t="s">
        <v>105</v>
      </c>
      <c r="B8343" t="s">
        <v>160</v>
      </c>
      <c r="C8343">
        <v>2017</v>
      </c>
      <c r="D8343" s="130">
        <v>9.9199539806413037E-2</v>
      </c>
      <c r="E8343" s="91"/>
    </row>
    <row r="8344" spans="1:5">
      <c r="A8344" t="s">
        <v>105</v>
      </c>
      <c r="B8344" t="s">
        <v>160</v>
      </c>
      <c r="C8344">
        <v>2018</v>
      </c>
      <c r="D8344" s="130">
        <v>5.3949353792256363E-2</v>
      </c>
      <c r="E8344" s="91"/>
    </row>
    <row r="8345" spans="1:5">
      <c r="A8345" t="s">
        <v>105</v>
      </c>
      <c r="B8345" t="s">
        <v>160</v>
      </c>
      <c r="C8345">
        <v>2019</v>
      </c>
      <c r="D8345" s="130">
        <v>2.4024409010594931E-2</v>
      </c>
      <c r="E8345" s="91"/>
    </row>
    <row r="8346" spans="1:5">
      <c r="A8346" t="s">
        <v>105</v>
      </c>
      <c r="B8346" t="s">
        <v>160</v>
      </c>
      <c r="C8346">
        <v>2020</v>
      </c>
      <c r="D8346" s="130">
        <v>6.8222949719369097E-2</v>
      </c>
      <c r="E8346" s="91"/>
    </row>
    <row r="8347" spans="1:5">
      <c r="A8347" t="s">
        <v>105</v>
      </c>
      <c r="B8347" t="s">
        <v>160</v>
      </c>
      <c r="C8347">
        <v>2021</v>
      </c>
      <c r="D8347" s="130">
        <v>4.6752489619524711E-2</v>
      </c>
      <c r="E8347" s="91"/>
    </row>
    <row r="8348" spans="1:5">
      <c r="A8348" t="s">
        <v>105</v>
      </c>
      <c r="B8348" t="s">
        <v>160</v>
      </c>
      <c r="C8348">
        <v>2022</v>
      </c>
      <c r="D8348" s="130">
        <v>5.6844032750733527E-2</v>
      </c>
      <c r="E8348" s="91"/>
    </row>
    <row r="8349" spans="1:5">
      <c r="A8349" t="s">
        <v>105</v>
      </c>
      <c r="B8349" t="s">
        <v>160</v>
      </c>
      <c r="C8349">
        <v>2023</v>
      </c>
      <c r="D8349" s="130">
        <v>3.2636764288354138E-2</v>
      </c>
      <c r="E8349" s="91"/>
    </row>
    <row r="8350" spans="1:5">
      <c r="A8350" t="s">
        <v>105</v>
      </c>
      <c r="B8350" t="s">
        <v>160</v>
      </c>
      <c r="C8350">
        <v>2024</v>
      </c>
      <c r="D8350" s="130">
        <v>2.3612542577498289E-2</v>
      </c>
      <c r="E8350" s="91"/>
    </row>
    <row r="8351" spans="1:5">
      <c r="A8351" t="s">
        <v>105</v>
      </c>
      <c r="B8351" t="s">
        <v>160</v>
      </c>
      <c r="C8351">
        <v>2025</v>
      </c>
      <c r="D8351" s="130">
        <v>1.6745483140431842E-2</v>
      </c>
    </row>
    <row r="8352" spans="1:5">
      <c r="A8352" t="s">
        <v>106</v>
      </c>
      <c r="B8352" t="s">
        <v>160</v>
      </c>
      <c r="C8352">
        <v>2014</v>
      </c>
      <c r="D8352" s="130">
        <v>9.0467491107333473E-2</v>
      </c>
      <c r="E8352" s="91"/>
    </row>
    <row r="8353" spans="1:5">
      <c r="A8353" t="s">
        <v>106</v>
      </c>
      <c r="B8353" t="s">
        <v>160</v>
      </c>
      <c r="C8353">
        <v>2015</v>
      </c>
      <c r="D8353" s="130">
        <v>7.2379733761459591E-2</v>
      </c>
      <c r="E8353" s="91"/>
    </row>
    <row r="8354" spans="1:5">
      <c r="A8354" t="s">
        <v>106</v>
      </c>
      <c r="B8354" t="s">
        <v>160</v>
      </c>
      <c r="C8354">
        <v>2016</v>
      </c>
      <c r="D8354" s="130">
        <v>6.9767023809047354E-2</v>
      </c>
      <c r="E8354" s="91"/>
    </row>
    <row r="8355" spans="1:5">
      <c r="A8355" t="s">
        <v>106</v>
      </c>
      <c r="B8355" t="s">
        <v>160</v>
      </c>
      <c r="C8355">
        <v>2017</v>
      </c>
      <c r="D8355" s="130">
        <v>7.2158259719672685E-2</v>
      </c>
      <c r="E8355" s="91"/>
    </row>
    <row r="8356" spans="1:5">
      <c r="A8356" t="s">
        <v>106</v>
      </c>
      <c r="B8356" t="s">
        <v>160</v>
      </c>
      <c r="C8356">
        <v>2018</v>
      </c>
      <c r="D8356" s="130">
        <v>9.2595487713838603E-2</v>
      </c>
      <c r="E8356" s="91"/>
    </row>
    <row r="8357" spans="1:5">
      <c r="A8357" t="s">
        <v>106</v>
      </c>
      <c r="B8357" t="s">
        <v>160</v>
      </c>
      <c r="C8357">
        <v>2019</v>
      </c>
      <c r="D8357" s="130">
        <v>7.6430596918765276E-2</v>
      </c>
      <c r="E8357" s="91"/>
    </row>
    <row r="8358" spans="1:5">
      <c r="A8358" t="s">
        <v>106</v>
      </c>
      <c r="B8358" t="s">
        <v>160</v>
      </c>
      <c r="C8358">
        <v>2020</v>
      </c>
      <c r="D8358" s="130">
        <v>6.0469355054764209E-2</v>
      </c>
      <c r="E8358" s="91"/>
    </row>
    <row r="8359" spans="1:5">
      <c r="A8359" t="s">
        <v>106</v>
      </c>
      <c r="B8359" t="s">
        <v>160</v>
      </c>
      <c r="C8359">
        <v>2021</v>
      </c>
      <c r="D8359" s="130">
        <v>4.3453530646116012E-2</v>
      </c>
      <c r="E8359" s="91"/>
    </row>
    <row r="8360" spans="1:5">
      <c r="A8360" t="s">
        <v>106</v>
      </c>
      <c r="B8360" t="s">
        <v>160</v>
      </c>
      <c r="C8360">
        <v>2022</v>
      </c>
      <c r="D8360" s="130">
        <v>5.7348696679737778E-2</v>
      </c>
      <c r="E8360" s="91"/>
    </row>
    <row r="8361" spans="1:5">
      <c r="A8361" t="s">
        <v>106</v>
      </c>
      <c r="B8361" t="s">
        <v>160</v>
      </c>
      <c r="C8361">
        <v>2023</v>
      </c>
      <c r="D8361" s="130">
        <v>6.6562092029114089E-2</v>
      </c>
      <c r="E8361" s="91"/>
    </row>
    <row r="8362" spans="1:5">
      <c r="A8362" t="s">
        <v>106</v>
      </c>
      <c r="B8362" t="s">
        <v>160</v>
      </c>
      <c r="C8362">
        <v>2024</v>
      </c>
      <c r="D8362" s="130">
        <v>2.7298146530456525E-2</v>
      </c>
      <c r="E8362" s="91"/>
    </row>
    <row r="8363" spans="1:5">
      <c r="A8363" t="s">
        <v>106</v>
      </c>
      <c r="B8363" t="s">
        <v>160</v>
      </c>
      <c r="C8363">
        <v>2025</v>
      </c>
      <c r="D8363" s="130">
        <v>3.5246638771874457E-2</v>
      </c>
    </row>
    <row r="8364" spans="1:5">
      <c r="A8364" t="s">
        <v>70</v>
      </c>
      <c r="B8364" t="s">
        <v>160</v>
      </c>
      <c r="C8364">
        <v>2014</v>
      </c>
      <c r="D8364" s="130">
        <v>9.394926390055193E-2</v>
      </c>
      <c r="E8364" s="91"/>
    </row>
    <row r="8365" spans="1:5">
      <c r="A8365" t="s">
        <v>70</v>
      </c>
      <c r="B8365" t="s">
        <v>160</v>
      </c>
      <c r="C8365">
        <v>2015</v>
      </c>
      <c r="D8365" s="130">
        <v>7.2719555475584827E-2</v>
      </c>
      <c r="E8365" s="91"/>
    </row>
    <row r="8366" spans="1:5">
      <c r="A8366" t="s">
        <v>70</v>
      </c>
      <c r="B8366" t="s">
        <v>160</v>
      </c>
      <c r="C8366">
        <v>2016</v>
      </c>
      <c r="D8366" s="130">
        <v>6.1389739532340913E-2</v>
      </c>
      <c r="E8366" s="91"/>
    </row>
    <row r="8367" spans="1:5">
      <c r="A8367" t="s">
        <v>70</v>
      </c>
      <c r="B8367" t="s">
        <v>160</v>
      </c>
      <c r="C8367">
        <v>2017</v>
      </c>
      <c r="D8367" s="130">
        <v>6.6157871785863978E-2</v>
      </c>
      <c r="E8367" s="91"/>
    </row>
    <row r="8368" spans="1:5">
      <c r="A8368" t="s">
        <v>70</v>
      </c>
      <c r="B8368" t="s">
        <v>160</v>
      </c>
      <c r="C8368">
        <v>2018</v>
      </c>
      <c r="D8368" s="130">
        <v>6.3449810539622745E-2</v>
      </c>
      <c r="E8368" s="91"/>
    </row>
    <row r="8369" spans="1:5">
      <c r="A8369" t="s">
        <v>70</v>
      </c>
      <c r="B8369" t="s">
        <v>160</v>
      </c>
      <c r="C8369">
        <v>2019</v>
      </c>
      <c r="D8369" s="130">
        <v>9.0207333276945606E-2</v>
      </c>
      <c r="E8369" s="91"/>
    </row>
    <row r="8370" spans="1:5">
      <c r="A8370" t="s">
        <v>70</v>
      </c>
      <c r="B8370" t="s">
        <v>160</v>
      </c>
      <c r="C8370">
        <v>2020</v>
      </c>
      <c r="D8370" s="130">
        <v>7.9412045056408656E-2</v>
      </c>
      <c r="E8370" s="91"/>
    </row>
    <row r="8371" spans="1:5">
      <c r="A8371" t="s">
        <v>70</v>
      </c>
      <c r="B8371" t="s">
        <v>160</v>
      </c>
      <c r="C8371">
        <v>2021</v>
      </c>
      <c r="D8371" s="130">
        <v>8.3686611486918194E-2</v>
      </c>
      <c r="E8371" s="91"/>
    </row>
    <row r="8372" spans="1:5">
      <c r="A8372" t="s">
        <v>70</v>
      </c>
      <c r="B8372" t="s">
        <v>160</v>
      </c>
      <c r="C8372">
        <v>2022</v>
      </c>
      <c r="D8372" s="130">
        <v>6.9922107553604937E-2</v>
      </c>
      <c r="E8372" s="91"/>
    </row>
    <row r="8373" spans="1:5">
      <c r="A8373" t="s">
        <v>70</v>
      </c>
      <c r="B8373" t="s">
        <v>160</v>
      </c>
      <c r="C8373">
        <v>2023</v>
      </c>
      <c r="D8373" s="130">
        <v>8.1286945991604062E-2</v>
      </c>
      <c r="E8373" s="91"/>
    </row>
    <row r="8374" spans="1:5">
      <c r="A8374" t="s">
        <v>70</v>
      </c>
      <c r="B8374" t="s">
        <v>160</v>
      </c>
      <c r="C8374">
        <v>2024</v>
      </c>
      <c r="D8374" s="130">
        <v>5.1850946349720463E-2</v>
      </c>
      <c r="E8374" s="91"/>
    </row>
    <row r="8375" spans="1:5">
      <c r="A8375" t="s">
        <v>70</v>
      </c>
      <c r="B8375" t="s">
        <v>160</v>
      </c>
      <c r="C8375">
        <v>2025</v>
      </c>
      <c r="D8375" s="130">
        <v>5.7551601426995495E-2</v>
      </c>
    </row>
    <row r="8376" spans="1:5">
      <c r="A8376" t="s">
        <v>12</v>
      </c>
      <c r="B8376" t="s">
        <v>160</v>
      </c>
      <c r="C8376">
        <v>2014</v>
      </c>
      <c r="D8376" s="130">
        <v>0.24145391889305279</v>
      </c>
      <c r="E8376" s="91"/>
    </row>
    <row r="8377" spans="1:5">
      <c r="A8377" t="s">
        <v>12</v>
      </c>
      <c r="B8377" t="s">
        <v>160</v>
      </c>
      <c r="C8377">
        <v>2015</v>
      </c>
      <c r="D8377" s="130">
        <v>0.29556426542344472</v>
      </c>
      <c r="E8377" s="91"/>
    </row>
    <row r="8378" spans="1:5">
      <c r="A8378" t="s">
        <v>12</v>
      </c>
      <c r="B8378" t="s">
        <v>160</v>
      </c>
      <c r="C8378">
        <v>2016</v>
      </c>
      <c r="D8378" s="130">
        <v>8.5861437797941101E-2</v>
      </c>
      <c r="E8378" s="91"/>
    </row>
    <row r="8379" spans="1:5">
      <c r="A8379" t="s">
        <v>12</v>
      </c>
      <c r="B8379" t="s">
        <v>160</v>
      </c>
      <c r="C8379">
        <v>2017</v>
      </c>
      <c r="D8379" s="130">
        <v>0.14835190422238681</v>
      </c>
      <c r="E8379" s="91"/>
    </row>
    <row r="8380" spans="1:5">
      <c r="A8380" t="s">
        <v>12</v>
      </c>
      <c r="B8380" t="s">
        <v>160</v>
      </c>
      <c r="C8380">
        <v>2018</v>
      </c>
      <c r="D8380" s="130">
        <v>0.1758984429127628</v>
      </c>
      <c r="E8380" s="91"/>
    </row>
    <row r="8381" spans="1:5">
      <c r="A8381" t="s">
        <v>12</v>
      </c>
      <c r="B8381" t="s">
        <v>160</v>
      </c>
      <c r="C8381">
        <v>2019</v>
      </c>
      <c r="D8381" s="130">
        <v>0.1472417814731089</v>
      </c>
      <c r="E8381" s="91"/>
    </row>
    <row r="8382" spans="1:5">
      <c r="A8382" t="s">
        <v>12</v>
      </c>
      <c r="B8382" t="s">
        <v>160</v>
      </c>
      <c r="C8382">
        <v>2020</v>
      </c>
      <c r="D8382" s="130">
        <v>0.21424167755397691</v>
      </c>
      <c r="E8382" s="91"/>
    </row>
    <row r="8383" spans="1:5">
      <c r="A8383" t="s">
        <v>12</v>
      </c>
      <c r="B8383" t="s">
        <v>160</v>
      </c>
      <c r="C8383">
        <v>2021</v>
      </c>
      <c r="D8383" s="130">
        <v>0.1532796045568266</v>
      </c>
      <c r="E8383" s="91"/>
    </row>
    <row r="8384" spans="1:5">
      <c r="A8384" t="s">
        <v>12</v>
      </c>
      <c r="B8384" t="s">
        <v>160</v>
      </c>
      <c r="C8384">
        <v>2022</v>
      </c>
      <c r="D8384" s="130">
        <v>0.16943852162792572</v>
      </c>
      <c r="E8384" s="91"/>
    </row>
    <row r="8385" spans="1:5">
      <c r="A8385" t="s">
        <v>12</v>
      </c>
      <c r="B8385" t="s">
        <v>160</v>
      </c>
      <c r="C8385">
        <v>2023</v>
      </c>
      <c r="D8385" s="130">
        <v>0.13494023628519017</v>
      </c>
      <c r="E8385" s="91"/>
    </row>
    <row r="8386" spans="1:5">
      <c r="A8386" t="s">
        <v>12</v>
      </c>
      <c r="B8386" t="s">
        <v>160</v>
      </c>
      <c r="C8386">
        <v>2024</v>
      </c>
      <c r="D8386" s="130">
        <v>4.5147441551290544E-2</v>
      </c>
      <c r="E8386" s="91"/>
    </row>
    <row r="8387" spans="1:5">
      <c r="A8387" t="s">
        <v>12</v>
      </c>
      <c r="B8387" t="s">
        <v>160</v>
      </c>
      <c r="C8387">
        <v>2025</v>
      </c>
      <c r="D8387" s="130">
        <v>0.21147292367510123</v>
      </c>
    </row>
    <row r="8388" spans="1:5">
      <c r="A8388" t="s">
        <v>5</v>
      </c>
      <c r="B8388" t="s">
        <v>150</v>
      </c>
      <c r="C8388">
        <v>2014</v>
      </c>
      <c r="D8388" s="130">
        <v>0.16938505801420711</v>
      </c>
      <c r="E8388" s="91"/>
    </row>
    <row r="8389" spans="1:5">
      <c r="A8389" t="s">
        <v>5</v>
      </c>
      <c r="B8389" t="s">
        <v>150</v>
      </c>
      <c r="C8389">
        <v>2015</v>
      </c>
      <c r="D8389" s="130">
        <v>5.3627412303807409E-2</v>
      </c>
      <c r="E8389" s="91"/>
    </row>
    <row r="8390" spans="1:5">
      <c r="A8390" t="s">
        <v>5</v>
      </c>
      <c r="B8390" t="s">
        <v>150</v>
      </c>
      <c r="C8390">
        <v>2016</v>
      </c>
      <c r="D8390" s="130">
        <v>-2.7093702015363069E-2</v>
      </c>
      <c r="E8390" s="91"/>
    </row>
    <row r="8391" spans="1:5">
      <c r="A8391" t="s">
        <v>5</v>
      </c>
      <c r="B8391" t="s">
        <v>150</v>
      </c>
      <c r="C8391">
        <v>2017</v>
      </c>
      <c r="D8391" s="130">
        <v>-1.642948580834108E-3</v>
      </c>
      <c r="E8391" s="91"/>
    </row>
    <row r="8392" spans="1:5">
      <c r="A8392" t="s">
        <v>5</v>
      </c>
      <c r="B8392" t="s">
        <v>150</v>
      </c>
      <c r="C8392">
        <v>2018</v>
      </c>
      <c r="D8392" s="130">
        <v>4.0204664661825963E-2</v>
      </c>
      <c r="E8392" s="91"/>
    </row>
    <row r="8393" spans="1:5">
      <c r="A8393" t="s">
        <v>5</v>
      </c>
      <c r="B8393" t="s">
        <v>150</v>
      </c>
      <c r="C8393">
        <v>2019</v>
      </c>
      <c r="D8393" s="130">
        <v>4.6910594164871283E-2</v>
      </c>
      <c r="E8393" s="91"/>
    </row>
    <row r="8394" spans="1:5">
      <c r="A8394" t="s">
        <v>5</v>
      </c>
      <c r="B8394" t="s">
        <v>150</v>
      </c>
      <c r="C8394">
        <v>2020</v>
      </c>
      <c r="D8394" s="130">
        <v>5.4822620778406522E-2</v>
      </c>
      <c r="E8394" s="91"/>
    </row>
    <row r="8395" spans="1:5">
      <c r="A8395" t="s">
        <v>5</v>
      </c>
      <c r="B8395" t="s">
        <v>150</v>
      </c>
      <c r="C8395">
        <v>2021</v>
      </c>
      <c r="D8395" s="130">
        <v>5.4915937102888057E-2</v>
      </c>
      <c r="E8395" s="91"/>
    </row>
    <row r="8396" spans="1:5">
      <c r="A8396" t="s">
        <v>5</v>
      </c>
      <c r="B8396" t="s">
        <v>150</v>
      </c>
      <c r="C8396">
        <v>2022</v>
      </c>
      <c r="D8396" s="130">
        <v>9.8682769437122522E-2</v>
      </c>
      <c r="E8396" s="91"/>
    </row>
    <row r="8397" spans="1:5">
      <c r="A8397" t="s">
        <v>5</v>
      </c>
      <c r="B8397" t="s">
        <v>150</v>
      </c>
      <c r="C8397">
        <v>2023</v>
      </c>
      <c r="D8397" s="130">
        <v>0.11270403410121005</v>
      </c>
      <c r="E8397" s="91"/>
    </row>
    <row r="8398" spans="1:5">
      <c r="A8398" t="s">
        <v>5</v>
      </c>
      <c r="B8398" t="s">
        <v>150</v>
      </c>
      <c r="C8398">
        <v>2024</v>
      </c>
      <c r="D8398" s="130">
        <v>6.2299437740414666E-2</v>
      </c>
      <c r="E8398" s="91"/>
    </row>
    <row r="8399" spans="1:5">
      <c r="A8399" t="s">
        <v>5</v>
      </c>
      <c r="B8399" t="s">
        <v>150</v>
      </c>
      <c r="C8399">
        <v>2025</v>
      </c>
      <c r="D8399" s="130">
        <v>2.9888078123587413E-2</v>
      </c>
    </row>
    <row r="8400" spans="1:5">
      <c r="A8400" t="s">
        <v>102</v>
      </c>
      <c r="B8400" t="s">
        <v>150</v>
      </c>
      <c r="C8400">
        <v>2014</v>
      </c>
      <c r="D8400" s="130">
        <v>0.1630390981509636</v>
      </c>
      <c r="E8400" s="91"/>
    </row>
    <row r="8401" spans="1:5">
      <c r="A8401" t="s">
        <v>102</v>
      </c>
      <c r="B8401" t="s">
        <v>150</v>
      </c>
      <c r="C8401">
        <v>2015</v>
      </c>
      <c r="D8401" s="130">
        <v>0.1811396377057681</v>
      </c>
      <c r="E8401" s="91"/>
    </row>
    <row r="8402" spans="1:5">
      <c r="A8402" t="s">
        <v>102</v>
      </c>
      <c r="B8402" t="s">
        <v>150</v>
      </c>
      <c r="C8402">
        <v>2016</v>
      </c>
      <c r="D8402" s="130">
        <v>2.9680244108263611E-2</v>
      </c>
      <c r="E8402" s="91"/>
    </row>
    <row r="8403" spans="1:5">
      <c r="A8403" t="s">
        <v>102</v>
      </c>
      <c r="B8403" t="s">
        <v>150</v>
      </c>
      <c r="C8403">
        <v>2017</v>
      </c>
      <c r="D8403" s="130">
        <v>7.5549132604262811E-2</v>
      </c>
      <c r="E8403" s="91"/>
    </row>
    <row r="8404" spans="1:5">
      <c r="A8404" t="s">
        <v>102</v>
      </c>
      <c r="B8404" t="s">
        <v>150</v>
      </c>
      <c r="C8404">
        <v>2018</v>
      </c>
      <c r="D8404" s="130">
        <v>8.462342904146769E-2</v>
      </c>
      <c r="E8404" s="91"/>
    </row>
    <row r="8405" spans="1:5">
      <c r="A8405" t="s">
        <v>102</v>
      </c>
      <c r="B8405" t="s">
        <v>150</v>
      </c>
      <c r="C8405">
        <v>2019</v>
      </c>
      <c r="D8405" s="130">
        <v>8.6383912973262769E-2</v>
      </c>
      <c r="E8405" s="91"/>
    </row>
    <row r="8406" spans="1:5">
      <c r="A8406" t="s">
        <v>102</v>
      </c>
      <c r="B8406" t="s">
        <v>150</v>
      </c>
      <c r="C8406">
        <v>2020</v>
      </c>
      <c r="D8406" s="130">
        <v>7.8813487255266379E-2</v>
      </c>
      <c r="E8406" s="91"/>
    </row>
    <row r="8407" spans="1:5">
      <c r="A8407" t="s">
        <v>102</v>
      </c>
      <c r="B8407" t="s">
        <v>150</v>
      </c>
      <c r="C8407">
        <v>2021</v>
      </c>
      <c r="D8407" s="130">
        <v>6.2837881948840199E-2</v>
      </c>
      <c r="E8407" s="91"/>
    </row>
    <row r="8408" spans="1:5">
      <c r="A8408" t="s">
        <v>102</v>
      </c>
      <c r="B8408" t="s">
        <v>150</v>
      </c>
      <c r="C8408">
        <v>2022</v>
      </c>
      <c r="D8408" s="130">
        <v>-4.2074350454912365E-3</v>
      </c>
      <c r="E8408" s="91"/>
    </row>
    <row r="8409" spans="1:5">
      <c r="A8409" t="s">
        <v>102</v>
      </c>
      <c r="B8409" t="s">
        <v>150</v>
      </c>
      <c r="C8409">
        <v>2023</v>
      </c>
      <c r="D8409" s="130">
        <v>0.11307118323838183</v>
      </c>
      <c r="E8409" s="91"/>
    </row>
    <row r="8410" spans="1:5">
      <c r="A8410" t="s">
        <v>102</v>
      </c>
      <c r="B8410" t="s">
        <v>150</v>
      </c>
      <c r="C8410">
        <v>2024</v>
      </c>
      <c r="D8410" s="130">
        <v>0.14205606290456121</v>
      </c>
      <c r="E8410" s="91"/>
    </row>
    <row r="8411" spans="1:5">
      <c r="A8411" t="s">
        <v>102</v>
      </c>
      <c r="B8411" t="s">
        <v>150</v>
      </c>
      <c r="C8411">
        <v>2025</v>
      </c>
      <c r="D8411" s="130">
        <v>6.9505598744444466E-2</v>
      </c>
    </row>
    <row r="8412" spans="1:5">
      <c r="A8412" t="s">
        <v>11</v>
      </c>
      <c r="B8412" t="s">
        <v>150</v>
      </c>
      <c r="C8412">
        <v>2014</v>
      </c>
      <c r="D8412" s="130">
        <v>8.6127286132162154E-2</v>
      </c>
      <c r="E8412" s="91"/>
    </row>
    <row r="8413" spans="1:5">
      <c r="A8413" t="s">
        <v>11</v>
      </c>
      <c r="B8413" t="s">
        <v>150</v>
      </c>
      <c r="C8413">
        <v>2015</v>
      </c>
      <c r="D8413" s="130">
        <v>0.1108201724958572</v>
      </c>
      <c r="E8413" s="91"/>
    </row>
    <row r="8414" spans="1:5">
      <c r="A8414" t="s">
        <v>11</v>
      </c>
      <c r="B8414" t="s">
        <v>150</v>
      </c>
      <c r="C8414">
        <v>2016</v>
      </c>
      <c r="D8414" s="130">
        <v>6.6056112581077756E-2</v>
      </c>
      <c r="E8414" s="91"/>
    </row>
    <row r="8415" spans="1:5">
      <c r="A8415" t="s">
        <v>11</v>
      </c>
      <c r="B8415" t="s">
        <v>150</v>
      </c>
      <c r="C8415">
        <v>2017</v>
      </c>
      <c r="D8415" s="130">
        <v>5.9552118198871733E-2</v>
      </c>
      <c r="E8415" s="91"/>
    </row>
    <row r="8416" spans="1:5">
      <c r="A8416" t="s">
        <v>11</v>
      </c>
      <c r="B8416" t="s">
        <v>150</v>
      </c>
      <c r="C8416">
        <v>2018</v>
      </c>
      <c r="D8416" s="130">
        <v>6.8033767391403516E-2</v>
      </c>
      <c r="E8416" s="91"/>
    </row>
    <row r="8417" spans="1:5">
      <c r="A8417" t="s">
        <v>11</v>
      </c>
      <c r="B8417" t="s">
        <v>150</v>
      </c>
      <c r="C8417">
        <v>2019</v>
      </c>
      <c r="D8417" s="130">
        <v>6.4343572041938218E-2</v>
      </c>
      <c r="E8417" s="91"/>
    </row>
    <row r="8418" spans="1:5">
      <c r="A8418" t="s">
        <v>11</v>
      </c>
      <c r="B8418" t="s">
        <v>150</v>
      </c>
      <c r="C8418">
        <v>2020</v>
      </c>
      <c r="D8418" s="130">
        <v>3.9201233587929617E-2</v>
      </c>
      <c r="E8418" s="91"/>
    </row>
    <row r="8419" spans="1:5">
      <c r="A8419" t="s">
        <v>11</v>
      </c>
      <c r="B8419" t="s">
        <v>150</v>
      </c>
      <c r="C8419">
        <v>2021</v>
      </c>
      <c r="D8419" s="130">
        <v>4.7195441137590312E-2</v>
      </c>
      <c r="E8419" s="91"/>
    </row>
    <row r="8420" spans="1:5">
      <c r="A8420" t="s">
        <v>11</v>
      </c>
      <c r="B8420" t="s">
        <v>150</v>
      </c>
      <c r="C8420">
        <v>2022</v>
      </c>
      <c r="D8420" s="130">
        <v>8.0279651904341762E-2</v>
      </c>
      <c r="E8420" s="91"/>
    </row>
    <row r="8421" spans="1:5">
      <c r="A8421" t="s">
        <v>11</v>
      </c>
      <c r="B8421" t="s">
        <v>150</v>
      </c>
      <c r="C8421">
        <v>2023</v>
      </c>
      <c r="D8421" s="130">
        <v>0.12080607219377085</v>
      </c>
      <c r="E8421" s="91"/>
    </row>
    <row r="8422" spans="1:5">
      <c r="A8422" t="s">
        <v>11</v>
      </c>
      <c r="B8422" t="s">
        <v>150</v>
      </c>
      <c r="C8422">
        <v>2024</v>
      </c>
      <c r="D8422" s="130">
        <v>8.3694136591861173E-2</v>
      </c>
      <c r="E8422" s="91"/>
    </row>
    <row r="8423" spans="1:5">
      <c r="A8423" t="s">
        <v>11</v>
      </c>
      <c r="B8423" t="s">
        <v>150</v>
      </c>
      <c r="C8423">
        <v>2025</v>
      </c>
      <c r="D8423" s="130">
        <v>5.714206851735406E-2</v>
      </c>
    </row>
    <row r="8424" spans="1:5">
      <c r="A8424" t="s">
        <v>6</v>
      </c>
      <c r="B8424" t="s">
        <v>150</v>
      </c>
      <c r="C8424">
        <v>2014</v>
      </c>
      <c r="D8424" s="130">
        <v>0.1193362382367789</v>
      </c>
      <c r="E8424" s="91"/>
    </row>
    <row r="8425" spans="1:5">
      <c r="A8425" t="s">
        <v>6</v>
      </c>
      <c r="B8425" t="s">
        <v>150</v>
      </c>
      <c r="C8425">
        <v>2015</v>
      </c>
      <c r="D8425" s="130">
        <v>0.1073771270708167</v>
      </c>
      <c r="E8425" s="91"/>
    </row>
    <row r="8426" spans="1:5">
      <c r="A8426" t="s">
        <v>6</v>
      </c>
      <c r="B8426" t="s">
        <v>150</v>
      </c>
      <c r="C8426">
        <v>2016</v>
      </c>
      <c r="D8426" s="130">
        <v>3.0577891646007941E-2</v>
      </c>
      <c r="E8426" s="91"/>
    </row>
    <row r="8427" spans="1:5">
      <c r="A8427" t="s">
        <v>6</v>
      </c>
      <c r="B8427" t="s">
        <v>150</v>
      </c>
      <c r="C8427">
        <v>2017</v>
      </c>
      <c r="D8427" s="130">
        <v>4.2509886329782379E-2</v>
      </c>
      <c r="E8427" s="91"/>
    </row>
    <row r="8428" spans="1:5">
      <c r="A8428" t="s">
        <v>6</v>
      </c>
      <c r="B8428" t="s">
        <v>150</v>
      </c>
      <c r="C8428">
        <v>2018</v>
      </c>
      <c r="D8428" s="130">
        <v>0.19609345707202419</v>
      </c>
      <c r="E8428" s="91"/>
    </row>
    <row r="8429" spans="1:5">
      <c r="A8429" t="s">
        <v>6</v>
      </c>
      <c r="B8429" t="s">
        <v>150</v>
      </c>
      <c r="C8429">
        <v>2019</v>
      </c>
      <c r="D8429" s="130">
        <v>0.15033018732756889</v>
      </c>
      <c r="E8429" s="91"/>
    </row>
    <row r="8430" spans="1:5">
      <c r="A8430" t="s">
        <v>6</v>
      </c>
      <c r="B8430" t="s">
        <v>150</v>
      </c>
      <c r="C8430">
        <v>2020</v>
      </c>
      <c r="D8430" s="130">
        <v>0.1056332371123766</v>
      </c>
      <c r="E8430" s="91"/>
    </row>
    <row r="8431" spans="1:5">
      <c r="A8431" t="s">
        <v>6</v>
      </c>
      <c r="B8431" t="s">
        <v>150</v>
      </c>
      <c r="C8431">
        <v>2021</v>
      </c>
      <c r="D8431" s="130">
        <v>5.8057339991014409E-2</v>
      </c>
      <c r="E8431" s="91"/>
    </row>
    <row r="8432" spans="1:5">
      <c r="A8432" t="s">
        <v>6</v>
      </c>
      <c r="B8432" t="s">
        <v>150</v>
      </c>
      <c r="C8432">
        <v>2022</v>
      </c>
      <c r="D8432" s="130">
        <v>0.14464432936207863</v>
      </c>
      <c r="E8432" s="91"/>
    </row>
    <row r="8433" spans="1:5">
      <c r="A8433" t="s">
        <v>6</v>
      </c>
      <c r="B8433" t="s">
        <v>150</v>
      </c>
      <c r="C8433">
        <v>2023</v>
      </c>
      <c r="D8433" s="130">
        <v>0.2742170810533392</v>
      </c>
      <c r="E8433" s="91"/>
    </row>
    <row r="8434" spans="1:5">
      <c r="A8434" t="s">
        <v>6</v>
      </c>
      <c r="B8434" t="s">
        <v>150</v>
      </c>
      <c r="C8434">
        <v>2024</v>
      </c>
      <c r="D8434" s="130">
        <v>0.17921506629308942</v>
      </c>
      <c r="E8434" s="91"/>
    </row>
    <row r="8435" spans="1:5">
      <c r="A8435" t="s">
        <v>6</v>
      </c>
      <c r="B8435" t="s">
        <v>150</v>
      </c>
      <c r="C8435">
        <v>2025</v>
      </c>
      <c r="D8435" s="130">
        <v>2.5709359092664025E-3</v>
      </c>
    </row>
    <row r="8436" spans="1:5">
      <c r="A8436" t="s">
        <v>8</v>
      </c>
      <c r="B8436" t="s">
        <v>150</v>
      </c>
      <c r="C8436">
        <v>2014</v>
      </c>
      <c r="D8436" s="130">
        <v>0.10326512310013</v>
      </c>
      <c r="E8436" s="91"/>
    </row>
    <row r="8437" spans="1:5">
      <c r="A8437" t="s">
        <v>8</v>
      </c>
      <c r="B8437" t="s">
        <v>150</v>
      </c>
      <c r="C8437">
        <v>2015</v>
      </c>
      <c r="D8437" s="130">
        <v>9.7760315189400829E-2</v>
      </c>
      <c r="E8437" s="91"/>
    </row>
    <row r="8438" spans="1:5">
      <c r="A8438" t="s">
        <v>8</v>
      </c>
      <c r="B8438" t="s">
        <v>150</v>
      </c>
      <c r="C8438">
        <v>2016</v>
      </c>
      <c r="D8438" s="130">
        <v>6.6253272685964704E-2</v>
      </c>
      <c r="E8438" s="91"/>
    </row>
    <row r="8439" spans="1:5">
      <c r="A8439" t="s">
        <v>8</v>
      </c>
      <c r="B8439" t="s">
        <v>150</v>
      </c>
      <c r="C8439">
        <v>2017</v>
      </c>
      <c r="D8439" s="130">
        <v>6.3049402458353582E-2</v>
      </c>
      <c r="E8439" s="91"/>
    </row>
    <row r="8440" spans="1:5">
      <c r="A8440" t="s">
        <v>8</v>
      </c>
      <c r="B8440" t="s">
        <v>150</v>
      </c>
      <c r="C8440">
        <v>2018</v>
      </c>
      <c r="D8440" s="130">
        <v>9.9831190076328527E-2</v>
      </c>
      <c r="E8440" s="91"/>
    </row>
    <row r="8441" spans="1:5">
      <c r="A8441" t="s">
        <v>8</v>
      </c>
      <c r="B8441" t="s">
        <v>150</v>
      </c>
      <c r="C8441">
        <v>2019</v>
      </c>
      <c r="D8441" s="130">
        <v>6.8801020519195039E-2</v>
      </c>
      <c r="E8441" s="91"/>
    </row>
    <row r="8442" spans="1:5">
      <c r="A8442" t="s">
        <v>8</v>
      </c>
      <c r="B8442" t="s">
        <v>150</v>
      </c>
      <c r="C8442">
        <v>2020</v>
      </c>
      <c r="D8442" s="130">
        <v>6.7028162906682939E-2</v>
      </c>
      <c r="E8442" s="91"/>
    </row>
    <row r="8443" spans="1:5">
      <c r="A8443" t="s">
        <v>8</v>
      </c>
      <c r="B8443" t="s">
        <v>150</v>
      </c>
      <c r="C8443">
        <v>2021</v>
      </c>
      <c r="D8443" s="130">
        <v>1.8769878507328891E-2</v>
      </c>
      <c r="E8443" s="91"/>
    </row>
    <row r="8444" spans="1:5">
      <c r="A8444" t="s">
        <v>8</v>
      </c>
      <c r="B8444" t="s">
        <v>150</v>
      </c>
      <c r="C8444">
        <v>2022</v>
      </c>
      <c r="D8444" s="130">
        <v>6.750736378256203E-2</v>
      </c>
      <c r="E8444" s="91"/>
    </row>
    <row r="8445" spans="1:5">
      <c r="A8445" t="s">
        <v>8</v>
      </c>
      <c r="B8445" t="s">
        <v>150</v>
      </c>
      <c r="C8445">
        <v>2023</v>
      </c>
      <c r="D8445" s="130">
        <v>0.10909195630375536</v>
      </c>
      <c r="E8445" s="91"/>
    </row>
    <row r="8446" spans="1:5">
      <c r="A8446" t="s">
        <v>8</v>
      </c>
      <c r="B8446" t="s">
        <v>150</v>
      </c>
      <c r="C8446">
        <v>2024</v>
      </c>
      <c r="D8446" s="130">
        <v>3.6276749648332461E-2</v>
      </c>
      <c r="E8446" s="91"/>
    </row>
    <row r="8447" spans="1:5">
      <c r="A8447" t="s">
        <v>8</v>
      </c>
      <c r="B8447" t="s">
        <v>150</v>
      </c>
      <c r="C8447">
        <v>2025</v>
      </c>
      <c r="D8447" s="130">
        <v>-3.9941437869538627E-3</v>
      </c>
    </row>
    <row r="8448" spans="1:5">
      <c r="A8448" t="s">
        <v>9</v>
      </c>
      <c r="B8448" t="s">
        <v>150</v>
      </c>
      <c r="C8448">
        <v>2014</v>
      </c>
      <c r="D8448" s="130">
        <v>0.1026588178315654</v>
      </c>
      <c r="E8448" s="91"/>
    </row>
    <row r="8449" spans="1:5">
      <c r="A8449" t="s">
        <v>9</v>
      </c>
      <c r="B8449" t="s">
        <v>150</v>
      </c>
      <c r="C8449">
        <v>2015</v>
      </c>
      <c r="D8449" s="130">
        <v>9.7783584611007043E-2</v>
      </c>
      <c r="E8449" s="91"/>
    </row>
    <row r="8450" spans="1:5">
      <c r="A8450" t="s">
        <v>9</v>
      </c>
      <c r="B8450" t="s">
        <v>150</v>
      </c>
      <c r="C8450">
        <v>2016</v>
      </c>
      <c r="D8450" s="130">
        <v>3.4174619393332738E-2</v>
      </c>
      <c r="E8450" s="91"/>
    </row>
    <row r="8451" spans="1:5">
      <c r="A8451" t="s">
        <v>9</v>
      </c>
      <c r="B8451" t="s">
        <v>150</v>
      </c>
      <c r="C8451">
        <v>2017</v>
      </c>
      <c r="D8451" s="130">
        <v>8.9087494472257694E-2</v>
      </c>
      <c r="E8451" s="91"/>
    </row>
    <row r="8452" spans="1:5">
      <c r="A8452" t="s">
        <v>9</v>
      </c>
      <c r="B8452" t="s">
        <v>150</v>
      </c>
      <c r="C8452">
        <v>2018</v>
      </c>
      <c r="D8452" s="130">
        <v>6.7554787673556785E-2</v>
      </c>
      <c r="E8452" s="91"/>
    </row>
    <row r="8453" spans="1:5">
      <c r="A8453" t="s">
        <v>9</v>
      </c>
      <c r="B8453" t="s">
        <v>150</v>
      </c>
      <c r="C8453">
        <v>2019</v>
      </c>
      <c r="D8453" s="130">
        <v>6.0316185765475837E-2</v>
      </c>
      <c r="E8453" s="91"/>
    </row>
    <row r="8454" spans="1:5">
      <c r="A8454" t="s">
        <v>9</v>
      </c>
      <c r="B8454" t="s">
        <v>150</v>
      </c>
      <c r="C8454">
        <v>2020</v>
      </c>
      <c r="D8454" s="130">
        <v>5.6047466720440572E-2</v>
      </c>
      <c r="E8454" s="91"/>
    </row>
    <row r="8455" spans="1:5">
      <c r="A8455" t="s">
        <v>9</v>
      </c>
      <c r="B8455" t="s">
        <v>150</v>
      </c>
      <c r="C8455">
        <v>2021</v>
      </c>
      <c r="D8455" s="130">
        <v>-9.2076835683534196E-4</v>
      </c>
      <c r="E8455" s="91"/>
    </row>
    <row r="8456" spans="1:5">
      <c r="A8456" t="s">
        <v>9</v>
      </c>
      <c r="B8456" t="s">
        <v>150</v>
      </c>
      <c r="C8456">
        <v>2022</v>
      </c>
      <c r="D8456" s="130">
        <v>5.95581754728692E-2</v>
      </c>
      <c r="E8456" s="91"/>
    </row>
    <row r="8457" spans="1:5">
      <c r="A8457" t="s">
        <v>9</v>
      </c>
      <c r="B8457" t="s">
        <v>150</v>
      </c>
      <c r="C8457">
        <v>2023</v>
      </c>
      <c r="D8457" s="130">
        <v>0.12470374794765672</v>
      </c>
      <c r="E8457" s="91"/>
    </row>
    <row r="8458" spans="1:5">
      <c r="A8458" t="s">
        <v>9</v>
      </c>
      <c r="B8458" t="s">
        <v>150</v>
      </c>
      <c r="C8458">
        <v>2024</v>
      </c>
      <c r="D8458" s="130">
        <v>3.0723595703889849E-2</v>
      </c>
      <c r="E8458" s="91"/>
    </row>
    <row r="8459" spans="1:5">
      <c r="A8459" t="s">
        <v>9</v>
      </c>
      <c r="B8459" t="s">
        <v>150</v>
      </c>
      <c r="C8459">
        <v>2025</v>
      </c>
      <c r="D8459" s="130">
        <v>-8.6232852771432492E-4</v>
      </c>
    </row>
    <row r="8460" spans="1:5">
      <c r="A8460" t="s">
        <v>7</v>
      </c>
      <c r="B8460" t="s">
        <v>150</v>
      </c>
      <c r="C8460">
        <v>2014</v>
      </c>
      <c r="D8460" s="130">
        <v>0.1362193951096064</v>
      </c>
      <c r="E8460" s="100"/>
    </row>
    <row r="8461" spans="1:5">
      <c r="A8461" t="s">
        <v>7</v>
      </c>
      <c r="B8461" t="s">
        <v>150</v>
      </c>
      <c r="C8461">
        <v>2015</v>
      </c>
      <c r="D8461" s="130">
        <v>0.15665582002339251</v>
      </c>
      <c r="E8461" s="100"/>
    </row>
    <row r="8462" spans="1:5">
      <c r="A8462" t="s">
        <v>7</v>
      </c>
      <c r="B8462" t="s">
        <v>150</v>
      </c>
      <c r="C8462">
        <v>2016</v>
      </c>
      <c r="D8462" s="130">
        <v>-2.220490836786168E-3</v>
      </c>
      <c r="E8462" s="100"/>
    </row>
    <row r="8463" spans="1:5">
      <c r="A8463" t="s">
        <v>7</v>
      </c>
      <c r="B8463" t="s">
        <v>150</v>
      </c>
      <c r="C8463">
        <v>2017</v>
      </c>
      <c r="D8463" s="130">
        <v>1.233248197661665E-2</v>
      </c>
      <c r="E8463" s="100"/>
    </row>
    <row r="8464" spans="1:5">
      <c r="A8464" t="s">
        <v>7</v>
      </c>
      <c r="B8464" t="s">
        <v>150</v>
      </c>
      <c r="C8464">
        <v>2018</v>
      </c>
      <c r="D8464" s="130">
        <v>2.6600304327994921E-2</v>
      </c>
      <c r="E8464" s="100"/>
    </row>
    <row r="8465" spans="1:5">
      <c r="A8465" t="s">
        <v>7</v>
      </c>
      <c r="B8465" t="s">
        <v>150</v>
      </c>
      <c r="C8465">
        <v>2019</v>
      </c>
      <c r="D8465" s="130">
        <v>1.245616574233231E-2</v>
      </c>
      <c r="E8465" s="100"/>
    </row>
    <row r="8466" spans="1:5">
      <c r="A8466" t="s">
        <v>7</v>
      </c>
      <c r="B8466" t="s">
        <v>150</v>
      </c>
      <c r="C8466">
        <v>2020</v>
      </c>
      <c r="D8466" s="130">
        <v>2.3551379019832289E-2</v>
      </c>
      <c r="E8466" s="100"/>
    </row>
    <row r="8467" spans="1:5">
      <c r="A8467" t="s">
        <v>7</v>
      </c>
      <c r="B8467" t="s">
        <v>150</v>
      </c>
      <c r="C8467">
        <v>2021</v>
      </c>
      <c r="D8467" s="130">
        <v>2.1220548506191129E-2</v>
      </c>
      <c r="E8467" s="100"/>
    </row>
    <row r="8468" spans="1:5">
      <c r="A8468" t="s">
        <v>7</v>
      </c>
      <c r="B8468" t="s">
        <v>150</v>
      </c>
      <c r="C8468">
        <v>2022</v>
      </c>
      <c r="D8468" s="130">
        <v>5.7985032627482384E-2</v>
      </c>
      <c r="E8468" s="100"/>
    </row>
    <row r="8469" spans="1:5">
      <c r="A8469" t="s">
        <v>7</v>
      </c>
      <c r="B8469" t="s">
        <v>150</v>
      </c>
      <c r="C8469">
        <v>2023</v>
      </c>
      <c r="D8469" s="130">
        <v>8.4102280389543663E-2</v>
      </c>
      <c r="E8469" s="100"/>
    </row>
    <row r="8470" spans="1:5">
      <c r="A8470" t="s">
        <v>7</v>
      </c>
      <c r="B8470" t="s">
        <v>150</v>
      </c>
      <c r="C8470">
        <v>2024</v>
      </c>
      <c r="D8470" s="130">
        <v>3.308361842448089E-2</v>
      </c>
      <c r="E8470" s="100"/>
    </row>
    <row r="8471" spans="1:5">
      <c r="A8471" t="s">
        <v>7</v>
      </c>
      <c r="B8471" t="s">
        <v>150</v>
      </c>
      <c r="C8471">
        <v>2025</v>
      </c>
      <c r="D8471" s="130">
        <v>2.8724950611575283E-2</v>
      </c>
    </row>
    <row r="8472" spans="1:5">
      <c r="A8472" t="s">
        <v>107</v>
      </c>
      <c r="B8472" t="s">
        <v>150</v>
      </c>
      <c r="C8472">
        <v>2014</v>
      </c>
      <c r="D8472" s="130">
        <v>7.010764221324807E-2</v>
      </c>
      <c r="E8472" s="91"/>
    </row>
    <row r="8473" spans="1:5">
      <c r="A8473" t="s">
        <v>107</v>
      </c>
      <c r="B8473" t="s">
        <v>150</v>
      </c>
      <c r="C8473">
        <v>2015</v>
      </c>
      <c r="D8473" s="130">
        <v>5.3166806882842962E-2</v>
      </c>
      <c r="E8473" s="91"/>
    </row>
    <row r="8474" spans="1:5">
      <c r="A8474" t="s">
        <v>107</v>
      </c>
      <c r="B8474" t="s">
        <v>150</v>
      </c>
      <c r="C8474">
        <v>2016</v>
      </c>
      <c r="D8474" s="130">
        <v>5.0374867797054211E-2</v>
      </c>
      <c r="E8474" s="91"/>
    </row>
    <row r="8475" spans="1:5">
      <c r="A8475" t="s">
        <v>107</v>
      </c>
      <c r="B8475" t="s">
        <v>150</v>
      </c>
      <c r="C8475">
        <v>2017</v>
      </c>
      <c r="D8475" s="130">
        <v>4.9761409656212778E-2</v>
      </c>
      <c r="E8475" s="91"/>
    </row>
    <row r="8476" spans="1:5">
      <c r="A8476" t="s">
        <v>107</v>
      </c>
      <c r="B8476" t="s">
        <v>150</v>
      </c>
      <c r="C8476">
        <v>2018</v>
      </c>
      <c r="D8476" s="130">
        <v>5.2506883954181023E-2</v>
      </c>
      <c r="E8476" s="91"/>
    </row>
    <row r="8477" spans="1:5">
      <c r="A8477" t="s">
        <v>107</v>
      </c>
      <c r="B8477" t="s">
        <v>150</v>
      </c>
      <c r="C8477">
        <v>2019</v>
      </c>
      <c r="D8477" s="130">
        <v>6.9009121619040298E-2</v>
      </c>
      <c r="E8477" s="91"/>
    </row>
    <row r="8478" spans="1:5">
      <c r="A8478" t="s">
        <v>107</v>
      </c>
      <c r="B8478" t="s">
        <v>150</v>
      </c>
      <c r="C8478">
        <v>2020</v>
      </c>
      <c r="D8478" s="130">
        <v>5.3741858668217957E-2</v>
      </c>
      <c r="E8478" s="91"/>
    </row>
    <row r="8479" spans="1:5">
      <c r="A8479" t="s">
        <v>107</v>
      </c>
      <c r="B8479" t="s">
        <v>150</v>
      </c>
      <c r="C8479">
        <v>2021</v>
      </c>
      <c r="D8479" s="130">
        <v>3.6526319592152842E-2</v>
      </c>
      <c r="E8479" s="91"/>
    </row>
    <row r="8480" spans="1:5">
      <c r="A8480" t="s">
        <v>107</v>
      </c>
      <c r="B8480" t="s">
        <v>150</v>
      </c>
      <c r="C8480">
        <v>2022</v>
      </c>
      <c r="D8480" s="130">
        <v>3.5522813705465978E-2</v>
      </c>
      <c r="E8480" s="91"/>
    </row>
    <row r="8481" spans="1:5">
      <c r="A8481" t="s">
        <v>107</v>
      </c>
      <c r="B8481" t="s">
        <v>150</v>
      </c>
      <c r="C8481">
        <v>2023</v>
      </c>
      <c r="D8481" s="130">
        <v>1.8137908174928968E-2</v>
      </c>
      <c r="E8481" s="91"/>
    </row>
    <row r="8482" spans="1:5">
      <c r="A8482" t="s">
        <v>107</v>
      </c>
      <c r="B8482" t="s">
        <v>150</v>
      </c>
      <c r="C8482">
        <v>2024</v>
      </c>
      <c r="D8482" s="130">
        <v>-1.1991648120106113E-2</v>
      </c>
      <c r="E8482" s="91"/>
    </row>
    <row r="8483" spans="1:5">
      <c r="A8483" t="s">
        <v>107</v>
      </c>
      <c r="B8483" t="s">
        <v>150</v>
      </c>
      <c r="C8483">
        <v>2025</v>
      </c>
      <c r="D8483" s="130">
        <v>4.6782381371845037E-3</v>
      </c>
    </row>
    <row r="8484" spans="1:5">
      <c r="A8484" t="s">
        <v>104</v>
      </c>
      <c r="B8484" t="s">
        <v>150</v>
      </c>
      <c r="C8484">
        <v>2014</v>
      </c>
      <c r="D8484" s="130">
        <v>8.6400549303586691E-2</v>
      </c>
      <c r="E8484" s="91"/>
    </row>
    <row r="8485" spans="1:5">
      <c r="A8485" t="s">
        <v>104</v>
      </c>
      <c r="B8485" t="s">
        <v>150</v>
      </c>
      <c r="C8485">
        <v>2015</v>
      </c>
      <c r="D8485" s="130">
        <v>0.12625498907023339</v>
      </c>
      <c r="E8485" s="91"/>
    </row>
    <row r="8486" spans="1:5">
      <c r="A8486" t="s">
        <v>104</v>
      </c>
      <c r="B8486" t="s">
        <v>150</v>
      </c>
      <c r="C8486">
        <v>2016</v>
      </c>
      <c r="D8486" s="130">
        <v>6.8750301967207411E-2</v>
      </c>
      <c r="E8486" s="91"/>
    </row>
    <row r="8487" spans="1:5">
      <c r="A8487" t="s">
        <v>104</v>
      </c>
      <c r="B8487" t="s">
        <v>150</v>
      </c>
      <c r="C8487">
        <v>2017</v>
      </c>
      <c r="D8487" s="130">
        <v>9.2984723697842192E-2</v>
      </c>
      <c r="E8487" s="91"/>
    </row>
    <row r="8488" spans="1:5">
      <c r="A8488" t="s">
        <v>104</v>
      </c>
      <c r="B8488" t="s">
        <v>150</v>
      </c>
      <c r="C8488">
        <v>2018</v>
      </c>
      <c r="D8488" s="130">
        <v>8.7843611761569781E-2</v>
      </c>
      <c r="E8488" s="91"/>
    </row>
    <row r="8489" spans="1:5">
      <c r="A8489" t="s">
        <v>104</v>
      </c>
      <c r="B8489" t="s">
        <v>150</v>
      </c>
      <c r="C8489">
        <v>2019</v>
      </c>
      <c r="D8489" s="130">
        <v>5.9448400623237543E-2</v>
      </c>
      <c r="E8489" s="91"/>
    </row>
    <row r="8490" spans="1:5">
      <c r="A8490" t="s">
        <v>104</v>
      </c>
      <c r="B8490" t="s">
        <v>150</v>
      </c>
      <c r="C8490">
        <v>2020</v>
      </c>
      <c r="D8490" s="130">
        <v>8.7474946749613397E-2</v>
      </c>
      <c r="E8490" s="91"/>
    </row>
    <row r="8491" spans="1:5">
      <c r="A8491" t="s">
        <v>104</v>
      </c>
      <c r="B8491" t="s">
        <v>150</v>
      </c>
      <c r="C8491">
        <v>2021</v>
      </c>
      <c r="D8491" s="130">
        <v>0.10980357485179</v>
      </c>
      <c r="E8491" s="91"/>
    </row>
    <row r="8492" spans="1:5">
      <c r="A8492" t="s">
        <v>104</v>
      </c>
      <c r="B8492" t="s">
        <v>150</v>
      </c>
      <c r="C8492">
        <v>2022</v>
      </c>
      <c r="D8492" s="130">
        <v>7.3234913981059038E-2</v>
      </c>
      <c r="E8492" s="91"/>
    </row>
    <row r="8493" spans="1:5">
      <c r="A8493" t="s">
        <v>104</v>
      </c>
      <c r="B8493" t="s">
        <v>150</v>
      </c>
      <c r="C8493">
        <v>2023</v>
      </c>
      <c r="D8493" s="130">
        <v>7.6045475022598355E-2</v>
      </c>
      <c r="E8493" s="91"/>
    </row>
    <row r="8494" spans="1:5">
      <c r="A8494" t="s">
        <v>104</v>
      </c>
      <c r="B8494" t="s">
        <v>150</v>
      </c>
      <c r="C8494">
        <v>2024</v>
      </c>
      <c r="D8494" s="130">
        <v>0.15597898697585003</v>
      </c>
      <c r="E8494" s="91"/>
    </row>
    <row r="8495" spans="1:5">
      <c r="A8495" t="s">
        <v>104</v>
      </c>
      <c r="B8495" t="s">
        <v>150</v>
      </c>
      <c r="C8495">
        <v>2025</v>
      </c>
      <c r="D8495" s="130">
        <v>9.5670338702314742E-2</v>
      </c>
    </row>
    <row r="8496" spans="1:5">
      <c r="A8496" s="134" t="s">
        <v>145</v>
      </c>
      <c r="B8496" t="s">
        <v>150</v>
      </c>
      <c r="C8496">
        <v>2014</v>
      </c>
      <c r="D8496" s="130"/>
    </row>
    <row r="8497" spans="1:5">
      <c r="A8497" s="134" t="s">
        <v>145</v>
      </c>
      <c r="B8497" t="s">
        <v>150</v>
      </c>
      <c r="C8497">
        <v>2015</v>
      </c>
      <c r="D8497" s="130"/>
    </row>
    <row r="8498" spans="1:5">
      <c r="A8498" s="134" t="s">
        <v>145</v>
      </c>
      <c r="B8498" t="s">
        <v>150</v>
      </c>
      <c r="C8498">
        <v>2016</v>
      </c>
      <c r="D8498" s="130"/>
    </row>
    <row r="8499" spans="1:5">
      <c r="A8499" s="134" t="s">
        <v>145</v>
      </c>
      <c r="B8499" t="s">
        <v>150</v>
      </c>
      <c r="C8499">
        <v>2017</v>
      </c>
      <c r="D8499" s="130"/>
    </row>
    <row r="8500" spans="1:5">
      <c r="A8500" s="134" t="s">
        <v>145</v>
      </c>
      <c r="B8500" t="s">
        <v>150</v>
      </c>
      <c r="C8500">
        <v>2018</v>
      </c>
      <c r="D8500" s="130"/>
    </row>
    <row r="8501" spans="1:5">
      <c r="A8501" s="134" t="s">
        <v>145</v>
      </c>
      <c r="B8501" t="s">
        <v>150</v>
      </c>
      <c r="C8501">
        <v>2019</v>
      </c>
      <c r="D8501" s="130"/>
    </row>
    <row r="8502" spans="1:5">
      <c r="A8502" s="134" t="s">
        <v>145</v>
      </c>
      <c r="B8502" t="s">
        <v>150</v>
      </c>
      <c r="C8502">
        <v>2020</v>
      </c>
      <c r="D8502" s="130">
        <v>2.2456239702927861E-2</v>
      </c>
      <c r="E8502" s="91"/>
    </row>
    <row r="8503" spans="1:5">
      <c r="A8503" s="134" t="s">
        <v>145</v>
      </c>
      <c r="B8503" t="s">
        <v>150</v>
      </c>
      <c r="C8503">
        <v>2021</v>
      </c>
      <c r="D8503" s="130">
        <v>1.2567008303698529E-2</v>
      </c>
      <c r="E8503" s="91"/>
    </row>
    <row r="8504" spans="1:5">
      <c r="A8504" s="134" t="s">
        <v>145</v>
      </c>
      <c r="B8504" t="s">
        <v>150</v>
      </c>
      <c r="C8504">
        <v>2022</v>
      </c>
      <c r="D8504" s="130">
        <v>3.4344646943007082E-2</v>
      </c>
      <c r="E8504" s="91"/>
    </row>
    <row r="8505" spans="1:5">
      <c r="A8505" s="134" t="s">
        <v>145</v>
      </c>
      <c r="B8505" t="s">
        <v>150</v>
      </c>
      <c r="C8505">
        <v>2023</v>
      </c>
      <c r="D8505" s="130">
        <v>5.0758523788445656E-2</v>
      </c>
      <c r="E8505" s="91"/>
    </row>
    <row r="8506" spans="1:5">
      <c r="A8506" s="134" t="s">
        <v>145</v>
      </c>
      <c r="B8506" t="s">
        <v>150</v>
      </c>
      <c r="C8506">
        <v>2024</v>
      </c>
      <c r="D8506" s="130">
        <v>4.1380711565125954E-2</v>
      </c>
      <c r="E8506" s="91"/>
    </row>
    <row r="8507" spans="1:5">
      <c r="A8507" s="134" t="s">
        <v>145</v>
      </c>
      <c r="B8507" t="s">
        <v>150</v>
      </c>
      <c r="C8507">
        <v>2025</v>
      </c>
      <c r="D8507" s="130">
        <v>2.5352976503136226E-2</v>
      </c>
    </row>
    <row r="8508" spans="1:5">
      <c r="A8508" t="s">
        <v>101</v>
      </c>
      <c r="B8508" t="s">
        <v>150</v>
      </c>
      <c r="C8508">
        <v>2014</v>
      </c>
      <c r="D8508" s="130">
        <v>0.16826432492861709</v>
      </c>
      <c r="E8508" s="91"/>
    </row>
    <row r="8509" spans="1:5">
      <c r="A8509" t="s">
        <v>101</v>
      </c>
      <c r="B8509" t="s">
        <v>150</v>
      </c>
      <c r="C8509">
        <v>2015</v>
      </c>
      <c r="D8509" s="130">
        <v>0.18651922765975601</v>
      </c>
      <c r="E8509" s="91"/>
    </row>
    <row r="8510" spans="1:5">
      <c r="A8510" t="s">
        <v>101</v>
      </c>
      <c r="B8510" t="s">
        <v>150</v>
      </c>
      <c r="C8510">
        <v>2016</v>
      </c>
      <c r="D8510" s="130">
        <v>0.1178980068970414</v>
      </c>
      <c r="E8510" s="91"/>
    </row>
    <row r="8511" spans="1:5">
      <c r="A8511" t="s">
        <v>101</v>
      </c>
      <c r="B8511" t="s">
        <v>150</v>
      </c>
      <c r="C8511">
        <v>2017</v>
      </c>
      <c r="D8511" s="130">
        <v>8.12730449808646E-2</v>
      </c>
      <c r="E8511" s="91"/>
    </row>
    <row r="8512" spans="1:5">
      <c r="A8512" t="s">
        <v>101</v>
      </c>
      <c r="B8512" t="s">
        <v>150</v>
      </c>
      <c r="C8512">
        <v>2018</v>
      </c>
      <c r="D8512" s="130">
        <v>6.383374979810344E-2</v>
      </c>
      <c r="E8512" s="91"/>
    </row>
    <row r="8513" spans="1:5">
      <c r="A8513" t="s">
        <v>101</v>
      </c>
      <c r="B8513" t="s">
        <v>150</v>
      </c>
      <c r="C8513">
        <v>2019</v>
      </c>
      <c r="D8513" s="130">
        <v>5.3727637348367628E-2</v>
      </c>
      <c r="E8513" s="91"/>
    </row>
    <row r="8514" spans="1:5">
      <c r="A8514" t="s">
        <v>101</v>
      </c>
      <c r="B8514" t="s">
        <v>150</v>
      </c>
      <c r="C8514">
        <v>2020</v>
      </c>
      <c r="D8514" s="130">
        <v>6.3132704322289387E-2</v>
      </c>
      <c r="E8514" s="91"/>
    </row>
    <row r="8515" spans="1:5">
      <c r="A8515" t="s">
        <v>101</v>
      </c>
      <c r="B8515" t="s">
        <v>150</v>
      </c>
      <c r="C8515">
        <v>2021</v>
      </c>
      <c r="D8515" s="130">
        <v>5.6264244995182858E-2</v>
      </c>
      <c r="E8515" s="91"/>
    </row>
    <row r="8516" spans="1:5">
      <c r="A8516" t="s">
        <v>101</v>
      </c>
      <c r="B8516" t="s">
        <v>150</v>
      </c>
      <c r="C8516">
        <v>2022</v>
      </c>
      <c r="D8516" s="130">
        <v>7.2903148287146627E-2</v>
      </c>
      <c r="E8516" s="91"/>
    </row>
    <row r="8517" spans="1:5">
      <c r="A8517" t="s">
        <v>101</v>
      </c>
      <c r="B8517" t="s">
        <v>150</v>
      </c>
      <c r="C8517">
        <v>2023</v>
      </c>
      <c r="D8517" s="130">
        <v>7.3762257142852672E-2</v>
      </c>
      <c r="E8517" s="91"/>
    </row>
    <row r="8518" spans="1:5">
      <c r="A8518" t="s">
        <v>101</v>
      </c>
      <c r="B8518" t="s">
        <v>150</v>
      </c>
      <c r="C8518">
        <v>2024</v>
      </c>
      <c r="D8518" s="130">
        <v>0.12639727758843611</v>
      </c>
      <c r="E8518" s="91"/>
    </row>
    <row r="8519" spans="1:5">
      <c r="A8519" t="s">
        <v>101</v>
      </c>
      <c r="B8519" t="s">
        <v>150</v>
      </c>
      <c r="C8519">
        <v>2025</v>
      </c>
      <c r="D8519" s="130">
        <v>3.7181812823619813E-2</v>
      </c>
    </row>
    <row r="8520" spans="1:5">
      <c r="A8520" t="s">
        <v>10</v>
      </c>
      <c r="B8520" t="s">
        <v>150</v>
      </c>
      <c r="C8520">
        <v>2014</v>
      </c>
      <c r="D8520" s="130">
        <v>0.20737686465130459</v>
      </c>
      <c r="E8520" s="91"/>
    </row>
    <row r="8521" spans="1:5">
      <c r="A8521" t="s">
        <v>10</v>
      </c>
      <c r="B8521" t="s">
        <v>150</v>
      </c>
      <c r="C8521">
        <v>2015</v>
      </c>
      <c r="D8521" s="130">
        <v>0.18252138409328331</v>
      </c>
      <c r="E8521" s="91"/>
    </row>
    <row r="8522" spans="1:5">
      <c r="A8522" t="s">
        <v>10</v>
      </c>
      <c r="B8522" t="s">
        <v>150</v>
      </c>
      <c r="C8522">
        <v>2016</v>
      </c>
      <c r="D8522" s="130">
        <v>0.1286214065879738</v>
      </c>
      <c r="E8522" s="91"/>
    </row>
    <row r="8523" spans="1:5">
      <c r="A8523" t="s">
        <v>10</v>
      </c>
      <c r="B8523" t="s">
        <v>150</v>
      </c>
      <c r="C8523">
        <v>2017</v>
      </c>
      <c r="D8523" s="130">
        <v>6.414207307646845E-2</v>
      </c>
      <c r="E8523" s="91"/>
    </row>
    <row r="8524" spans="1:5">
      <c r="A8524" t="s">
        <v>10</v>
      </c>
      <c r="B8524" t="s">
        <v>150</v>
      </c>
      <c r="C8524">
        <v>2018</v>
      </c>
      <c r="D8524" s="130">
        <v>8.8748297104429844E-2</v>
      </c>
      <c r="E8524" s="91"/>
    </row>
    <row r="8525" spans="1:5">
      <c r="A8525" t="s">
        <v>10</v>
      </c>
      <c r="B8525" t="s">
        <v>150</v>
      </c>
      <c r="C8525">
        <v>2019</v>
      </c>
      <c r="D8525" s="130">
        <v>7.9108979940821916E-2</v>
      </c>
      <c r="E8525" s="91"/>
    </row>
    <row r="8526" spans="1:5">
      <c r="A8526" t="s">
        <v>10</v>
      </c>
      <c r="B8526" t="s">
        <v>150</v>
      </c>
      <c r="C8526">
        <v>2020</v>
      </c>
      <c r="D8526" s="130">
        <v>0.1051757187327305</v>
      </c>
      <c r="E8526" s="91"/>
    </row>
    <row r="8527" spans="1:5">
      <c r="A8527" t="s">
        <v>10</v>
      </c>
      <c r="B8527" t="s">
        <v>150</v>
      </c>
      <c r="C8527">
        <v>2021</v>
      </c>
      <c r="D8527" s="130">
        <v>8.3709661474859628E-2</v>
      </c>
      <c r="E8527" s="91"/>
    </row>
    <row r="8528" spans="1:5">
      <c r="A8528" t="s">
        <v>10</v>
      </c>
      <c r="B8528" t="s">
        <v>150</v>
      </c>
      <c r="C8528">
        <v>2022</v>
      </c>
      <c r="D8528" s="130">
        <v>0.11721040098517188</v>
      </c>
      <c r="E8528" s="91"/>
    </row>
    <row r="8529" spans="1:5">
      <c r="A8529" t="s">
        <v>10</v>
      </c>
      <c r="B8529" t="s">
        <v>150</v>
      </c>
      <c r="C8529">
        <v>2023</v>
      </c>
      <c r="D8529" s="130">
        <v>0.14627441906661501</v>
      </c>
      <c r="E8529" s="91"/>
    </row>
    <row r="8530" spans="1:5">
      <c r="A8530" t="s">
        <v>10</v>
      </c>
      <c r="B8530" t="s">
        <v>150</v>
      </c>
      <c r="C8530">
        <v>2024</v>
      </c>
      <c r="D8530" s="130">
        <v>3.1658691840353624E-3</v>
      </c>
      <c r="E8530" s="91"/>
    </row>
    <row r="8531" spans="1:5">
      <c r="A8531" t="s">
        <v>10</v>
      </c>
      <c r="B8531" t="s">
        <v>150</v>
      </c>
      <c r="C8531">
        <v>2025</v>
      </c>
      <c r="D8531" s="130">
        <v>2.7586992224572504E-2</v>
      </c>
    </row>
    <row r="8532" spans="1:5">
      <c r="A8532" t="s">
        <v>105</v>
      </c>
      <c r="B8532" t="s">
        <v>150</v>
      </c>
      <c r="C8532">
        <v>2014</v>
      </c>
      <c r="D8532" s="130">
        <v>8.055856555476569E-2</v>
      </c>
      <c r="E8532" s="91"/>
    </row>
    <row r="8533" spans="1:5">
      <c r="A8533" t="s">
        <v>105</v>
      </c>
      <c r="B8533" t="s">
        <v>150</v>
      </c>
      <c r="C8533">
        <v>2015</v>
      </c>
      <c r="D8533" s="130">
        <v>9.4594946911915653E-2</v>
      </c>
      <c r="E8533" s="91"/>
    </row>
    <row r="8534" spans="1:5">
      <c r="A8534" t="s">
        <v>105</v>
      </c>
      <c r="B8534" t="s">
        <v>150</v>
      </c>
      <c r="C8534">
        <v>2016</v>
      </c>
      <c r="D8534" s="130">
        <v>0.1149334492388942</v>
      </c>
      <c r="E8534" s="91"/>
    </row>
    <row r="8535" spans="1:5">
      <c r="A8535" t="s">
        <v>105</v>
      </c>
      <c r="B8535" t="s">
        <v>150</v>
      </c>
      <c r="C8535">
        <v>2017</v>
      </c>
      <c r="D8535" s="130">
        <v>9.1988445919325812E-2</v>
      </c>
      <c r="E8535" s="91"/>
    </row>
    <row r="8536" spans="1:5">
      <c r="A8536" t="s">
        <v>105</v>
      </c>
      <c r="B8536" t="s">
        <v>150</v>
      </c>
      <c r="C8536">
        <v>2018</v>
      </c>
      <c r="D8536" s="130">
        <v>4.7388209820725211E-2</v>
      </c>
      <c r="E8536" s="91"/>
    </row>
    <row r="8537" spans="1:5">
      <c r="A8537" t="s">
        <v>105</v>
      </c>
      <c r="B8537" t="s">
        <v>150</v>
      </c>
      <c r="C8537">
        <v>2019</v>
      </c>
      <c r="D8537" s="130">
        <v>2.031853875075175E-2</v>
      </c>
      <c r="E8537" s="91"/>
    </row>
    <row r="8538" spans="1:5">
      <c r="A8538" t="s">
        <v>105</v>
      </c>
      <c r="B8538" t="s">
        <v>150</v>
      </c>
      <c r="C8538">
        <v>2020</v>
      </c>
      <c r="D8538" s="130">
        <v>6.3605692339699454E-2</v>
      </c>
      <c r="E8538" s="91"/>
    </row>
    <row r="8539" spans="1:5">
      <c r="A8539" t="s">
        <v>105</v>
      </c>
      <c r="B8539" t="s">
        <v>150</v>
      </c>
      <c r="C8539">
        <v>2021</v>
      </c>
      <c r="D8539" s="130">
        <v>3.1133091268246042E-2</v>
      </c>
      <c r="E8539" s="91"/>
    </row>
    <row r="8540" spans="1:5">
      <c r="A8540" t="s">
        <v>105</v>
      </c>
      <c r="B8540" t="s">
        <v>150</v>
      </c>
      <c r="C8540">
        <v>2022</v>
      </c>
      <c r="D8540" s="130">
        <v>6.9347180495779773E-2</v>
      </c>
      <c r="E8540" s="91"/>
    </row>
    <row r="8541" spans="1:5">
      <c r="A8541" t="s">
        <v>105</v>
      </c>
      <c r="B8541" t="s">
        <v>150</v>
      </c>
      <c r="C8541">
        <v>2023</v>
      </c>
      <c r="D8541" s="130">
        <v>9.2386683539671527E-2</v>
      </c>
      <c r="E8541" s="91"/>
    </row>
    <row r="8542" spans="1:5">
      <c r="A8542" t="s">
        <v>105</v>
      </c>
      <c r="B8542" t="s">
        <v>150</v>
      </c>
      <c r="C8542">
        <v>2024</v>
      </c>
      <c r="D8542" s="130">
        <v>4.5798005713133083E-2</v>
      </c>
      <c r="E8542" s="91"/>
    </row>
    <row r="8543" spans="1:5">
      <c r="A8543" t="s">
        <v>105</v>
      </c>
      <c r="B8543" t="s">
        <v>150</v>
      </c>
      <c r="C8543">
        <v>2025</v>
      </c>
      <c r="D8543" s="130">
        <v>1.4153665871631638E-2</v>
      </c>
    </row>
    <row r="8544" spans="1:5">
      <c r="A8544" t="s">
        <v>12</v>
      </c>
      <c r="B8544" t="s">
        <v>150</v>
      </c>
      <c r="C8544">
        <v>2014</v>
      </c>
      <c r="D8544" s="130">
        <v>0.22077132406733679</v>
      </c>
      <c r="E8544" s="91"/>
    </row>
    <row r="8545" spans="1:5">
      <c r="A8545" t="s">
        <v>12</v>
      </c>
      <c r="B8545" t="s">
        <v>150</v>
      </c>
      <c r="C8545">
        <v>2015</v>
      </c>
      <c r="D8545" s="130">
        <v>0.2842330776977085</v>
      </c>
      <c r="E8545" s="91"/>
    </row>
    <row r="8546" spans="1:5">
      <c r="A8546" t="s">
        <v>12</v>
      </c>
      <c r="B8546" t="s">
        <v>150</v>
      </c>
      <c r="C8546">
        <v>2016</v>
      </c>
      <c r="D8546" s="130">
        <v>6.2290017989947662E-2</v>
      </c>
      <c r="E8546" s="91"/>
    </row>
    <row r="8547" spans="1:5">
      <c r="A8547" t="s">
        <v>12</v>
      </c>
      <c r="B8547" t="s">
        <v>150</v>
      </c>
      <c r="C8547">
        <v>2017</v>
      </c>
      <c r="D8547" s="130">
        <v>0.1099008907737701</v>
      </c>
      <c r="E8547" s="91"/>
    </row>
    <row r="8548" spans="1:5">
      <c r="A8548" t="s">
        <v>12</v>
      </c>
      <c r="B8548" t="s">
        <v>150</v>
      </c>
      <c r="C8548">
        <v>2018</v>
      </c>
      <c r="D8548" s="130">
        <v>0.17628210396653979</v>
      </c>
      <c r="E8548" s="91"/>
    </row>
    <row r="8549" spans="1:5">
      <c r="A8549" t="s">
        <v>12</v>
      </c>
      <c r="B8549" t="s">
        <v>150</v>
      </c>
      <c r="C8549">
        <v>2019</v>
      </c>
      <c r="D8549" s="130">
        <v>0.16101209226667909</v>
      </c>
      <c r="E8549" s="91"/>
    </row>
    <row r="8550" spans="1:5">
      <c r="A8550" t="s">
        <v>12</v>
      </c>
      <c r="B8550" t="s">
        <v>150</v>
      </c>
      <c r="C8550">
        <v>2020</v>
      </c>
      <c r="D8550" s="130">
        <v>0.1918849494981254</v>
      </c>
      <c r="E8550" s="91"/>
    </row>
    <row r="8551" spans="1:5">
      <c r="A8551" t="s">
        <v>12</v>
      </c>
      <c r="B8551" t="s">
        <v>150</v>
      </c>
      <c r="C8551">
        <v>2021</v>
      </c>
      <c r="D8551" s="130">
        <v>0.16548217172144489</v>
      </c>
      <c r="E8551" s="91"/>
    </row>
    <row r="8552" spans="1:5">
      <c r="A8552" t="s">
        <v>12</v>
      </c>
      <c r="B8552" t="s">
        <v>150</v>
      </c>
      <c r="C8552">
        <v>2022</v>
      </c>
      <c r="D8552" s="130">
        <v>9.8916302874198225E-2</v>
      </c>
      <c r="E8552" s="91"/>
    </row>
    <row r="8553" spans="1:5">
      <c r="A8553" t="s">
        <v>12</v>
      </c>
      <c r="B8553" t="s">
        <v>150</v>
      </c>
      <c r="C8553">
        <v>2023</v>
      </c>
      <c r="D8553" s="130">
        <v>0.15669461552749903</v>
      </c>
      <c r="E8553" s="91"/>
    </row>
    <row r="8554" spans="1:5">
      <c r="A8554" t="s">
        <v>12</v>
      </c>
      <c r="B8554" t="s">
        <v>150</v>
      </c>
      <c r="C8554">
        <v>2024</v>
      </c>
      <c r="D8554" s="130">
        <v>0.16535473544563012</v>
      </c>
      <c r="E8554" s="91"/>
    </row>
    <row r="8555" spans="1:5">
      <c r="A8555" t="s">
        <v>12</v>
      </c>
      <c r="B8555" t="s">
        <v>150</v>
      </c>
      <c r="C8555">
        <v>2025</v>
      </c>
      <c r="D8555" s="130">
        <v>9.7161989328065274E-2</v>
      </c>
    </row>
    <row r="8556" spans="1:5">
      <c r="A8556" t="s">
        <v>5</v>
      </c>
      <c r="B8556" t="s">
        <v>152</v>
      </c>
      <c r="C8556">
        <v>2014</v>
      </c>
      <c r="D8556" s="130">
        <v>0.16871706027541261</v>
      </c>
      <c r="E8556" s="91"/>
    </row>
    <row r="8557" spans="1:5">
      <c r="A8557" t="s">
        <v>5</v>
      </c>
      <c r="B8557" t="s">
        <v>152</v>
      </c>
      <c r="C8557">
        <v>2015</v>
      </c>
      <c r="D8557" s="130">
        <v>5.4240925474541152E-2</v>
      </c>
      <c r="E8557" s="91"/>
    </row>
    <row r="8558" spans="1:5">
      <c r="A8558" t="s">
        <v>5</v>
      </c>
      <c r="B8558" t="s">
        <v>152</v>
      </c>
      <c r="C8558">
        <v>2016</v>
      </c>
      <c r="D8558" s="130">
        <v>-1.3259262684589121E-2</v>
      </c>
      <c r="E8558" s="91"/>
    </row>
    <row r="8559" spans="1:5">
      <c r="A8559" t="s">
        <v>5</v>
      </c>
      <c r="B8559" t="s">
        <v>152</v>
      </c>
      <c r="C8559">
        <v>2017</v>
      </c>
      <c r="D8559" s="130">
        <v>1.8489715678709572E-2</v>
      </c>
      <c r="E8559" s="91"/>
    </row>
    <row r="8560" spans="1:5">
      <c r="A8560" t="s">
        <v>5</v>
      </c>
      <c r="B8560" t="s">
        <v>152</v>
      </c>
      <c r="C8560">
        <v>2018</v>
      </c>
      <c r="D8560" s="130">
        <v>4.7313422216056458E-2</v>
      </c>
      <c r="E8560" s="91"/>
    </row>
    <row r="8561" spans="1:5">
      <c r="A8561" t="s">
        <v>5</v>
      </c>
      <c r="B8561" t="s">
        <v>152</v>
      </c>
      <c r="C8561">
        <v>2019</v>
      </c>
      <c r="D8561" s="130">
        <v>5.5052672736289797E-2</v>
      </c>
      <c r="E8561" s="91"/>
    </row>
    <row r="8562" spans="1:5">
      <c r="A8562" t="s">
        <v>5</v>
      </c>
      <c r="B8562" t="s">
        <v>152</v>
      </c>
      <c r="C8562">
        <v>2020</v>
      </c>
      <c r="D8562" s="130">
        <v>6.4954282581836401E-2</v>
      </c>
      <c r="E8562" s="91"/>
    </row>
    <row r="8563" spans="1:5">
      <c r="A8563" t="s">
        <v>5</v>
      </c>
      <c r="B8563" t="s">
        <v>152</v>
      </c>
      <c r="C8563">
        <v>2021</v>
      </c>
      <c r="D8563" s="130">
        <v>8.3317523581830324E-2</v>
      </c>
      <c r="E8563" s="91"/>
    </row>
    <row r="8564" spans="1:5">
      <c r="A8564" t="s">
        <v>5</v>
      </c>
      <c r="B8564" t="s">
        <v>152</v>
      </c>
      <c r="C8564">
        <v>2022</v>
      </c>
      <c r="D8564" s="130">
        <v>8.2077476698428936E-2</v>
      </c>
      <c r="E8564" s="91"/>
    </row>
    <row r="8565" spans="1:5">
      <c r="A8565" t="s">
        <v>5</v>
      </c>
      <c r="B8565" t="s">
        <v>152</v>
      </c>
      <c r="C8565">
        <v>2023</v>
      </c>
      <c r="D8565" s="130">
        <v>4.7822949255311324E-2</v>
      </c>
      <c r="E8565" s="91"/>
    </row>
    <row r="8566" spans="1:5">
      <c r="A8566" t="s">
        <v>5</v>
      </c>
      <c r="B8566" t="s">
        <v>152</v>
      </c>
      <c r="C8566">
        <v>2024</v>
      </c>
      <c r="D8566" s="130">
        <v>4.2564673433041489E-2</v>
      </c>
      <c r="E8566" s="91"/>
    </row>
    <row r="8567" spans="1:5">
      <c r="A8567" t="s">
        <v>5</v>
      </c>
      <c r="B8567" t="s">
        <v>152</v>
      </c>
      <c r="C8567">
        <v>2025</v>
      </c>
      <c r="D8567" s="130">
        <v>3.324073089895635E-2</v>
      </c>
    </row>
    <row r="8568" spans="1:5">
      <c r="A8568" t="s">
        <v>102</v>
      </c>
      <c r="B8568" t="s">
        <v>152</v>
      </c>
      <c r="C8568">
        <v>2014</v>
      </c>
      <c r="D8568" s="130">
        <v>0.17356435080266919</v>
      </c>
      <c r="E8568" s="91"/>
    </row>
    <row r="8569" spans="1:5">
      <c r="A8569" t="s">
        <v>102</v>
      </c>
      <c r="B8569" t="s">
        <v>152</v>
      </c>
      <c r="C8569">
        <v>2015</v>
      </c>
      <c r="D8569" s="130">
        <v>0.18658986954320139</v>
      </c>
      <c r="E8569" s="91"/>
    </row>
    <row r="8570" spans="1:5">
      <c r="A8570" t="s">
        <v>102</v>
      </c>
      <c r="B8570" t="s">
        <v>152</v>
      </c>
      <c r="C8570">
        <v>2016</v>
      </c>
      <c r="D8570" s="130">
        <v>4.0585650834788697E-2</v>
      </c>
      <c r="E8570" s="91"/>
    </row>
    <row r="8571" spans="1:5">
      <c r="A8571" t="s">
        <v>102</v>
      </c>
      <c r="B8571" t="s">
        <v>152</v>
      </c>
      <c r="C8571">
        <v>2017</v>
      </c>
      <c r="D8571" s="130">
        <v>0.10258043891036241</v>
      </c>
      <c r="E8571" s="91"/>
    </row>
    <row r="8572" spans="1:5">
      <c r="A8572" t="s">
        <v>102</v>
      </c>
      <c r="B8572" t="s">
        <v>152</v>
      </c>
      <c r="C8572">
        <v>2018</v>
      </c>
      <c r="D8572" s="130">
        <v>9.1834456837061679E-2</v>
      </c>
      <c r="E8572" s="91"/>
    </row>
    <row r="8573" spans="1:5">
      <c r="A8573" t="s">
        <v>102</v>
      </c>
      <c r="B8573" t="s">
        <v>152</v>
      </c>
      <c r="C8573">
        <v>2019</v>
      </c>
      <c r="D8573" s="130">
        <v>9.1020693650679427E-2</v>
      </c>
      <c r="E8573" s="91"/>
    </row>
    <row r="8574" spans="1:5">
      <c r="A8574" t="s">
        <v>102</v>
      </c>
      <c r="B8574" t="s">
        <v>152</v>
      </c>
      <c r="C8574">
        <v>2020</v>
      </c>
      <c r="D8574" s="130">
        <v>9.2262856482824535E-2</v>
      </c>
      <c r="E8574" s="91"/>
    </row>
    <row r="8575" spans="1:5">
      <c r="A8575" t="s">
        <v>102</v>
      </c>
      <c r="B8575" t="s">
        <v>152</v>
      </c>
      <c r="C8575">
        <v>2021</v>
      </c>
      <c r="D8575" s="130">
        <v>6.1138972430595503E-2</v>
      </c>
      <c r="E8575" s="91"/>
    </row>
    <row r="8576" spans="1:5">
      <c r="A8576" t="s">
        <v>102</v>
      </c>
      <c r="B8576" t="s">
        <v>152</v>
      </c>
      <c r="C8576">
        <v>2022</v>
      </c>
      <c r="D8576" s="130">
        <v>1.5495714004878862E-2</v>
      </c>
      <c r="E8576" s="91"/>
    </row>
    <row r="8577" spans="1:5">
      <c r="A8577" t="s">
        <v>102</v>
      </c>
      <c r="B8577" t="s">
        <v>152</v>
      </c>
      <c r="C8577">
        <v>2023</v>
      </c>
      <c r="D8577" s="130">
        <v>8.6371598768846827E-2</v>
      </c>
      <c r="E8577" s="91"/>
    </row>
    <row r="8578" spans="1:5">
      <c r="A8578" t="s">
        <v>102</v>
      </c>
      <c r="B8578" t="s">
        <v>152</v>
      </c>
      <c r="C8578">
        <v>2024</v>
      </c>
      <c r="D8578" s="130">
        <v>3.7611634723101528E-2</v>
      </c>
      <c r="E8578" s="91"/>
    </row>
    <row r="8579" spans="1:5">
      <c r="A8579" t="s">
        <v>102</v>
      </c>
      <c r="B8579" t="s">
        <v>152</v>
      </c>
      <c r="C8579">
        <v>2025</v>
      </c>
      <c r="D8579" s="130">
        <v>3.6191889238675397E-2</v>
      </c>
    </row>
    <row r="8580" spans="1:5">
      <c r="A8580" t="s">
        <v>11</v>
      </c>
      <c r="B8580" t="s">
        <v>152</v>
      </c>
      <c r="C8580">
        <v>2014</v>
      </c>
      <c r="D8580" s="130">
        <v>9.1258917250926608E-2</v>
      </c>
      <c r="E8580" s="91"/>
    </row>
    <row r="8581" spans="1:5">
      <c r="A8581" t="s">
        <v>11</v>
      </c>
      <c r="B8581" t="s">
        <v>152</v>
      </c>
      <c r="C8581">
        <v>2015</v>
      </c>
      <c r="D8581" s="130">
        <v>0.114241665031504</v>
      </c>
      <c r="E8581" s="91"/>
    </row>
    <row r="8582" spans="1:5">
      <c r="A8582" t="s">
        <v>11</v>
      </c>
      <c r="B8582" t="s">
        <v>152</v>
      </c>
      <c r="C8582">
        <v>2016</v>
      </c>
      <c r="D8582" s="130">
        <v>7.545255765079828E-2</v>
      </c>
      <c r="E8582" s="91"/>
    </row>
    <row r="8583" spans="1:5">
      <c r="A8583" t="s">
        <v>11</v>
      </c>
      <c r="B8583" t="s">
        <v>152</v>
      </c>
      <c r="C8583">
        <v>2017</v>
      </c>
      <c r="D8583" s="130">
        <v>7.3597801543944144E-2</v>
      </c>
      <c r="E8583" s="91"/>
    </row>
    <row r="8584" spans="1:5">
      <c r="A8584" t="s">
        <v>11</v>
      </c>
      <c r="B8584" t="s">
        <v>152</v>
      </c>
      <c r="C8584">
        <v>2018</v>
      </c>
      <c r="D8584" s="130">
        <v>7.2197529429805715E-2</v>
      </c>
      <c r="E8584" s="91"/>
    </row>
    <row r="8585" spans="1:5">
      <c r="A8585" t="s">
        <v>11</v>
      </c>
      <c r="B8585" t="s">
        <v>152</v>
      </c>
      <c r="C8585">
        <v>2019</v>
      </c>
      <c r="D8585" s="130">
        <v>6.6946780228953839E-2</v>
      </c>
      <c r="E8585" s="91"/>
    </row>
    <row r="8586" spans="1:5">
      <c r="A8586" t="s">
        <v>11</v>
      </c>
      <c r="B8586" t="s">
        <v>152</v>
      </c>
      <c r="C8586">
        <v>2020</v>
      </c>
      <c r="D8586" s="130">
        <v>4.6142299052582471E-2</v>
      </c>
      <c r="E8586" s="91"/>
    </row>
    <row r="8587" spans="1:5">
      <c r="A8587" t="s">
        <v>11</v>
      </c>
      <c r="B8587" t="s">
        <v>152</v>
      </c>
      <c r="C8587">
        <v>2021</v>
      </c>
      <c r="D8587" s="130">
        <v>4.6339134349984261E-2</v>
      </c>
      <c r="E8587" s="91"/>
    </row>
    <row r="8588" spans="1:5">
      <c r="A8588" t="s">
        <v>11</v>
      </c>
      <c r="B8588" t="s">
        <v>152</v>
      </c>
      <c r="C8588">
        <v>2022</v>
      </c>
      <c r="D8588" s="130">
        <v>9.6728040106643126E-2</v>
      </c>
      <c r="E8588" s="91"/>
    </row>
    <row r="8589" spans="1:5">
      <c r="A8589" t="s">
        <v>11</v>
      </c>
      <c r="B8589" t="s">
        <v>152</v>
      </c>
      <c r="C8589">
        <v>2023</v>
      </c>
      <c r="D8589" s="130">
        <v>9.5992643068380179E-2</v>
      </c>
      <c r="E8589" s="91"/>
    </row>
    <row r="8590" spans="1:5">
      <c r="A8590" t="s">
        <v>11</v>
      </c>
      <c r="B8590" t="s">
        <v>152</v>
      </c>
      <c r="C8590">
        <v>2024</v>
      </c>
      <c r="D8590" s="130">
        <v>4.1867528347219983E-2</v>
      </c>
      <c r="E8590" s="91"/>
    </row>
    <row r="8591" spans="1:5">
      <c r="A8591" t="s">
        <v>11</v>
      </c>
      <c r="B8591" t="s">
        <v>152</v>
      </c>
      <c r="C8591">
        <v>2025</v>
      </c>
      <c r="D8591" s="130">
        <v>4.5233380558362152E-2</v>
      </c>
    </row>
    <row r="8592" spans="1:5">
      <c r="A8592" t="s">
        <v>6</v>
      </c>
      <c r="B8592" t="s">
        <v>152</v>
      </c>
      <c r="C8592">
        <v>2014</v>
      </c>
      <c r="D8592" s="130">
        <v>0.1197198899123115</v>
      </c>
      <c r="E8592" s="91"/>
    </row>
    <row r="8593" spans="1:5">
      <c r="A8593" t="s">
        <v>6</v>
      </c>
      <c r="B8593" t="s">
        <v>152</v>
      </c>
      <c r="C8593">
        <v>2015</v>
      </c>
      <c r="D8593" s="130">
        <v>0.1060674323942194</v>
      </c>
      <c r="E8593" s="91"/>
    </row>
    <row r="8594" spans="1:5">
      <c r="A8594" t="s">
        <v>6</v>
      </c>
      <c r="B8594" t="s">
        <v>152</v>
      </c>
      <c r="C8594">
        <v>2016</v>
      </c>
      <c r="D8594" s="130">
        <v>4.8653512776621992E-2</v>
      </c>
      <c r="E8594" s="91"/>
    </row>
    <row r="8595" spans="1:5">
      <c r="A8595" t="s">
        <v>6</v>
      </c>
      <c r="B8595" t="s">
        <v>152</v>
      </c>
      <c r="C8595">
        <v>2017</v>
      </c>
      <c r="D8595" s="130">
        <v>6.6947225691993115E-2</v>
      </c>
      <c r="E8595" s="91"/>
    </row>
    <row r="8596" spans="1:5">
      <c r="A8596" t="s">
        <v>6</v>
      </c>
      <c r="B8596" t="s">
        <v>152</v>
      </c>
      <c r="C8596">
        <v>2018</v>
      </c>
      <c r="D8596" s="130">
        <v>0.21420703654417891</v>
      </c>
      <c r="E8596" s="91"/>
    </row>
    <row r="8597" spans="1:5">
      <c r="A8597" t="s">
        <v>6</v>
      </c>
      <c r="B8597" t="s">
        <v>152</v>
      </c>
      <c r="C8597">
        <v>2019</v>
      </c>
      <c r="D8597" s="130">
        <v>0.16547910736727209</v>
      </c>
      <c r="E8597" s="91"/>
    </row>
    <row r="8598" spans="1:5">
      <c r="A8598" t="s">
        <v>6</v>
      </c>
      <c r="B8598" t="s">
        <v>152</v>
      </c>
      <c r="C8598">
        <v>2020</v>
      </c>
      <c r="D8598" s="130">
        <v>0.1208958713624104</v>
      </c>
      <c r="E8598" s="91"/>
    </row>
    <row r="8599" spans="1:5">
      <c r="A8599" t="s">
        <v>6</v>
      </c>
      <c r="B8599" t="s">
        <v>152</v>
      </c>
      <c r="C8599">
        <v>2021</v>
      </c>
      <c r="D8599" s="130">
        <v>0.1676301636004634</v>
      </c>
      <c r="E8599" s="91"/>
    </row>
    <row r="8600" spans="1:5">
      <c r="A8600" t="s">
        <v>6</v>
      </c>
      <c r="B8600" t="s">
        <v>152</v>
      </c>
      <c r="C8600">
        <v>2022</v>
      </c>
      <c r="D8600" s="130">
        <v>9.2236214087790189E-2</v>
      </c>
      <c r="E8600" s="91"/>
    </row>
    <row r="8601" spans="1:5">
      <c r="A8601" t="s">
        <v>6</v>
      </c>
      <c r="B8601" t="s">
        <v>152</v>
      </c>
      <c r="C8601">
        <v>2023</v>
      </c>
      <c r="D8601" s="130">
        <v>8.5539654694662778E-2</v>
      </c>
      <c r="E8601" s="91"/>
    </row>
    <row r="8602" spans="1:5">
      <c r="A8602" t="s">
        <v>6</v>
      </c>
      <c r="B8602" t="s">
        <v>152</v>
      </c>
      <c r="C8602">
        <v>2024</v>
      </c>
      <c r="D8602" s="130">
        <v>0.12402284809858577</v>
      </c>
      <c r="E8602" s="91"/>
    </row>
    <row r="8603" spans="1:5">
      <c r="A8603" t="s">
        <v>6</v>
      </c>
      <c r="B8603" t="s">
        <v>152</v>
      </c>
      <c r="C8603">
        <v>2025</v>
      </c>
      <c r="D8603" s="130">
        <v>1.0825757915548712E-2</v>
      </c>
    </row>
    <row r="8604" spans="1:5">
      <c r="A8604" t="s">
        <v>8</v>
      </c>
      <c r="B8604" t="s">
        <v>152</v>
      </c>
      <c r="C8604">
        <v>2014</v>
      </c>
      <c r="D8604" s="130">
        <v>9.8538551451601508E-2</v>
      </c>
      <c r="E8604" s="91"/>
    </row>
    <row r="8605" spans="1:5">
      <c r="A8605" t="s">
        <v>8</v>
      </c>
      <c r="B8605" t="s">
        <v>152</v>
      </c>
      <c r="C8605">
        <v>2015</v>
      </c>
      <c r="D8605" s="130">
        <v>0.11179888319302581</v>
      </c>
      <c r="E8605" s="91"/>
    </row>
    <row r="8606" spans="1:5">
      <c r="A8606" t="s">
        <v>8</v>
      </c>
      <c r="B8606" t="s">
        <v>152</v>
      </c>
      <c r="C8606">
        <v>2016</v>
      </c>
      <c r="D8606" s="130">
        <v>7.6365150397252654E-2</v>
      </c>
      <c r="E8606" s="91"/>
    </row>
    <row r="8607" spans="1:5">
      <c r="A8607" t="s">
        <v>8</v>
      </c>
      <c r="B8607" t="s">
        <v>152</v>
      </c>
      <c r="C8607">
        <v>2017</v>
      </c>
      <c r="D8607" s="130">
        <v>8.480485357709526E-2</v>
      </c>
      <c r="E8607" s="91"/>
    </row>
    <row r="8608" spans="1:5">
      <c r="A8608" t="s">
        <v>8</v>
      </c>
      <c r="B8608" t="s">
        <v>152</v>
      </c>
      <c r="C8608">
        <v>2018</v>
      </c>
      <c r="D8608" s="130">
        <v>0.1112752028764131</v>
      </c>
      <c r="E8608" s="91"/>
    </row>
    <row r="8609" spans="1:5">
      <c r="A8609" t="s">
        <v>8</v>
      </c>
      <c r="B8609" t="s">
        <v>152</v>
      </c>
      <c r="C8609">
        <v>2019</v>
      </c>
      <c r="D8609" s="130">
        <v>8.1507722370032856E-2</v>
      </c>
      <c r="E8609" s="91"/>
    </row>
    <row r="8610" spans="1:5">
      <c r="A8610" t="s">
        <v>8</v>
      </c>
      <c r="B8610" t="s">
        <v>152</v>
      </c>
      <c r="C8610">
        <v>2020</v>
      </c>
      <c r="D8610" s="130">
        <v>7.8562192683529486E-2</v>
      </c>
      <c r="E8610" s="91"/>
    </row>
    <row r="8611" spans="1:5">
      <c r="A8611" t="s">
        <v>8</v>
      </c>
      <c r="B8611" t="s">
        <v>152</v>
      </c>
      <c r="C8611">
        <v>2021</v>
      </c>
      <c r="D8611" s="130">
        <v>4.4713424868603149E-2</v>
      </c>
      <c r="E8611" s="91"/>
    </row>
    <row r="8612" spans="1:5">
      <c r="A8612" t="s">
        <v>8</v>
      </c>
      <c r="B8612" t="s">
        <v>152</v>
      </c>
      <c r="C8612">
        <v>2022</v>
      </c>
      <c r="D8612" s="130">
        <v>4.3324283733612814E-2</v>
      </c>
      <c r="E8612" s="91"/>
    </row>
    <row r="8613" spans="1:5">
      <c r="A8613" t="s">
        <v>8</v>
      </c>
      <c r="B8613" t="s">
        <v>152</v>
      </c>
      <c r="C8613">
        <v>2023</v>
      </c>
      <c r="D8613" s="130">
        <v>9.4472049218492626E-3</v>
      </c>
      <c r="E8613" s="91"/>
    </row>
    <row r="8614" spans="1:5">
      <c r="A8614" t="s">
        <v>8</v>
      </c>
      <c r="B8614" t="s">
        <v>152</v>
      </c>
      <c r="C8614">
        <v>2024</v>
      </c>
      <c r="D8614" s="130">
        <v>7.8036923744014284E-3</v>
      </c>
      <c r="E8614" s="91"/>
    </row>
    <row r="8615" spans="1:5">
      <c r="A8615" t="s">
        <v>8</v>
      </c>
      <c r="B8615" t="s">
        <v>152</v>
      </c>
      <c r="C8615">
        <v>2025</v>
      </c>
      <c r="D8615" s="130">
        <v>-6.4885482649207713E-3</v>
      </c>
    </row>
    <row r="8616" spans="1:5">
      <c r="A8616" t="s">
        <v>9</v>
      </c>
      <c r="B8616" t="s">
        <v>152</v>
      </c>
      <c r="C8616">
        <v>2014</v>
      </c>
      <c r="D8616" s="130">
        <v>9.9181992772384917E-2</v>
      </c>
      <c r="E8616" s="91"/>
    </row>
    <row r="8617" spans="1:5">
      <c r="A8617" t="s">
        <v>9</v>
      </c>
      <c r="B8617" t="s">
        <v>152</v>
      </c>
      <c r="C8617">
        <v>2015</v>
      </c>
      <c r="D8617" s="130">
        <v>0.1084427710844646</v>
      </c>
      <c r="E8617" s="91"/>
    </row>
    <row r="8618" spans="1:5">
      <c r="A8618" t="s">
        <v>9</v>
      </c>
      <c r="B8618" t="s">
        <v>152</v>
      </c>
      <c r="C8618">
        <v>2016</v>
      </c>
      <c r="D8618" s="130">
        <v>4.2113853272560411E-2</v>
      </c>
      <c r="E8618" s="91"/>
    </row>
    <row r="8619" spans="1:5">
      <c r="A8619" t="s">
        <v>9</v>
      </c>
      <c r="B8619" t="s">
        <v>152</v>
      </c>
      <c r="C8619">
        <v>2017</v>
      </c>
      <c r="D8619" s="130">
        <v>0.11227061029105299</v>
      </c>
      <c r="E8619" s="91"/>
    </row>
    <row r="8620" spans="1:5">
      <c r="A8620" t="s">
        <v>9</v>
      </c>
      <c r="B8620" t="s">
        <v>152</v>
      </c>
      <c r="C8620">
        <v>2018</v>
      </c>
      <c r="D8620" s="130">
        <v>7.8402436010217638E-2</v>
      </c>
      <c r="E8620" s="91"/>
    </row>
    <row r="8621" spans="1:5">
      <c r="A8621" t="s">
        <v>9</v>
      </c>
      <c r="B8621" t="s">
        <v>152</v>
      </c>
      <c r="C8621">
        <v>2019</v>
      </c>
      <c r="D8621" s="130">
        <v>7.3055645760000232E-2</v>
      </c>
      <c r="E8621" s="91"/>
    </row>
    <row r="8622" spans="1:5">
      <c r="A8622" t="s">
        <v>9</v>
      </c>
      <c r="B8622" t="s">
        <v>152</v>
      </c>
      <c r="C8622">
        <v>2020</v>
      </c>
      <c r="D8622" s="130">
        <v>6.788665054210595E-2</v>
      </c>
      <c r="E8622" s="91"/>
    </row>
    <row r="8623" spans="1:5">
      <c r="A8623" t="s">
        <v>9</v>
      </c>
      <c r="B8623" t="s">
        <v>152</v>
      </c>
      <c r="C8623">
        <v>2021</v>
      </c>
      <c r="D8623" s="130">
        <v>2.5271241251833582E-2</v>
      </c>
      <c r="E8623" s="91"/>
    </row>
    <row r="8624" spans="1:5">
      <c r="A8624" t="s">
        <v>9</v>
      </c>
      <c r="B8624" t="s">
        <v>152</v>
      </c>
      <c r="C8624">
        <v>2022</v>
      </c>
      <c r="D8624" s="130">
        <v>3.5555126464121845E-2</v>
      </c>
      <c r="E8624" s="91"/>
    </row>
    <row r="8625" spans="1:5">
      <c r="A8625" t="s">
        <v>9</v>
      </c>
      <c r="B8625" t="s">
        <v>152</v>
      </c>
      <c r="C8625">
        <v>2023</v>
      </c>
      <c r="D8625" s="130">
        <v>2.6348202738610955E-2</v>
      </c>
      <c r="E8625" s="91"/>
    </row>
    <row r="8626" spans="1:5">
      <c r="A8626" t="s">
        <v>9</v>
      </c>
      <c r="B8626" t="s">
        <v>152</v>
      </c>
      <c r="C8626">
        <v>2024</v>
      </c>
      <c r="D8626" s="130">
        <v>7.8520806902185271E-4</v>
      </c>
      <c r="E8626" s="91"/>
    </row>
    <row r="8627" spans="1:5">
      <c r="A8627" t="s">
        <v>9</v>
      </c>
      <c r="B8627" t="s">
        <v>152</v>
      </c>
      <c r="C8627">
        <v>2025</v>
      </c>
      <c r="D8627" s="130">
        <v>-2.987268417668049E-3</v>
      </c>
    </row>
    <row r="8628" spans="1:5">
      <c r="A8628" t="s">
        <v>7</v>
      </c>
      <c r="B8628" t="s">
        <v>152</v>
      </c>
      <c r="C8628">
        <v>2014</v>
      </c>
      <c r="D8628" s="130">
        <v>0.13660595094957151</v>
      </c>
      <c r="E8628" s="91"/>
    </row>
    <row r="8629" spans="1:5">
      <c r="A8629" t="s">
        <v>7</v>
      </c>
      <c r="B8629" t="s">
        <v>152</v>
      </c>
      <c r="C8629">
        <v>2015</v>
      </c>
      <c r="D8629" s="130">
        <v>0.15522333725104101</v>
      </c>
      <c r="E8629" s="91"/>
    </row>
    <row r="8630" spans="1:5">
      <c r="A8630" t="s">
        <v>7</v>
      </c>
      <c r="B8630" t="s">
        <v>152</v>
      </c>
      <c r="C8630">
        <v>2016</v>
      </c>
      <c r="D8630" s="130">
        <v>1.0495448595678591E-2</v>
      </c>
      <c r="E8630" s="91"/>
    </row>
    <row r="8631" spans="1:5">
      <c r="A8631" t="s">
        <v>7</v>
      </c>
      <c r="B8631" t="s">
        <v>152</v>
      </c>
      <c r="C8631">
        <v>2017</v>
      </c>
      <c r="D8631" s="130">
        <v>3.0133657840215568E-2</v>
      </c>
      <c r="E8631" s="91"/>
    </row>
    <row r="8632" spans="1:5">
      <c r="A8632" t="s">
        <v>7</v>
      </c>
      <c r="B8632" t="s">
        <v>152</v>
      </c>
      <c r="C8632">
        <v>2018</v>
      </c>
      <c r="D8632" s="130">
        <v>3.286642418280409E-2</v>
      </c>
      <c r="E8632" s="91"/>
    </row>
    <row r="8633" spans="1:5">
      <c r="A8633" t="s">
        <v>7</v>
      </c>
      <c r="B8633" t="s">
        <v>152</v>
      </c>
      <c r="C8633">
        <v>2019</v>
      </c>
      <c r="D8633" s="130">
        <v>1.94753841349555E-2</v>
      </c>
      <c r="E8633" s="91"/>
    </row>
    <row r="8634" spans="1:5">
      <c r="A8634" t="s">
        <v>7</v>
      </c>
      <c r="B8634" t="s">
        <v>152</v>
      </c>
      <c r="C8634">
        <v>2020</v>
      </c>
      <c r="D8634" s="130">
        <v>3.1467317019043782E-2</v>
      </c>
      <c r="E8634" s="91"/>
    </row>
    <row r="8635" spans="1:5">
      <c r="A8635" t="s">
        <v>7</v>
      </c>
      <c r="B8635" t="s">
        <v>152</v>
      </c>
      <c r="C8635">
        <v>2021</v>
      </c>
      <c r="D8635" s="130">
        <v>4.2696893064236241E-2</v>
      </c>
      <c r="E8635" s="91"/>
    </row>
    <row r="8636" spans="1:5">
      <c r="A8636" t="s">
        <v>7</v>
      </c>
      <c r="B8636" t="s">
        <v>152</v>
      </c>
      <c r="C8636">
        <v>2022</v>
      </c>
      <c r="D8636" s="130">
        <v>4.336518086975976E-2</v>
      </c>
      <c r="E8636" s="91"/>
    </row>
    <row r="8637" spans="1:5">
      <c r="A8637" t="s">
        <v>7</v>
      </c>
      <c r="B8637" t="s">
        <v>152</v>
      </c>
      <c r="C8637">
        <v>2023</v>
      </c>
      <c r="D8637" s="130">
        <v>1.6129575431415969E-2</v>
      </c>
      <c r="E8637" s="91"/>
    </row>
    <row r="8638" spans="1:5">
      <c r="A8638" t="s">
        <v>7</v>
      </c>
      <c r="B8638" t="s">
        <v>152</v>
      </c>
      <c r="C8638">
        <v>2024</v>
      </c>
      <c r="D8638" s="130">
        <v>1.628066497211321E-2</v>
      </c>
      <c r="E8638" s="91"/>
    </row>
    <row r="8639" spans="1:5">
      <c r="A8639" t="s">
        <v>7</v>
      </c>
      <c r="B8639" t="s">
        <v>152</v>
      </c>
      <c r="C8639">
        <v>2025</v>
      </c>
      <c r="D8639" s="130">
        <v>3.1032323100065203E-2</v>
      </c>
    </row>
    <row r="8640" spans="1:5">
      <c r="A8640" t="s">
        <v>107</v>
      </c>
      <c r="B8640" t="s">
        <v>152</v>
      </c>
      <c r="C8640">
        <v>2014</v>
      </c>
      <c r="D8640" s="130">
        <v>7.0092418473877038E-2</v>
      </c>
      <c r="E8640" s="91"/>
    </row>
    <row r="8641" spans="1:5">
      <c r="A8641" t="s">
        <v>107</v>
      </c>
      <c r="B8641" t="s">
        <v>152</v>
      </c>
      <c r="C8641">
        <v>2015</v>
      </c>
      <c r="D8641" s="130">
        <v>5.3138054520936777E-2</v>
      </c>
      <c r="E8641" s="91"/>
    </row>
    <row r="8642" spans="1:5">
      <c r="A8642" t="s">
        <v>107</v>
      </c>
      <c r="B8642" t="s">
        <v>152</v>
      </c>
      <c r="C8642">
        <v>2016</v>
      </c>
      <c r="D8642" s="130">
        <v>5.0033837641413899E-2</v>
      </c>
      <c r="E8642" s="91"/>
    </row>
    <row r="8643" spans="1:5">
      <c r="A8643" t="s">
        <v>107</v>
      </c>
      <c r="B8643" t="s">
        <v>152</v>
      </c>
      <c r="C8643">
        <v>2017</v>
      </c>
      <c r="D8643" s="130">
        <v>4.9325575783188108E-2</v>
      </c>
      <c r="E8643" s="91"/>
    </row>
    <row r="8644" spans="1:5">
      <c r="A8644" t="s">
        <v>107</v>
      </c>
      <c r="B8644" t="s">
        <v>152</v>
      </c>
      <c r="C8644">
        <v>2018</v>
      </c>
      <c r="D8644" s="130">
        <v>5.2306947873278817E-2</v>
      </c>
      <c r="E8644" s="91"/>
    </row>
    <row r="8645" spans="1:5">
      <c r="A8645" t="s">
        <v>107</v>
      </c>
      <c r="B8645" t="s">
        <v>152</v>
      </c>
      <c r="C8645">
        <v>2019</v>
      </c>
      <c r="D8645" s="130">
        <v>6.8700569579278559E-2</v>
      </c>
      <c r="E8645" s="91"/>
    </row>
    <row r="8646" spans="1:5">
      <c r="A8646" t="s">
        <v>107</v>
      </c>
      <c r="B8646" t="s">
        <v>152</v>
      </c>
      <c r="C8646">
        <v>2020</v>
      </c>
      <c r="D8646" s="130">
        <v>5.349071453865481E-2</v>
      </c>
      <c r="E8646" s="91"/>
    </row>
    <row r="8647" spans="1:5">
      <c r="A8647" t="s">
        <v>107</v>
      </c>
      <c r="B8647" t="s">
        <v>152</v>
      </c>
      <c r="C8647">
        <v>2021</v>
      </c>
      <c r="D8647" s="130">
        <v>3.6101055947903048E-2</v>
      </c>
      <c r="E8647" s="91"/>
    </row>
    <row r="8648" spans="1:5">
      <c r="A8648" t="s">
        <v>107</v>
      </c>
      <c r="B8648" t="s">
        <v>152</v>
      </c>
      <c r="C8648">
        <v>2022</v>
      </c>
      <c r="D8648" s="130">
        <v>3.5795906290691334E-2</v>
      </c>
      <c r="E8648" s="91"/>
    </row>
    <row r="8649" spans="1:5">
      <c r="A8649" t="s">
        <v>107</v>
      </c>
      <c r="B8649" t="s">
        <v>152</v>
      </c>
      <c r="C8649">
        <v>2023</v>
      </c>
      <c r="D8649" s="130">
        <v>1.8650583475663909E-2</v>
      </c>
      <c r="E8649" s="91"/>
    </row>
    <row r="8650" spans="1:5">
      <c r="A8650" t="s">
        <v>107</v>
      </c>
      <c r="B8650" t="s">
        <v>152</v>
      </c>
      <c r="C8650">
        <v>2024</v>
      </c>
      <c r="D8650" s="130">
        <v>-1.2312317555529384E-2</v>
      </c>
      <c r="E8650" s="91"/>
    </row>
    <row r="8651" spans="1:5">
      <c r="A8651" t="s">
        <v>107</v>
      </c>
      <c r="B8651" t="s">
        <v>152</v>
      </c>
      <c r="C8651">
        <v>2025</v>
      </c>
      <c r="D8651" s="130">
        <v>4.6859880109809786E-3</v>
      </c>
    </row>
    <row r="8652" spans="1:5">
      <c r="A8652" t="s">
        <v>104</v>
      </c>
      <c r="B8652" t="s">
        <v>152</v>
      </c>
      <c r="C8652">
        <v>2014</v>
      </c>
      <c r="D8652" s="130">
        <v>9.1618962898388029E-2</v>
      </c>
      <c r="E8652" s="91"/>
    </row>
    <row r="8653" spans="1:5">
      <c r="A8653" t="s">
        <v>104</v>
      </c>
      <c r="B8653" t="s">
        <v>152</v>
      </c>
      <c r="C8653">
        <v>2015</v>
      </c>
      <c r="D8653" s="130">
        <v>0.12963319117795291</v>
      </c>
      <c r="E8653" s="91"/>
    </row>
    <row r="8654" spans="1:5">
      <c r="A8654" t="s">
        <v>104</v>
      </c>
      <c r="B8654" t="s">
        <v>152</v>
      </c>
      <c r="C8654">
        <v>2016</v>
      </c>
      <c r="D8654" s="130">
        <v>7.7448574466660314E-2</v>
      </c>
      <c r="E8654" s="91"/>
    </row>
    <row r="8655" spans="1:5">
      <c r="A8655" t="s">
        <v>104</v>
      </c>
      <c r="B8655" t="s">
        <v>152</v>
      </c>
      <c r="C8655">
        <v>2017</v>
      </c>
      <c r="D8655" s="130">
        <v>0.1063532536260173</v>
      </c>
      <c r="E8655" s="91"/>
    </row>
    <row r="8656" spans="1:5">
      <c r="A8656" t="s">
        <v>104</v>
      </c>
      <c r="B8656" t="s">
        <v>152</v>
      </c>
      <c r="C8656">
        <v>2018</v>
      </c>
      <c r="D8656" s="130">
        <v>9.2958409007262419E-2</v>
      </c>
      <c r="E8656" s="91"/>
    </row>
    <row r="8657" spans="1:5">
      <c r="A8657" t="s">
        <v>104</v>
      </c>
      <c r="B8657" t="s">
        <v>152</v>
      </c>
      <c r="C8657">
        <v>2019</v>
      </c>
      <c r="D8657" s="130">
        <v>6.3047419750169004E-2</v>
      </c>
      <c r="E8657" s="91"/>
    </row>
    <row r="8658" spans="1:5">
      <c r="A8658" t="s">
        <v>104</v>
      </c>
      <c r="B8658" t="s">
        <v>152</v>
      </c>
      <c r="C8658">
        <v>2020</v>
      </c>
      <c r="D8658" s="130">
        <v>9.9052659244438124E-2</v>
      </c>
      <c r="E8658" s="91"/>
    </row>
    <row r="8659" spans="1:5">
      <c r="A8659" t="s">
        <v>104</v>
      </c>
      <c r="B8659" t="s">
        <v>152</v>
      </c>
      <c r="C8659">
        <v>2021</v>
      </c>
      <c r="D8659" s="130">
        <v>0.108253796380805</v>
      </c>
      <c r="E8659" s="91"/>
    </row>
    <row r="8660" spans="1:5">
      <c r="A8660" t="s">
        <v>104</v>
      </c>
      <c r="B8660" t="s">
        <v>152</v>
      </c>
      <c r="C8660">
        <v>2022</v>
      </c>
      <c r="D8660" s="130">
        <v>9.1492320772101302E-2</v>
      </c>
      <c r="E8660" s="91"/>
    </row>
    <row r="8661" spans="1:5">
      <c r="A8661" t="s">
        <v>104</v>
      </c>
      <c r="B8661" t="s">
        <v>152</v>
      </c>
      <c r="C8661">
        <v>2023</v>
      </c>
      <c r="D8661" s="130">
        <v>5.180525111521362E-2</v>
      </c>
      <c r="E8661" s="91"/>
    </row>
    <row r="8662" spans="1:5">
      <c r="A8662" t="s">
        <v>104</v>
      </c>
      <c r="B8662" t="s">
        <v>152</v>
      </c>
      <c r="C8662">
        <v>2024</v>
      </c>
      <c r="D8662" s="130">
        <v>6.3265363391656421E-2</v>
      </c>
      <c r="E8662" s="91"/>
    </row>
    <row r="8663" spans="1:5">
      <c r="A8663" t="s">
        <v>104</v>
      </c>
      <c r="B8663" t="s">
        <v>152</v>
      </c>
      <c r="C8663">
        <v>2025</v>
      </c>
      <c r="D8663" s="130">
        <v>7.6259360314094873E-2</v>
      </c>
    </row>
    <row r="8664" spans="1:5">
      <c r="A8664" s="134" t="s">
        <v>145</v>
      </c>
      <c r="B8664" t="s">
        <v>152</v>
      </c>
      <c r="C8664">
        <v>2014</v>
      </c>
      <c r="D8664" s="130"/>
    </row>
    <row r="8665" spans="1:5">
      <c r="A8665" s="134" t="s">
        <v>145</v>
      </c>
      <c r="B8665" t="s">
        <v>152</v>
      </c>
      <c r="C8665">
        <v>2015</v>
      </c>
      <c r="D8665" s="130"/>
    </row>
    <row r="8666" spans="1:5">
      <c r="A8666" s="134" t="s">
        <v>145</v>
      </c>
      <c r="B8666" t="s">
        <v>152</v>
      </c>
      <c r="C8666">
        <v>2016</v>
      </c>
      <c r="D8666" s="130"/>
    </row>
    <row r="8667" spans="1:5">
      <c r="A8667" s="134" t="s">
        <v>145</v>
      </c>
      <c r="B8667" t="s">
        <v>152</v>
      </c>
      <c r="C8667">
        <v>2017</v>
      </c>
      <c r="D8667" s="130"/>
    </row>
    <row r="8668" spans="1:5">
      <c r="A8668" s="134" t="s">
        <v>145</v>
      </c>
      <c r="B8668" t="s">
        <v>152</v>
      </c>
      <c r="C8668">
        <v>2018</v>
      </c>
      <c r="D8668" s="130"/>
    </row>
    <row r="8669" spans="1:5">
      <c r="A8669" s="134" t="s">
        <v>145</v>
      </c>
      <c r="B8669" t="s">
        <v>152</v>
      </c>
      <c r="C8669">
        <v>2019</v>
      </c>
      <c r="D8669" s="130"/>
    </row>
    <row r="8670" spans="1:5">
      <c r="A8670" s="134" t="s">
        <v>145</v>
      </c>
      <c r="B8670" t="s">
        <v>152</v>
      </c>
      <c r="C8670">
        <v>2020</v>
      </c>
      <c r="D8670" s="130">
        <v>2.816255542900763E-2</v>
      </c>
      <c r="E8670" s="91"/>
    </row>
    <row r="8671" spans="1:5">
      <c r="A8671" s="134" t="s">
        <v>145</v>
      </c>
      <c r="B8671" t="s">
        <v>152</v>
      </c>
      <c r="C8671">
        <v>2021</v>
      </c>
      <c r="D8671" s="130">
        <v>2.6221842478986991E-2</v>
      </c>
      <c r="E8671" s="91"/>
    </row>
    <row r="8672" spans="1:5">
      <c r="A8672" s="134" t="s">
        <v>145</v>
      </c>
      <c r="B8672" t="s">
        <v>152</v>
      </c>
      <c r="C8672">
        <v>2022</v>
      </c>
      <c r="D8672" s="130">
        <v>2.8254016702257571E-2</v>
      </c>
      <c r="E8672" s="91"/>
    </row>
    <row r="8673" spans="1:5">
      <c r="A8673" s="134" t="s">
        <v>145</v>
      </c>
      <c r="B8673" t="s">
        <v>152</v>
      </c>
      <c r="C8673">
        <v>2023</v>
      </c>
      <c r="D8673" s="130">
        <v>1.4111611596831665E-2</v>
      </c>
      <c r="E8673" s="91"/>
    </row>
    <row r="8674" spans="1:5">
      <c r="A8674" s="134" t="s">
        <v>145</v>
      </c>
      <c r="B8674" t="s">
        <v>152</v>
      </c>
      <c r="C8674">
        <v>2024</v>
      </c>
      <c r="D8674" s="130">
        <v>3.2247401663979075E-2</v>
      </c>
      <c r="E8674" s="91"/>
    </row>
    <row r="8675" spans="1:5">
      <c r="A8675" s="134" t="s">
        <v>145</v>
      </c>
      <c r="B8675" t="s">
        <v>152</v>
      </c>
      <c r="C8675">
        <v>2025</v>
      </c>
      <c r="D8675" s="130">
        <v>2.642152288589859E-2</v>
      </c>
    </row>
    <row r="8676" spans="1:5">
      <c r="A8676" t="s">
        <v>101</v>
      </c>
      <c r="B8676" t="s">
        <v>152</v>
      </c>
      <c r="C8676">
        <v>2014</v>
      </c>
      <c r="D8676" s="130">
        <v>0.17933441720106341</v>
      </c>
      <c r="E8676" s="91"/>
    </row>
    <row r="8677" spans="1:5">
      <c r="A8677" t="s">
        <v>101</v>
      </c>
      <c r="B8677" t="s">
        <v>152</v>
      </c>
      <c r="C8677">
        <v>2015</v>
      </c>
      <c r="D8677" s="130">
        <v>0.1932149406288122</v>
      </c>
      <c r="E8677" s="91"/>
    </row>
    <row r="8678" spans="1:5">
      <c r="A8678" t="s">
        <v>101</v>
      </c>
      <c r="B8678" t="s">
        <v>152</v>
      </c>
      <c r="C8678">
        <v>2016</v>
      </c>
      <c r="D8678" s="130">
        <v>0.13213290686528961</v>
      </c>
      <c r="E8678" s="91"/>
    </row>
    <row r="8679" spans="1:5">
      <c r="A8679" t="s">
        <v>101</v>
      </c>
      <c r="B8679" t="s">
        <v>152</v>
      </c>
      <c r="C8679">
        <v>2017</v>
      </c>
      <c r="D8679" s="130">
        <v>0.1024015147492464</v>
      </c>
      <c r="E8679" s="91"/>
    </row>
    <row r="8680" spans="1:5">
      <c r="A8680" t="s">
        <v>101</v>
      </c>
      <c r="B8680" t="s">
        <v>152</v>
      </c>
      <c r="C8680">
        <v>2018</v>
      </c>
      <c r="D8680" s="130">
        <v>6.8824993253938843E-2</v>
      </c>
      <c r="E8680" s="91"/>
    </row>
    <row r="8681" spans="1:5">
      <c r="A8681" t="s">
        <v>101</v>
      </c>
      <c r="B8681" t="s">
        <v>152</v>
      </c>
      <c r="C8681">
        <v>2019</v>
      </c>
      <c r="D8681" s="130">
        <v>5.6640089916709137E-2</v>
      </c>
      <c r="E8681" s="91"/>
    </row>
    <row r="8682" spans="1:5">
      <c r="A8682" t="s">
        <v>101</v>
      </c>
      <c r="B8682" t="s">
        <v>152</v>
      </c>
      <c r="C8682">
        <v>2020</v>
      </c>
      <c r="D8682" s="130">
        <v>7.1595298543777705E-2</v>
      </c>
      <c r="E8682" s="91"/>
    </row>
    <row r="8683" spans="1:5">
      <c r="A8683" t="s">
        <v>101</v>
      </c>
      <c r="B8683" t="s">
        <v>152</v>
      </c>
      <c r="C8683">
        <v>2021</v>
      </c>
      <c r="D8683" s="130">
        <v>5.5279591824760922E-2</v>
      </c>
      <c r="E8683" s="91"/>
    </row>
    <row r="8684" spans="1:5">
      <c r="A8684" t="s">
        <v>101</v>
      </c>
      <c r="B8684" t="s">
        <v>152</v>
      </c>
      <c r="C8684">
        <v>2022</v>
      </c>
      <c r="D8684" s="130">
        <v>8.9843171436108815E-2</v>
      </c>
      <c r="E8684" s="91"/>
    </row>
    <row r="8685" spans="1:5">
      <c r="A8685" t="s">
        <v>101</v>
      </c>
      <c r="B8685" t="s">
        <v>152</v>
      </c>
      <c r="C8685">
        <v>2023</v>
      </c>
      <c r="D8685" s="130">
        <v>5.3814217170721206E-2</v>
      </c>
      <c r="E8685" s="91"/>
    </row>
    <row r="8686" spans="1:5">
      <c r="A8686" t="s">
        <v>101</v>
      </c>
      <c r="B8686" t="s">
        <v>152</v>
      </c>
      <c r="C8686">
        <v>2024</v>
      </c>
      <c r="D8686" s="130">
        <v>4.5776301673660251E-2</v>
      </c>
      <c r="E8686" s="91"/>
    </row>
    <row r="8687" spans="1:5">
      <c r="A8687" t="s">
        <v>101</v>
      </c>
      <c r="B8687" t="s">
        <v>152</v>
      </c>
      <c r="C8687">
        <v>2025</v>
      </c>
      <c r="D8687" s="130">
        <v>2.6496086563431817E-2</v>
      </c>
    </row>
    <row r="8688" spans="1:5">
      <c r="A8688" t="s">
        <v>10</v>
      </c>
      <c r="B8688" t="s">
        <v>152</v>
      </c>
      <c r="C8688">
        <v>2014</v>
      </c>
      <c r="D8688" s="130">
        <v>0.19488995137107171</v>
      </c>
      <c r="E8688" s="91"/>
    </row>
    <row r="8689" spans="1:5">
      <c r="A8689" t="s">
        <v>10</v>
      </c>
      <c r="B8689" t="s">
        <v>152</v>
      </c>
      <c r="C8689">
        <v>2015</v>
      </c>
      <c r="D8689" s="130">
        <v>0.2148533889057084</v>
      </c>
      <c r="E8689" s="91"/>
    </row>
    <row r="8690" spans="1:5">
      <c r="A8690" t="s">
        <v>10</v>
      </c>
      <c r="B8690" t="s">
        <v>152</v>
      </c>
      <c r="C8690">
        <v>2016</v>
      </c>
      <c r="D8690" s="130">
        <v>0.14930495620496659</v>
      </c>
      <c r="E8690" s="91"/>
    </row>
    <row r="8691" spans="1:5">
      <c r="A8691" t="s">
        <v>10</v>
      </c>
      <c r="B8691" t="s">
        <v>152</v>
      </c>
      <c r="C8691">
        <v>2017</v>
      </c>
      <c r="D8691" s="130">
        <v>8.6021516110303661E-2</v>
      </c>
      <c r="E8691" s="91"/>
    </row>
    <row r="8692" spans="1:5">
      <c r="A8692" t="s">
        <v>10</v>
      </c>
      <c r="B8692" t="s">
        <v>152</v>
      </c>
      <c r="C8692">
        <v>2018</v>
      </c>
      <c r="D8692" s="130">
        <v>0.1022822648729127</v>
      </c>
      <c r="E8692" s="91"/>
    </row>
    <row r="8693" spans="1:5">
      <c r="A8693" t="s">
        <v>10</v>
      </c>
      <c r="B8693" t="s">
        <v>152</v>
      </c>
      <c r="C8693">
        <v>2019</v>
      </c>
      <c r="D8693" s="130">
        <v>9.7270409669018232E-2</v>
      </c>
      <c r="E8693" s="91"/>
    </row>
    <row r="8694" spans="1:5">
      <c r="A8694" t="s">
        <v>10</v>
      </c>
      <c r="B8694" t="s">
        <v>152</v>
      </c>
      <c r="C8694">
        <v>2020</v>
      </c>
      <c r="D8694" s="130">
        <v>0.12319056656879041</v>
      </c>
      <c r="E8694" s="91"/>
    </row>
    <row r="8695" spans="1:5">
      <c r="A8695" t="s">
        <v>10</v>
      </c>
      <c r="B8695" t="s">
        <v>152</v>
      </c>
      <c r="C8695">
        <v>2021</v>
      </c>
      <c r="D8695" s="130">
        <v>0.1218734132615861</v>
      </c>
      <c r="E8695" s="91"/>
    </row>
    <row r="8696" spans="1:5">
      <c r="A8696" t="s">
        <v>10</v>
      </c>
      <c r="B8696" t="s">
        <v>152</v>
      </c>
      <c r="C8696">
        <v>2022</v>
      </c>
      <c r="D8696" s="130">
        <v>8.5456898445027921E-2</v>
      </c>
      <c r="E8696" s="91"/>
    </row>
    <row r="8697" spans="1:5">
      <c r="A8697" t="s">
        <v>10</v>
      </c>
      <c r="B8697" t="s">
        <v>152</v>
      </c>
      <c r="C8697">
        <v>2023</v>
      </c>
      <c r="D8697" s="130">
        <v>2.040310963164664E-2</v>
      </c>
      <c r="E8697" s="91"/>
    </row>
    <row r="8698" spans="1:5">
      <c r="A8698" t="s">
        <v>10</v>
      </c>
      <c r="B8698" t="s">
        <v>152</v>
      </c>
      <c r="C8698">
        <v>2024</v>
      </c>
      <c r="D8698" s="130">
        <v>-3.1185224054493046E-2</v>
      </c>
      <c r="E8698" s="91"/>
    </row>
    <row r="8699" spans="1:5">
      <c r="A8699" t="s">
        <v>10</v>
      </c>
      <c r="B8699" t="s">
        <v>152</v>
      </c>
      <c r="C8699">
        <v>2025</v>
      </c>
      <c r="D8699" s="130">
        <v>2.379981693367806E-2</v>
      </c>
    </row>
    <row r="8700" spans="1:5">
      <c r="A8700" t="s">
        <v>105</v>
      </c>
      <c r="B8700" t="s">
        <v>152</v>
      </c>
      <c r="C8700">
        <v>2014</v>
      </c>
      <c r="D8700" s="130">
        <v>7.7905599979884305E-2</v>
      </c>
      <c r="E8700" s="91"/>
    </row>
    <row r="8701" spans="1:5">
      <c r="A8701" t="s">
        <v>105</v>
      </c>
      <c r="B8701" t="s">
        <v>152</v>
      </c>
      <c r="C8701">
        <v>2015</v>
      </c>
      <c r="D8701" s="130">
        <v>0.1042839285071573</v>
      </c>
      <c r="E8701" s="91"/>
    </row>
    <row r="8702" spans="1:5">
      <c r="A8702" t="s">
        <v>105</v>
      </c>
      <c r="B8702" t="s">
        <v>152</v>
      </c>
      <c r="C8702">
        <v>2016</v>
      </c>
      <c r="D8702" s="130">
        <v>0.12764442585543839</v>
      </c>
      <c r="E8702" s="91"/>
    </row>
    <row r="8703" spans="1:5">
      <c r="A8703" t="s">
        <v>105</v>
      </c>
      <c r="B8703" t="s">
        <v>152</v>
      </c>
      <c r="C8703">
        <v>2017</v>
      </c>
      <c r="D8703" s="130">
        <v>9.6865240260890342E-2</v>
      </c>
      <c r="E8703" s="91"/>
    </row>
    <row r="8704" spans="1:5">
      <c r="A8704" t="s">
        <v>105</v>
      </c>
      <c r="B8704" t="s">
        <v>152</v>
      </c>
      <c r="C8704">
        <v>2018</v>
      </c>
      <c r="D8704" s="130">
        <v>5.3380944341462747E-2</v>
      </c>
      <c r="E8704" s="91"/>
    </row>
    <row r="8705" spans="1:5">
      <c r="A8705" t="s">
        <v>105</v>
      </c>
      <c r="B8705" t="s">
        <v>152</v>
      </c>
      <c r="C8705">
        <v>2019</v>
      </c>
      <c r="D8705" s="130">
        <v>2.813860881510041E-2</v>
      </c>
      <c r="E8705" s="91"/>
    </row>
    <row r="8706" spans="1:5">
      <c r="A8706" t="s">
        <v>105</v>
      </c>
      <c r="B8706" t="s">
        <v>152</v>
      </c>
      <c r="C8706">
        <v>2020</v>
      </c>
      <c r="D8706" s="130">
        <v>7.0144736184044806E-2</v>
      </c>
      <c r="E8706" s="91"/>
    </row>
    <row r="8707" spans="1:5">
      <c r="A8707" t="s">
        <v>105</v>
      </c>
      <c r="B8707" t="s">
        <v>152</v>
      </c>
      <c r="C8707">
        <v>2021</v>
      </c>
      <c r="D8707" s="130">
        <v>4.8685024472342089E-2</v>
      </c>
      <c r="E8707" s="91"/>
    </row>
    <row r="8708" spans="1:5">
      <c r="A8708" t="s">
        <v>105</v>
      </c>
      <c r="B8708" t="s">
        <v>152</v>
      </c>
      <c r="C8708">
        <v>2022</v>
      </c>
      <c r="D8708" s="130">
        <v>5.6871793682785998E-2</v>
      </c>
      <c r="E8708" s="91"/>
    </row>
    <row r="8709" spans="1:5">
      <c r="A8709" t="s">
        <v>105</v>
      </c>
      <c r="B8709" t="s">
        <v>152</v>
      </c>
      <c r="C8709">
        <v>2023</v>
      </c>
      <c r="D8709" s="130">
        <v>3.31987308748097E-2</v>
      </c>
      <c r="E8709" s="91"/>
    </row>
    <row r="8710" spans="1:5">
      <c r="A8710" t="s">
        <v>105</v>
      </c>
      <c r="B8710" t="s">
        <v>152</v>
      </c>
      <c r="C8710">
        <v>2024</v>
      </c>
      <c r="D8710" s="130">
        <v>2.8178445811165107E-2</v>
      </c>
      <c r="E8710" s="91"/>
    </row>
    <row r="8711" spans="1:5">
      <c r="A8711" t="s">
        <v>105</v>
      </c>
      <c r="B8711" t="s">
        <v>152</v>
      </c>
      <c r="C8711">
        <v>2025</v>
      </c>
      <c r="D8711" s="130">
        <v>1.6745482788036916E-2</v>
      </c>
    </row>
    <row r="8712" spans="1:5">
      <c r="A8712" t="s">
        <v>12</v>
      </c>
      <c r="B8712" t="s">
        <v>152</v>
      </c>
      <c r="C8712">
        <v>2014</v>
      </c>
      <c r="D8712" s="130">
        <v>0.24145782831515231</v>
      </c>
      <c r="E8712" s="91"/>
    </row>
    <row r="8713" spans="1:5">
      <c r="A8713" t="s">
        <v>12</v>
      </c>
      <c r="B8713" t="s">
        <v>152</v>
      </c>
      <c r="C8713">
        <v>2015</v>
      </c>
      <c r="D8713" s="130">
        <v>0.29556426542344472</v>
      </c>
      <c r="E8713" s="91"/>
    </row>
    <row r="8714" spans="1:5">
      <c r="A8714" t="s">
        <v>12</v>
      </c>
      <c r="B8714" t="s">
        <v>152</v>
      </c>
      <c r="C8714">
        <v>2016</v>
      </c>
      <c r="D8714" s="130">
        <v>8.5860957872314833E-2</v>
      </c>
      <c r="E8714" s="91"/>
    </row>
    <row r="8715" spans="1:5">
      <c r="A8715" t="s">
        <v>12</v>
      </c>
      <c r="B8715" t="s">
        <v>152</v>
      </c>
      <c r="C8715">
        <v>2017</v>
      </c>
      <c r="D8715" s="130">
        <v>0.14835190422238681</v>
      </c>
      <c r="E8715" s="91"/>
    </row>
    <row r="8716" spans="1:5">
      <c r="A8716" t="s">
        <v>12</v>
      </c>
      <c r="B8716" t="s">
        <v>152</v>
      </c>
      <c r="C8716">
        <v>2018</v>
      </c>
      <c r="D8716" s="130">
        <v>0.19042791775727011</v>
      </c>
      <c r="E8716" s="91"/>
    </row>
    <row r="8717" spans="1:5">
      <c r="A8717" t="s">
        <v>12</v>
      </c>
      <c r="B8717" t="s">
        <v>152</v>
      </c>
      <c r="C8717">
        <v>2019</v>
      </c>
      <c r="D8717" s="130">
        <v>0.16968491411925349</v>
      </c>
      <c r="E8717" s="91"/>
    </row>
    <row r="8718" spans="1:5">
      <c r="A8718" t="s">
        <v>12</v>
      </c>
      <c r="B8718" t="s">
        <v>152</v>
      </c>
      <c r="C8718">
        <v>2020</v>
      </c>
      <c r="D8718" s="130">
        <v>0.2190577123032813</v>
      </c>
      <c r="E8718" s="91"/>
    </row>
    <row r="8719" spans="1:5">
      <c r="A8719" t="s">
        <v>12</v>
      </c>
      <c r="B8719" t="s">
        <v>152</v>
      </c>
      <c r="C8719">
        <v>2021</v>
      </c>
      <c r="D8719" s="130">
        <v>0.1617197289169105</v>
      </c>
      <c r="E8719" s="91"/>
    </row>
    <row r="8720" spans="1:5">
      <c r="A8720" t="s">
        <v>12</v>
      </c>
      <c r="B8720" t="s">
        <v>152</v>
      </c>
      <c r="C8720">
        <v>2022</v>
      </c>
      <c r="D8720" s="130">
        <v>0.13620389918363551</v>
      </c>
      <c r="E8720" s="91"/>
    </row>
    <row r="8721" spans="1:5">
      <c r="A8721" t="s">
        <v>12</v>
      </c>
      <c r="B8721" t="s">
        <v>152</v>
      </c>
      <c r="C8721">
        <v>2023</v>
      </c>
      <c r="D8721" s="130">
        <v>0.1159457246169046</v>
      </c>
      <c r="E8721" s="91"/>
    </row>
    <row r="8722" spans="1:5">
      <c r="A8722" t="s">
        <v>12</v>
      </c>
      <c r="B8722" t="s">
        <v>152</v>
      </c>
      <c r="C8722">
        <v>2024</v>
      </c>
      <c r="D8722" s="130">
        <v>4.6376063408368605E-2</v>
      </c>
      <c r="E8722" s="91"/>
    </row>
    <row r="8723" spans="1:5">
      <c r="A8723" t="s">
        <v>12</v>
      </c>
      <c r="B8723" t="s">
        <v>152</v>
      </c>
      <c r="C8723">
        <v>2025</v>
      </c>
      <c r="D8723" s="130">
        <v>6.2855791359167093E-2</v>
      </c>
    </row>
    <row r="8724" spans="1:5">
      <c r="A8724" t="s">
        <v>5</v>
      </c>
      <c r="B8724" t="s">
        <v>156</v>
      </c>
      <c r="C8724">
        <v>2014</v>
      </c>
      <c r="D8724" s="130">
        <v>0.16996538583733661</v>
      </c>
      <c r="E8724" s="91"/>
    </row>
    <row r="8725" spans="1:5">
      <c r="A8725" t="s">
        <v>5</v>
      </c>
      <c r="B8725" t="s">
        <v>156</v>
      </c>
      <c r="C8725">
        <v>2015</v>
      </c>
      <c r="D8725" s="130">
        <v>6.6082134123286451E-2</v>
      </c>
      <c r="E8725" s="91"/>
    </row>
    <row r="8726" spans="1:5">
      <c r="A8726" t="s">
        <v>5</v>
      </c>
      <c r="B8726" t="s">
        <v>156</v>
      </c>
      <c r="C8726">
        <v>2016</v>
      </c>
      <c r="D8726" s="130">
        <v>-1.287514458725509E-2</v>
      </c>
      <c r="E8726" s="91"/>
    </row>
    <row r="8727" spans="1:5">
      <c r="A8727" t="s">
        <v>5</v>
      </c>
      <c r="B8727" t="s">
        <v>156</v>
      </c>
      <c r="C8727">
        <v>2017</v>
      </c>
      <c r="D8727" s="130">
        <v>8.5847195151402232E-3</v>
      </c>
      <c r="E8727" s="91"/>
    </row>
    <row r="8728" spans="1:5">
      <c r="A8728" t="s">
        <v>5</v>
      </c>
      <c r="B8728" t="s">
        <v>156</v>
      </c>
      <c r="C8728">
        <v>2018</v>
      </c>
      <c r="D8728" s="130">
        <v>4.8352025172935929E-2</v>
      </c>
      <c r="E8728" s="91"/>
    </row>
    <row r="8729" spans="1:5">
      <c r="A8729" t="s">
        <v>5</v>
      </c>
      <c r="B8729" t="s">
        <v>156</v>
      </c>
      <c r="C8729">
        <v>2019</v>
      </c>
      <c r="D8729" s="130">
        <v>4.7622473411394507E-2</v>
      </c>
      <c r="E8729" s="91"/>
    </row>
    <row r="8730" spans="1:5">
      <c r="A8730" t="s">
        <v>5</v>
      </c>
      <c r="B8730" t="s">
        <v>156</v>
      </c>
      <c r="C8730">
        <v>2020</v>
      </c>
      <c r="D8730" s="130">
        <v>6.006090683094728E-2</v>
      </c>
      <c r="E8730" s="91"/>
    </row>
    <row r="8731" spans="1:5">
      <c r="A8731" t="s">
        <v>5</v>
      </c>
      <c r="B8731" t="s">
        <v>156</v>
      </c>
      <c r="C8731">
        <v>2021</v>
      </c>
      <c r="D8731" s="130">
        <v>5.9856854459434013E-2</v>
      </c>
      <c r="E8731" s="91"/>
    </row>
    <row r="8732" spans="1:5">
      <c r="A8732" t="s">
        <v>5</v>
      </c>
      <c r="B8732" t="s">
        <v>156</v>
      </c>
      <c r="C8732">
        <v>2022</v>
      </c>
      <c r="D8732" s="130">
        <v>9.861942637692124E-2</v>
      </c>
      <c r="E8732" s="91"/>
    </row>
    <row r="8733" spans="1:5">
      <c r="A8733" t="s">
        <v>5</v>
      </c>
      <c r="B8733" t="s">
        <v>156</v>
      </c>
      <c r="C8733">
        <v>2023</v>
      </c>
      <c r="D8733" s="130">
        <v>0.1164184952985861</v>
      </c>
      <c r="E8733" s="91"/>
    </row>
    <row r="8734" spans="1:5">
      <c r="A8734" t="s">
        <v>5</v>
      </c>
      <c r="B8734" t="s">
        <v>156</v>
      </c>
      <c r="C8734">
        <v>2024</v>
      </c>
      <c r="D8734" s="130">
        <v>6.5305919340356594E-2</v>
      </c>
      <c r="E8734" s="91"/>
    </row>
    <row r="8735" spans="1:5">
      <c r="A8735" t="s">
        <v>5</v>
      </c>
      <c r="B8735" t="s">
        <v>156</v>
      </c>
      <c r="C8735">
        <v>2025</v>
      </c>
      <c r="D8735" s="130">
        <v>5.1557953036284375E-2</v>
      </c>
    </row>
    <row r="8736" spans="1:5">
      <c r="A8736" t="s">
        <v>102</v>
      </c>
      <c r="B8736" t="s">
        <v>156</v>
      </c>
      <c r="C8736">
        <v>2014</v>
      </c>
      <c r="D8736" s="130">
        <v>0.19053916846050531</v>
      </c>
      <c r="E8736" s="91"/>
    </row>
    <row r="8737" spans="1:5">
      <c r="A8737" t="s">
        <v>102</v>
      </c>
      <c r="B8737" t="s">
        <v>156</v>
      </c>
      <c r="C8737">
        <v>2015</v>
      </c>
      <c r="D8737" s="130">
        <v>0.19469944399178921</v>
      </c>
      <c r="E8737" s="91"/>
    </row>
    <row r="8738" spans="1:5">
      <c r="A8738" t="s">
        <v>102</v>
      </c>
      <c r="B8738" t="s">
        <v>156</v>
      </c>
      <c r="C8738">
        <v>2016</v>
      </c>
      <c r="D8738" s="130">
        <v>4.2382276947686363E-2</v>
      </c>
      <c r="E8738" s="91"/>
    </row>
    <row r="8739" spans="1:5">
      <c r="A8739" t="s">
        <v>102</v>
      </c>
      <c r="B8739" t="s">
        <v>156</v>
      </c>
      <c r="C8739">
        <v>2017</v>
      </c>
      <c r="D8739" s="130">
        <v>0.108015098951851</v>
      </c>
      <c r="E8739" s="91"/>
    </row>
    <row r="8740" spans="1:5">
      <c r="A8740" t="s">
        <v>102</v>
      </c>
      <c r="B8740" t="s">
        <v>156</v>
      </c>
      <c r="C8740">
        <v>2018</v>
      </c>
      <c r="D8740" s="130">
        <v>8.6053832838761876E-2</v>
      </c>
      <c r="E8740" s="91"/>
    </row>
    <row r="8741" spans="1:5">
      <c r="A8741" t="s">
        <v>102</v>
      </c>
      <c r="B8741" t="s">
        <v>156</v>
      </c>
      <c r="C8741">
        <v>2019</v>
      </c>
      <c r="D8741" s="130">
        <v>9.3697081262064191E-2</v>
      </c>
      <c r="E8741" s="91"/>
    </row>
    <row r="8742" spans="1:5">
      <c r="A8742" t="s">
        <v>102</v>
      </c>
      <c r="B8742" t="s">
        <v>156</v>
      </c>
      <c r="C8742">
        <v>2020</v>
      </c>
      <c r="D8742" s="130">
        <v>8.2869818196143377E-2</v>
      </c>
      <c r="E8742" s="91"/>
    </row>
    <row r="8743" spans="1:5">
      <c r="A8743" t="s">
        <v>102</v>
      </c>
      <c r="B8743" t="s">
        <v>156</v>
      </c>
      <c r="C8743">
        <v>2021</v>
      </c>
      <c r="D8743" s="130">
        <v>6.4839871521004358E-2</v>
      </c>
      <c r="E8743" s="91"/>
    </row>
    <row r="8744" spans="1:5">
      <c r="A8744" t="s">
        <v>102</v>
      </c>
      <c r="B8744" t="s">
        <v>156</v>
      </c>
      <c r="C8744">
        <v>2022</v>
      </c>
      <c r="D8744" s="130">
        <v>2.2368517970581692E-2</v>
      </c>
      <c r="E8744" s="91"/>
    </row>
    <row r="8745" spans="1:5">
      <c r="A8745" t="s">
        <v>102</v>
      </c>
      <c r="B8745" t="s">
        <v>156</v>
      </c>
      <c r="C8745">
        <v>2023</v>
      </c>
      <c r="D8745" s="130">
        <v>0.1349236374830694</v>
      </c>
      <c r="E8745" s="91"/>
    </row>
    <row r="8746" spans="1:5">
      <c r="A8746" t="s">
        <v>102</v>
      </c>
      <c r="B8746" t="s">
        <v>156</v>
      </c>
      <c r="C8746">
        <v>2024</v>
      </c>
      <c r="D8746" s="130">
        <v>0.1765484644295266</v>
      </c>
      <c r="E8746" s="91"/>
    </row>
    <row r="8747" spans="1:5">
      <c r="A8747" t="s">
        <v>102</v>
      </c>
      <c r="B8747" t="s">
        <v>156</v>
      </c>
      <c r="C8747">
        <v>2025</v>
      </c>
      <c r="D8747" s="130">
        <v>9.0076765468166883E-2</v>
      </c>
    </row>
    <row r="8748" spans="1:5">
      <c r="A8748" t="s">
        <v>11</v>
      </c>
      <c r="B8748" t="s">
        <v>156</v>
      </c>
      <c r="C8748">
        <v>2014</v>
      </c>
      <c r="D8748" s="130">
        <v>7.8377012109104249E-2</v>
      </c>
      <c r="E8748" s="91"/>
    </row>
    <row r="8749" spans="1:5">
      <c r="A8749" t="s">
        <v>11</v>
      </c>
      <c r="B8749" t="s">
        <v>156</v>
      </c>
      <c r="C8749">
        <v>2015</v>
      </c>
      <c r="D8749" s="130">
        <v>0.10430054268496169</v>
      </c>
      <c r="E8749" s="91"/>
    </row>
    <row r="8750" spans="1:5">
      <c r="A8750" t="s">
        <v>11</v>
      </c>
      <c r="B8750" t="s">
        <v>156</v>
      </c>
      <c r="C8750">
        <v>2016</v>
      </c>
      <c r="D8750" s="130">
        <v>6.1784245518106649E-2</v>
      </c>
      <c r="E8750" s="91"/>
    </row>
    <row r="8751" spans="1:5">
      <c r="A8751" t="s">
        <v>11</v>
      </c>
      <c r="B8751" t="s">
        <v>156</v>
      </c>
      <c r="C8751">
        <v>2017</v>
      </c>
      <c r="D8751" s="130">
        <v>5.6977776958873981E-2</v>
      </c>
      <c r="E8751" s="91"/>
    </row>
    <row r="8752" spans="1:5">
      <c r="A8752" t="s">
        <v>11</v>
      </c>
      <c r="B8752" t="s">
        <v>156</v>
      </c>
      <c r="C8752">
        <v>2018</v>
      </c>
      <c r="D8752" s="130">
        <v>7.018846699408593E-2</v>
      </c>
      <c r="E8752" s="91"/>
    </row>
    <row r="8753" spans="1:5">
      <c r="A8753" t="s">
        <v>11</v>
      </c>
      <c r="B8753" t="s">
        <v>156</v>
      </c>
      <c r="C8753">
        <v>2019</v>
      </c>
      <c r="D8753" s="130">
        <v>6.4086858823223944E-2</v>
      </c>
      <c r="E8753" s="91"/>
    </row>
    <row r="8754" spans="1:5">
      <c r="A8754" t="s">
        <v>11</v>
      </c>
      <c r="B8754" t="s">
        <v>156</v>
      </c>
      <c r="C8754">
        <v>2020</v>
      </c>
      <c r="D8754" s="130">
        <v>4.2402687193009943E-2</v>
      </c>
      <c r="E8754" s="91"/>
    </row>
    <row r="8755" spans="1:5">
      <c r="A8755" t="s">
        <v>11</v>
      </c>
      <c r="B8755" t="s">
        <v>156</v>
      </c>
      <c r="C8755">
        <v>2021</v>
      </c>
      <c r="D8755" s="130">
        <v>4.8894260802501303E-2</v>
      </c>
      <c r="E8755" s="91"/>
    </row>
    <row r="8756" spans="1:5">
      <c r="A8756" t="s">
        <v>11</v>
      </c>
      <c r="B8756" t="s">
        <v>156</v>
      </c>
      <c r="C8756">
        <v>2022</v>
      </c>
      <c r="D8756" s="130">
        <v>9.8625669569481156E-2</v>
      </c>
      <c r="E8756" s="91"/>
    </row>
    <row r="8757" spans="1:5">
      <c r="A8757" t="s">
        <v>11</v>
      </c>
      <c r="B8757" t="s">
        <v>156</v>
      </c>
      <c r="C8757">
        <v>2023</v>
      </c>
      <c r="D8757" s="130">
        <v>0.14656433891911358</v>
      </c>
      <c r="E8757" s="91"/>
    </row>
    <row r="8758" spans="1:5">
      <c r="A8758" t="s">
        <v>11</v>
      </c>
      <c r="B8758" t="s">
        <v>156</v>
      </c>
      <c r="C8758">
        <v>2024</v>
      </c>
      <c r="D8758" s="130">
        <v>0.1008481900908499</v>
      </c>
      <c r="E8758" s="91"/>
    </row>
    <row r="8759" spans="1:5">
      <c r="A8759" t="s">
        <v>11</v>
      </c>
      <c r="B8759" t="s">
        <v>156</v>
      </c>
      <c r="C8759">
        <v>2025</v>
      </c>
      <c r="D8759" s="130">
        <v>6.8631313341182845E-2</v>
      </c>
    </row>
    <row r="8760" spans="1:5">
      <c r="A8760" t="s">
        <v>6</v>
      </c>
      <c r="B8760" t="s">
        <v>156</v>
      </c>
      <c r="C8760">
        <v>2014</v>
      </c>
      <c r="D8760" s="130">
        <v>0.12235608343849901</v>
      </c>
      <c r="E8760" s="91"/>
    </row>
    <row r="8761" spans="1:5">
      <c r="A8761" t="s">
        <v>6</v>
      </c>
      <c r="B8761" t="s">
        <v>156</v>
      </c>
      <c r="C8761">
        <v>2015</v>
      </c>
      <c r="D8761" s="130">
        <v>0.14610615231590299</v>
      </c>
      <c r="E8761" s="91"/>
    </row>
    <row r="8762" spans="1:5">
      <c r="A8762" t="s">
        <v>6</v>
      </c>
      <c r="B8762" t="s">
        <v>156</v>
      </c>
      <c r="C8762">
        <v>2016</v>
      </c>
      <c r="D8762" s="130">
        <v>3.8888196799425657E-2</v>
      </c>
      <c r="E8762" s="91"/>
    </row>
    <row r="8763" spans="1:5">
      <c r="A8763" t="s">
        <v>6</v>
      </c>
      <c r="B8763" t="s">
        <v>156</v>
      </c>
      <c r="C8763">
        <v>2017</v>
      </c>
      <c r="D8763" s="130">
        <v>5.4135364232091053E-2</v>
      </c>
      <c r="E8763" s="91"/>
    </row>
    <row r="8764" spans="1:5">
      <c r="A8764" t="s">
        <v>6</v>
      </c>
      <c r="B8764" t="s">
        <v>156</v>
      </c>
      <c r="C8764">
        <v>2018</v>
      </c>
      <c r="D8764" s="130">
        <v>0.1785638687225736</v>
      </c>
      <c r="E8764" s="91"/>
    </row>
    <row r="8765" spans="1:5">
      <c r="A8765" t="s">
        <v>6</v>
      </c>
      <c r="B8765" t="s">
        <v>156</v>
      </c>
      <c r="C8765">
        <v>2019</v>
      </c>
      <c r="D8765" s="130">
        <v>0.15033018732756889</v>
      </c>
      <c r="E8765" s="91"/>
    </row>
    <row r="8766" spans="1:5">
      <c r="A8766" t="s">
        <v>6</v>
      </c>
      <c r="B8766" t="s">
        <v>156</v>
      </c>
      <c r="C8766">
        <v>2020</v>
      </c>
      <c r="D8766" s="130">
        <v>0.12599631512508619</v>
      </c>
      <c r="E8766" s="91"/>
    </row>
    <row r="8767" spans="1:5">
      <c r="A8767" t="s">
        <v>6</v>
      </c>
      <c r="B8767" t="s">
        <v>156</v>
      </c>
      <c r="C8767">
        <v>2021</v>
      </c>
      <c r="D8767" s="130">
        <v>0.18703767456234369</v>
      </c>
      <c r="E8767" s="91"/>
    </row>
    <row r="8768" spans="1:5">
      <c r="A8768" t="s">
        <v>6</v>
      </c>
      <c r="B8768" t="s">
        <v>156</v>
      </c>
      <c r="C8768">
        <v>2022</v>
      </c>
      <c r="D8768" s="130">
        <v>0.22357303746338059</v>
      </c>
      <c r="E8768" s="91"/>
    </row>
    <row r="8769" spans="1:5">
      <c r="A8769" t="s">
        <v>6</v>
      </c>
      <c r="B8769" t="s">
        <v>156</v>
      </c>
      <c r="C8769">
        <v>2023</v>
      </c>
      <c r="D8769" s="130">
        <v>0.33466120386875681</v>
      </c>
      <c r="E8769" s="91"/>
    </row>
    <row r="8770" spans="1:5">
      <c r="A8770" t="s">
        <v>6</v>
      </c>
      <c r="B8770" t="s">
        <v>156</v>
      </c>
      <c r="C8770">
        <v>2024</v>
      </c>
      <c r="D8770" s="130">
        <v>0.19505653184146657</v>
      </c>
      <c r="E8770" s="91"/>
    </row>
    <row r="8771" spans="1:5">
      <c r="A8771" t="s">
        <v>6</v>
      </c>
      <c r="B8771" t="s">
        <v>156</v>
      </c>
      <c r="C8771">
        <v>2025</v>
      </c>
      <c r="D8771" s="130">
        <v>4.841699070544659E-2</v>
      </c>
    </row>
    <row r="8772" spans="1:5">
      <c r="A8772" t="s">
        <v>8</v>
      </c>
      <c r="B8772" t="s">
        <v>156</v>
      </c>
      <c r="C8772">
        <v>2014</v>
      </c>
      <c r="D8772" s="130">
        <v>0.10332012412712149</v>
      </c>
      <c r="E8772" s="91"/>
    </row>
    <row r="8773" spans="1:5">
      <c r="A8773" t="s">
        <v>8</v>
      </c>
      <c r="B8773" t="s">
        <v>156</v>
      </c>
      <c r="C8773">
        <v>2015</v>
      </c>
      <c r="D8773" s="130">
        <v>0.1032155215582327</v>
      </c>
      <c r="E8773" s="91"/>
    </row>
    <row r="8774" spans="1:5">
      <c r="A8774" t="s">
        <v>8</v>
      </c>
      <c r="B8774" t="s">
        <v>156</v>
      </c>
      <c r="C8774">
        <v>2016</v>
      </c>
      <c r="D8774" s="130">
        <v>6.8536774206178722E-2</v>
      </c>
      <c r="E8774" s="91"/>
    </row>
    <row r="8775" spans="1:5">
      <c r="A8775" t="s">
        <v>8</v>
      </c>
      <c r="B8775" t="s">
        <v>156</v>
      </c>
      <c r="C8775">
        <v>2017</v>
      </c>
      <c r="D8775" s="130">
        <v>7.7792998117868523E-2</v>
      </c>
      <c r="E8775" s="91"/>
    </row>
    <row r="8776" spans="1:5">
      <c r="A8776" t="s">
        <v>8</v>
      </c>
      <c r="B8776" t="s">
        <v>156</v>
      </c>
      <c r="C8776">
        <v>2018</v>
      </c>
      <c r="D8776" s="130">
        <v>0.1056602899357215</v>
      </c>
      <c r="E8776" s="91"/>
    </row>
    <row r="8777" spans="1:5">
      <c r="A8777" t="s">
        <v>8</v>
      </c>
      <c r="B8777" t="s">
        <v>156</v>
      </c>
      <c r="C8777">
        <v>2019</v>
      </c>
      <c r="D8777" s="130">
        <v>7.4090085162486899E-2</v>
      </c>
      <c r="E8777" s="91"/>
    </row>
    <row r="8778" spans="1:5">
      <c r="A8778" t="s">
        <v>8</v>
      </c>
      <c r="B8778" t="s">
        <v>156</v>
      </c>
      <c r="C8778">
        <v>2020</v>
      </c>
      <c r="D8778" s="130">
        <v>7.2009483679651515E-2</v>
      </c>
      <c r="E8778" s="91"/>
    </row>
    <row r="8779" spans="1:5">
      <c r="A8779" t="s">
        <v>8</v>
      </c>
      <c r="B8779" t="s">
        <v>156</v>
      </c>
      <c r="C8779">
        <v>2021</v>
      </c>
      <c r="D8779" s="130">
        <v>2.1039161128081341E-2</v>
      </c>
      <c r="E8779" s="91"/>
    </row>
    <row r="8780" spans="1:5">
      <c r="A8780" t="s">
        <v>8</v>
      </c>
      <c r="B8780" t="s">
        <v>156</v>
      </c>
      <c r="C8780">
        <v>2022</v>
      </c>
      <c r="D8780" s="130">
        <v>8.4581123406223674E-2</v>
      </c>
      <c r="E8780" s="91"/>
    </row>
    <row r="8781" spans="1:5">
      <c r="A8781" t="s">
        <v>8</v>
      </c>
      <c r="B8781" t="s">
        <v>156</v>
      </c>
      <c r="C8781">
        <v>2023</v>
      </c>
      <c r="D8781" s="130">
        <v>0.12415346442311957</v>
      </c>
      <c r="E8781" s="91"/>
    </row>
    <row r="8782" spans="1:5">
      <c r="A8782" t="s">
        <v>8</v>
      </c>
      <c r="B8782" t="s">
        <v>156</v>
      </c>
      <c r="C8782">
        <v>2024</v>
      </c>
      <c r="D8782" s="130">
        <v>4.7395131841848147E-2</v>
      </c>
      <c r="E8782" s="91"/>
    </row>
    <row r="8783" spans="1:5">
      <c r="A8783" t="s">
        <v>8</v>
      </c>
      <c r="B8783" t="s">
        <v>156</v>
      </c>
      <c r="C8783">
        <v>2025</v>
      </c>
      <c r="D8783" s="130">
        <v>4.6233131672499296E-3</v>
      </c>
    </row>
    <row r="8784" spans="1:5">
      <c r="A8784" t="s">
        <v>9</v>
      </c>
      <c r="B8784" t="s">
        <v>156</v>
      </c>
      <c r="C8784">
        <v>2014</v>
      </c>
      <c r="D8784" s="130">
        <v>0.10296208957094841</v>
      </c>
      <c r="E8784" s="91"/>
    </row>
    <row r="8785" spans="1:5">
      <c r="A8785" t="s">
        <v>9</v>
      </c>
      <c r="B8785" t="s">
        <v>156</v>
      </c>
      <c r="C8785">
        <v>2015</v>
      </c>
      <c r="D8785" s="130">
        <v>0.1028181276034944</v>
      </c>
      <c r="E8785" s="91"/>
    </row>
    <row r="8786" spans="1:5">
      <c r="A8786" t="s">
        <v>9</v>
      </c>
      <c r="B8786" t="s">
        <v>156</v>
      </c>
      <c r="C8786">
        <v>2016</v>
      </c>
      <c r="D8786" s="130">
        <v>4.3850880684921011E-2</v>
      </c>
      <c r="E8786" s="91"/>
    </row>
    <row r="8787" spans="1:5">
      <c r="A8787" t="s">
        <v>9</v>
      </c>
      <c r="B8787" t="s">
        <v>156</v>
      </c>
      <c r="C8787">
        <v>2017</v>
      </c>
      <c r="D8787" s="130">
        <v>0.10791109808371351</v>
      </c>
      <c r="E8787" s="91"/>
    </row>
    <row r="8788" spans="1:5">
      <c r="A8788" t="s">
        <v>9</v>
      </c>
      <c r="B8788" t="s">
        <v>156</v>
      </c>
      <c r="C8788">
        <v>2018</v>
      </c>
      <c r="D8788" s="130">
        <v>8.920078473979931E-2</v>
      </c>
      <c r="E8788" s="91"/>
    </row>
    <row r="8789" spans="1:5">
      <c r="A8789" t="s">
        <v>9</v>
      </c>
      <c r="B8789" t="s">
        <v>156</v>
      </c>
      <c r="C8789">
        <v>2019</v>
      </c>
      <c r="D8789" s="130">
        <v>6.2668474224600937E-2</v>
      </c>
      <c r="E8789" s="91"/>
    </row>
    <row r="8790" spans="1:5">
      <c r="A8790" t="s">
        <v>9</v>
      </c>
      <c r="B8790" t="s">
        <v>156</v>
      </c>
      <c r="C8790">
        <v>2020</v>
      </c>
      <c r="D8790" s="130">
        <v>6.1486770370992219E-2</v>
      </c>
      <c r="E8790" s="91"/>
    </row>
    <row r="8791" spans="1:5">
      <c r="A8791" t="s">
        <v>9</v>
      </c>
      <c r="B8791" t="s">
        <v>156</v>
      </c>
      <c r="C8791">
        <v>2021</v>
      </c>
      <c r="D8791" s="130">
        <v>1.5152305726261479E-2</v>
      </c>
      <c r="E8791" s="91"/>
    </row>
    <row r="8792" spans="1:5">
      <c r="A8792" t="s">
        <v>9</v>
      </c>
      <c r="B8792" t="s">
        <v>156</v>
      </c>
      <c r="C8792">
        <v>2022</v>
      </c>
      <c r="D8792" s="130">
        <v>6.6334044150634583E-2</v>
      </c>
      <c r="E8792" s="91"/>
    </row>
    <row r="8793" spans="1:5">
      <c r="A8793" t="s">
        <v>9</v>
      </c>
      <c r="B8793" t="s">
        <v>156</v>
      </c>
      <c r="C8793">
        <v>2023</v>
      </c>
      <c r="D8793" s="130">
        <v>0.14626328752500897</v>
      </c>
      <c r="E8793" s="91"/>
    </row>
    <row r="8794" spans="1:5">
      <c r="A8794" t="s">
        <v>9</v>
      </c>
      <c r="B8794" t="s">
        <v>156</v>
      </c>
      <c r="C8794">
        <v>2024</v>
      </c>
      <c r="D8794" s="130">
        <v>3.0627429883121702E-2</v>
      </c>
      <c r="E8794" s="91"/>
    </row>
    <row r="8795" spans="1:5">
      <c r="A8795" t="s">
        <v>9</v>
      </c>
      <c r="B8795" t="s">
        <v>156</v>
      </c>
      <c r="C8795">
        <v>2025</v>
      </c>
      <c r="D8795" s="130">
        <v>3.8913417480001462E-3</v>
      </c>
    </row>
    <row r="8796" spans="1:5">
      <c r="A8796" t="s">
        <v>7</v>
      </c>
      <c r="B8796" t="s">
        <v>156</v>
      </c>
      <c r="C8796">
        <v>2014</v>
      </c>
      <c r="D8796" s="130">
        <v>0.13642777866937739</v>
      </c>
      <c r="E8796" s="91"/>
    </row>
    <row r="8797" spans="1:5">
      <c r="A8797" t="s">
        <v>7</v>
      </c>
      <c r="B8797" t="s">
        <v>156</v>
      </c>
      <c r="C8797">
        <v>2015</v>
      </c>
      <c r="D8797" s="130">
        <v>0.1568340858585866</v>
      </c>
      <c r="E8797" s="91"/>
    </row>
    <row r="8798" spans="1:5">
      <c r="A8798" t="s">
        <v>7</v>
      </c>
      <c r="B8798" t="s">
        <v>156</v>
      </c>
      <c r="C8798">
        <v>2016</v>
      </c>
      <c r="D8798" s="130">
        <v>-2.0433408538585419E-3</v>
      </c>
      <c r="E8798" s="91"/>
    </row>
    <row r="8799" spans="1:5">
      <c r="A8799" t="s">
        <v>7</v>
      </c>
      <c r="B8799" t="s">
        <v>156</v>
      </c>
      <c r="C8799">
        <v>2017</v>
      </c>
      <c r="D8799" s="130">
        <v>1.2519214346860191E-2</v>
      </c>
      <c r="E8799" s="91"/>
    </row>
    <row r="8800" spans="1:5">
      <c r="A8800" t="s">
        <v>7</v>
      </c>
      <c r="B8800" t="s">
        <v>156</v>
      </c>
      <c r="C8800">
        <v>2018</v>
      </c>
      <c r="D8800" s="130">
        <v>2.7597635782286731E-2</v>
      </c>
      <c r="E8800" s="91"/>
    </row>
    <row r="8801" spans="1:5">
      <c r="A8801" t="s">
        <v>7</v>
      </c>
      <c r="B8801" t="s">
        <v>156</v>
      </c>
      <c r="C8801">
        <v>2019</v>
      </c>
      <c r="D8801" s="130">
        <v>9.8955671766650672E-3</v>
      </c>
      <c r="E8801" s="91"/>
    </row>
    <row r="8802" spans="1:5">
      <c r="A8802" t="s">
        <v>7</v>
      </c>
      <c r="B8802" t="s">
        <v>156</v>
      </c>
      <c r="C8802">
        <v>2020</v>
      </c>
      <c r="D8802" s="130">
        <v>2.7356374384693561E-2</v>
      </c>
      <c r="E8802" s="91"/>
    </row>
    <row r="8803" spans="1:5">
      <c r="A8803" t="s">
        <v>7</v>
      </c>
      <c r="B8803" t="s">
        <v>156</v>
      </c>
      <c r="C8803">
        <v>2021</v>
      </c>
      <c r="D8803" s="130">
        <v>2.0839212125889899E-2</v>
      </c>
      <c r="E8803" s="91"/>
    </row>
    <row r="8804" spans="1:5">
      <c r="A8804" t="s">
        <v>7</v>
      </c>
      <c r="B8804" t="s">
        <v>156</v>
      </c>
      <c r="C8804">
        <v>2022</v>
      </c>
      <c r="D8804" s="130">
        <v>5.7096765748566057E-2</v>
      </c>
      <c r="E8804" s="91"/>
    </row>
    <row r="8805" spans="1:5">
      <c r="A8805" t="s">
        <v>7</v>
      </c>
      <c r="B8805" t="s">
        <v>156</v>
      </c>
      <c r="C8805">
        <v>2023</v>
      </c>
      <c r="D8805" s="130">
        <v>9.0833454972428951E-2</v>
      </c>
      <c r="E8805" s="91"/>
    </row>
    <row r="8806" spans="1:5">
      <c r="A8806" t="s">
        <v>7</v>
      </c>
      <c r="B8806" t="s">
        <v>156</v>
      </c>
      <c r="C8806">
        <v>2024</v>
      </c>
      <c r="D8806" s="130">
        <v>3.7996035473621251E-2</v>
      </c>
      <c r="E8806" s="91"/>
    </row>
    <row r="8807" spans="1:5">
      <c r="A8807" t="s">
        <v>7</v>
      </c>
      <c r="B8807" t="s">
        <v>156</v>
      </c>
      <c r="C8807">
        <v>2025</v>
      </c>
      <c r="D8807" s="130">
        <v>1.8802586581521053E-2</v>
      </c>
    </row>
    <row r="8808" spans="1:5">
      <c r="A8808" t="s">
        <v>107</v>
      </c>
      <c r="B8808" t="s">
        <v>156</v>
      </c>
      <c r="C8808">
        <v>2014</v>
      </c>
      <c r="D8808" s="130">
        <v>7.010764221324807E-2</v>
      </c>
      <c r="E8808" s="91"/>
    </row>
    <row r="8809" spans="1:5">
      <c r="A8809" t="s">
        <v>107</v>
      </c>
      <c r="B8809" t="s">
        <v>156</v>
      </c>
      <c r="C8809">
        <v>2015</v>
      </c>
      <c r="D8809" s="130">
        <v>5.3166806882842962E-2</v>
      </c>
      <c r="E8809" s="91"/>
    </row>
    <row r="8810" spans="1:5">
      <c r="A8810" t="s">
        <v>107</v>
      </c>
      <c r="B8810" t="s">
        <v>156</v>
      </c>
      <c r="C8810">
        <v>2016</v>
      </c>
      <c r="D8810" s="130">
        <v>5.0374867797054211E-2</v>
      </c>
      <c r="E8810" s="91"/>
    </row>
    <row r="8811" spans="1:5">
      <c r="A8811" t="s">
        <v>107</v>
      </c>
      <c r="B8811" t="s">
        <v>156</v>
      </c>
      <c r="C8811">
        <v>2017</v>
      </c>
      <c r="D8811" s="130">
        <v>4.9761409656212778E-2</v>
      </c>
      <c r="E8811" s="91"/>
    </row>
    <row r="8812" spans="1:5">
      <c r="A8812" t="s">
        <v>107</v>
      </c>
      <c r="B8812" t="s">
        <v>156</v>
      </c>
      <c r="C8812">
        <v>2018</v>
      </c>
      <c r="D8812" s="130">
        <v>5.2248049438899907E-2</v>
      </c>
      <c r="E8812" s="91"/>
    </row>
    <row r="8813" spans="1:5">
      <c r="A8813" t="s">
        <v>107</v>
      </c>
      <c r="B8813" t="s">
        <v>156</v>
      </c>
      <c r="C8813">
        <v>2019</v>
      </c>
      <c r="D8813" s="130">
        <v>6.8222656371167048E-2</v>
      </c>
      <c r="E8813" s="91"/>
    </row>
    <row r="8814" spans="1:5">
      <c r="A8814" t="s">
        <v>107</v>
      </c>
      <c r="B8814" t="s">
        <v>156</v>
      </c>
      <c r="C8814">
        <v>2020</v>
      </c>
      <c r="D8814" s="130">
        <v>5.4700025856862962E-2</v>
      </c>
      <c r="E8814" s="91"/>
    </row>
    <row r="8815" spans="1:5">
      <c r="A8815" t="s">
        <v>107</v>
      </c>
      <c r="B8815" t="s">
        <v>156</v>
      </c>
      <c r="C8815">
        <v>2021</v>
      </c>
      <c r="D8815" s="130">
        <v>3.466467080719577E-2</v>
      </c>
      <c r="E8815" s="91"/>
    </row>
    <row r="8816" spans="1:5">
      <c r="A8816" t="s">
        <v>107</v>
      </c>
      <c r="B8816" t="s">
        <v>156</v>
      </c>
      <c r="C8816">
        <v>2022</v>
      </c>
      <c r="D8816" s="130">
        <v>3.5522813705465978E-2</v>
      </c>
      <c r="E8816" s="91"/>
    </row>
    <row r="8817" spans="1:5">
      <c r="A8817" t="s">
        <v>107</v>
      </c>
      <c r="B8817" t="s">
        <v>156</v>
      </c>
      <c r="C8817">
        <v>2023</v>
      </c>
      <c r="D8817" s="130">
        <v>1.7219942603433201E-2</v>
      </c>
      <c r="E8817" s="91"/>
    </row>
    <row r="8818" spans="1:5">
      <c r="A8818" t="s">
        <v>107</v>
      </c>
      <c r="B8818" t="s">
        <v>156</v>
      </c>
      <c r="C8818">
        <v>2024</v>
      </c>
      <c r="D8818" s="130">
        <v>-1.5533835007557503E-2</v>
      </c>
      <c r="E8818" s="91"/>
    </row>
    <row r="8819" spans="1:5">
      <c r="A8819" t="s">
        <v>107</v>
      </c>
      <c r="B8819" t="s">
        <v>156</v>
      </c>
      <c r="C8819">
        <v>2025</v>
      </c>
      <c r="D8819" s="130">
        <v>3.3726281114305288E-3</v>
      </c>
    </row>
    <row r="8820" spans="1:5">
      <c r="A8820" t="s">
        <v>104</v>
      </c>
      <c r="B8820" t="s">
        <v>156</v>
      </c>
      <c r="C8820">
        <v>2014</v>
      </c>
      <c r="D8820" s="130">
        <v>0.1239343886363963</v>
      </c>
      <c r="E8820" s="91"/>
    </row>
    <row r="8821" spans="1:5">
      <c r="A8821" t="s">
        <v>104</v>
      </c>
      <c r="B8821" t="s">
        <v>156</v>
      </c>
      <c r="C8821">
        <v>2015</v>
      </c>
      <c r="D8821" s="130">
        <v>0.15216820203157261</v>
      </c>
      <c r="E8821" s="91"/>
    </row>
    <row r="8822" spans="1:5">
      <c r="A8822" t="s">
        <v>104</v>
      </c>
      <c r="B8822" t="s">
        <v>156</v>
      </c>
      <c r="C8822">
        <v>2016</v>
      </c>
      <c r="D8822" s="130">
        <v>9.0481142721344901E-2</v>
      </c>
      <c r="E8822" s="91"/>
    </row>
    <row r="8823" spans="1:5">
      <c r="A8823" t="s">
        <v>104</v>
      </c>
      <c r="B8823" t="s">
        <v>156</v>
      </c>
      <c r="C8823">
        <v>2017</v>
      </c>
      <c r="D8823" s="130">
        <v>0.1065137762375734</v>
      </c>
      <c r="E8823" s="91"/>
    </row>
    <row r="8824" spans="1:5">
      <c r="A8824" t="s">
        <v>104</v>
      </c>
      <c r="B8824" t="s">
        <v>156</v>
      </c>
      <c r="C8824">
        <v>2018</v>
      </c>
      <c r="D8824" s="130">
        <v>8.2762740051647937E-2</v>
      </c>
      <c r="E8824" s="91"/>
    </row>
    <row r="8825" spans="1:5">
      <c r="A8825" t="s">
        <v>104</v>
      </c>
      <c r="B8825" t="s">
        <v>156</v>
      </c>
      <c r="C8825">
        <v>2019</v>
      </c>
      <c r="D8825" s="130">
        <v>7.0665813203010228E-2</v>
      </c>
      <c r="E8825" s="91"/>
    </row>
    <row r="8826" spans="1:5">
      <c r="A8826" t="s">
        <v>104</v>
      </c>
      <c r="B8826" t="s">
        <v>156</v>
      </c>
      <c r="C8826">
        <v>2020</v>
      </c>
      <c r="D8826" s="130">
        <v>9.8578799754070551E-2</v>
      </c>
      <c r="E8826" s="91"/>
    </row>
    <row r="8827" spans="1:5">
      <c r="A8827" t="s">
        <v>104</v>
      </c>
      <c r="B8827" t="s">
        <v>156</v>
      </c>
      <c r="C8827">
        <v>2021</v>
      </c>
      <c r="D8827" s="130">
        <v>0.1156638652933646</v>
      </c>
      <c r="E8827" s="91"/>
    </row>
    <row r="8828" spans="1:5">
      <c r="A8828" t="s">
        <v>104</v>
      </c>
      <c r="B8828" t="s">
        <v>156</v>
      </c>
      <c r="C8828">
        <v>2022</v>
      </c>
      <c r="D8828" s="130">
        <v>9.6494789019780897E-2</v>
      </c>
      <c r="E8828" s="91"/>
    </row>
    <row r="8829" spans="1:5">
      <c r="A8829" t="s">
        <v>104</v>
      </c>
      <c r="B8829" t="s">
        <v>156</v>
      </c>
      <c r="C8829">
        <v>2023</v>
      </c>
      <c r="D8829" s="130">
        <v>0.10558616435220534</v>
      </c>
      <c r="E8829" s="91"/>
    </row>
    <row r="8830" spans="1:5">
      <c r="A8830" t="s">
        <v>104</v>
      </c>
      <c r="B8830" t="s">
        <v>156</v>
      </c>
      <c r="C8830">
        <v>2024</v>
      </c>
      <c r="D8830" s="130">
        <v>0.17794777741576084</v>
      </c>
      <c r="E8830" s="91"/>
    </row>
    <row r="8831" spans="1:5">
      <c r="A8831" t="s">
        <v>104</v>
      </c>
      <c r="B8831" t="s">
        <v>156</v>
      </c>
      <c r="C8831">
        <v>2025</v>
      </c>
      <c r="D8831" s="130">
        <v>0.12147392610883669</v>
      </c>
    </row>
    <row r="8832" spans="1:5">
      <c r="A8832" s="134" t="s">
        <v>145</v>
      </c>
      <c r="B8832" t="s">
        <v>156</v>
      </c>
      <c r="C8832">
        <v>2014</v>
      </c>
      <c r="D8832" s="130"/>
    </row>
    <row r="8833" spans="1:5">
      <c r="A8833" s="134" t="s">
        <v>145</v>
      </c>
      <c r="B8833" t="s">
        <v>156</v>
      </c>
      <c r="C8833">
        <v>2015</v>
      </c>
      <c r="D8833" s="130"/>
    </row>
    <row r="8834" spans="1:5">
      <c r="A8834" s="134" t="s">
        <v>145</v>
      </c>
      <c r="B8834" t="s">
        <v>156</v>
      </c>
      <c r="C8834">
        <v>2016</v>
      </c>
      <c r="D8834" s="130"/>
    </row>
    <row r="8835" spans="1:5">
      <c r="A8835" s="134" t="s">
        <v>145</v>
      </c>
      <c r="B8835" t="s">
        <v>156</v>
      </c>
      <c r="C8835">
        <v>2017</v>
      </c>
      <c r="D8835" s="130"/>
    </row>
    <row r="8836" spans="1:5">
      <c r="A8836" s="134" t="s">
        <v>145</v>
      </c>
      <c r="B8836" t="s">
        <v>156</v>
      </c>
      <c r="C8836">
        <v>2018</v>
      </c>
      <c r="D8836" s="130"/>
    </row>
    <row r="8837" spans="1:5">
      <c r="A8837" s="134" t="s">
        <v>145</v>
      </c>
      <c r="B8837" t="s">
        <v>156</v>
      </c>
      <c r="C8837">
        <v>2019</v>
      </c>
      <c r="D8837" s="130"/>
    </row>
    <row r="8838" spans="1:5">
      <c r="A8838" s="134" t="s">
        <v>145</v>
      </c>
      <c r="B8838" t="s">
        <v>156</v>
      </c>
      <c r="C8838">
        <v>2020</v>
      </c>
      <c r="D8838" s="130">
        <v>2.2456239702927861E-2</v>
      </c>
      <c r="E8838" s="91"/>
    </row>
    <row r="8839" spans="1:5">
      <c r="A8839" s="134" t="s">
        <v>145</v>
      </c>
      <c r="B8839" t="s">
        <v>156</v>
      </c>
      <c r="C8839">
        <v>2021</v>
      </c>
      <c r="D8839" s="130">
        <v>1.2567008303698529E-2</v>
      </c>
      <c r="E8839" s="91"/>
    </row>
    <row r="8840" spans="1:5">
      <c r="A8840" s="134" t="s">
        <v>145</v>
      </c>
      <c r="B8840" t="s">
        <v>156</v>
      </c>
      <c r="C8840">
        <v>2022</v>
      </c>
      <c r="D8840" s="130">
        <v>3.4344646943007082E-2</v>
      </c>
      <c r="E8840" s="91"/>
    </row>
    <row r="8841" spans="1:5">
      <c r="A8841" s="134" t="s">
        <v>145</v>
      </c>
      <c r="B8841" t="s">
        <v>156</v>
      </c>
      <c r="C8841">
        <v>2023</v>
      </c>
      <c r="D8841" s="130">
        <v>5.129307651110953E-2</v>
      </c>
      <c r="E8841" s="91"/>
    </row>
    <row r="8842" spans="1:5">
      <c r="A8842" s="134" t="s">
        <v>145</v>
      </c>
      <c r="B8842" t="s">
        <v>156</v>
      </c>
      <c r="C8842">
        <v>2024</v>
      </c>
      <c r="D8842" s="130">
        <v>4.1809020937045097E-2</v>
      </c>
      <c r="E8842" s="91"/>
    </row>
    <row r="8843" spans="1:5">
      <c r="A8843" s="134" t="s">
        <v>145</v>
      </c>
      <c r="B8843" t="s">
        <v>156</v>
      </c>
      <c r="C8843">
        <v>2025</v>
      </c>
      <c r="D8843" s="130">
        <v>2.3655915241513479E-2</v>
      </c>
    </row>
    <row r="8844" spans="1:5">
      <c r="A8844" t="s">
        <v>101</v>
      </c>
      <c r="B8844" t="s">
        <v>156</v>
      </c>
      <c r="C8844">
        <v>2014</v>
      </c>
      <c r="D8844" s="130">
        <v>0.18448783588442949</v>
      </c>
      <c r="E8844" s="91"/>
    </row>
    <row r="8845" spans="1:5">
      <c r="A8845" t="s">
        <v>101</v>
      </c>
      <c r="B8845" t="s">
        <v>156</v>
      </c>
      <c r="C8845">
        <v>2015</v>
      </c>
      <c r="D8845" s="130">
        <v>0.19003332808143189</v>
      </c>
      <c r="E8845" s="91"/>
    </row>
    <row r="8846" spans="1:5">
      <c r="A8846" t="s">
        <v>101</v>
      </c>
      <c r="B8846" t="s">
        <v>156</v>
      </c>
      <c r="C8846">
        <v>2016</v>
      </c>
      <c r="D8846" s="130">
        <v>0.11346676010380551</v>
      </c>
      <c r="E8846" s="91"/>
    </row>
    <row r="8847" spans="1:5">
      <c r="A8847" t="s">
        <v>101</v>
      </c>
      <c r="B8847" t="s">
        <v>156</v>
      </c>
      <c r="C8847">
        <v>2017</v>
      </c>
      <c r="D8847" s="130">
        <v>9.8530036051857089E-2</v>
      </c>
      <c r="E8847" s="91"/>
    </row>
    <row r="8848" spans="1:5">
      <c r="A8848" t="s">
        <v>101</v>
      </c>
      <c r="B8848" t="s">
        <v>156</v>
      </c>
      <c r="C8848">
        <v>2018</v>
      </c>
      <c r="D8848" s="130">
        <v>7.3569770991066902E-2</v>
      </c>
      <c r="E8848" s="91"/>
    </row>
    <row r="8849" spans="1:5">
      <c r="A8849" t="s">
        <v>101</v>
      </c>
      <c r="B8849" t="s">
        <v>156</v>
      </c>
      <c r="C8849">
        <v>2019</v>
      </c>
      <c r="D8849" s="130">
        <v>6.3683229777567685E-2</v>
      </c>
      <c r="E8849" s="91"/>
    </row>
    <row r="8850" spans="1:5">
      <c r="A8850" t="s">
        <v>101</v>
      </c>
      <c r="B8850" t="s">
        <v>156</v>
      </c>
      <c r="C8850">
        <v>2020</v>
      </c>
      <c r="D8850" s="130">
        <v>7.2900482281150286E-2</v>
      </c>
      <c r="E8850" s="91"/>
    </row>
    <row r="8851" spans="1:5">
      <c r="A8851" t="s">
        <v>101</v>
      </c>
      <c r="B8851" t="s">
        <v>156</v>
      </c>
      <c r="C8851">
        <v>2021</v>
      </c>
      <c r="D8851" s="130">
        <v>6.0958537195303489E-2</v>
      </c>
      <c r="E8851" s="91"/>
    </row>
    <row r="8852" spans="1:5">
      <c r="A8852" t="s">
        <v>101</v>
      </c>
      <c r="B8852" t="s">
        <v>156</v>
      </c>
      <c r="C8852">
        <v>2022</v>
      </c>
      <c r="D8852" s="130">
        <v>8.9258389215442435E-2</v>
      </c>
      <c r="E8852" s="91"/>
    </row>
    <row r="8853" spans="1:5">
      <c r="A8853" t="s">
        <v>101</v>
      </c>
      <c r="B8853" t="s">
        <v>156</v>
      </c>
      <c r="C8853">
        <v>2023</v>
      </c>
      <c r="D8853" s="130">
        <v>8.8320296779062446E-2</v>
      </c>
      <c r="E8853" s="91"/>
    </row>
    <row r="8854" spans="1:5">
      <c r="A8854" t="s">
        <v>101</v>
      </c>
      <c r="B8854" t="s">
        <v>156</v>
      </c>
      <c r="C8854">
        <v>2024</v>
      </c>
      <c r="D8854" s="130">
        <v>0.13841172062774859</v>
      </c>
      <c r="E8854" s="91"/>
    </row>
    <row r="8855" spans="1:5">
      <c r="A8855" t="s">
        <v>101</v>
      </c>
      <c r="B8855" t="s">
        <v>156</v>
      </c>
      <c r="C8855">
        <v>2025</v>
      </c>
      <c r="D8855" s="130">
        <v>4.7806765853834365E-2</v>
      </c>
    </row>
    <row r="8856" spans="1:5">
      <c r="A8856" t="s">
        <v>10</v>
      </c>
      <c r="B8856" t="s">
        <v>156</v>
      </c>
      <c r="C8856">
        <v>2014</v>
      </c>
      <c r="D8856" s="130">
        <v>0.22578991972268081</v>
      </c>
      <c r="E8856" s="91"/>
    </row>
    <row r="8857" spans="1:5">
      <c r="A8857" t="s">
        <v>10</v>
      </c>
      <c r="B8857" t="s">
        <v>156</v>
      </c>
      <c r="C8857">
        <v>2015</v>
      </c>
      <c r="D8857" s="130">
        <v>0.19424969026538999</v>
      </c>
      <c r="E8857" s="91"/>
    </row>
    <row r="8858" spans="1:5">
      <c r="A8858" t="s">
        <v>10</v>
      </c>
      <c r="B8858" t="s">
        <v>156</v>
      </c>
      <c r="C8858">
        <v>2016</v>
      </c>
      <c r="D8858" s="130">
        <v>0.12870262604336311</v>
      </c>
      <c r="E8858" s="91"/>
    </row>
    <row r="8859" spans="1:5">
      <c r="A8859" t="s">
        <v>10</v>
      </c>
      <c r="B8859" t="s">
        <v>156</v>
      </c>
      <c r="C8859">
        <v>2017</v>
      </c>
      <c r="D8859" s="130">
        <v>7.2312001808687923E-2</v>
      </c>
      <c r="E8859" s="91"/>
    </row>
    <row r="8860" spans="1:5">
      <c r="A8860" t="s">
        <v>10</v>
      </c>
      <c r="B8860" t="s">
        <v>156</v>
      </c>
      <c r="C8860">
        <v>2018</v>
      </c>
      <c r="D8860" s="130">
        <v>0.1066986221113158</v>
      </c>
      <c r="E8860" s="91"/>
    </row>
    <row r="8861" spans="1:5">
      <c r="A8861" t="s">
        <v>10</v>
      </c>
      <c r="B8861" t="s">
        <v>156</v>
      </c>
      <c r="C8861">
        <v>2019</v>
      </c>
      <c r="D8861" s="130">
        <v>9.9562894535848975E-2</v>
      </c>
      <c r="E8861" s="91"/>
    </row>
    <row r="8862" spans="1:5">
      <c r="A8862" t="s">
        <v>10</v>
      </c>
      <c r="B8862" t="s">
        <v>156</v>
      </c>
      <c r="C8862">
        <v>2020</v>
      </c>
      <c r="D8862" s="130">
        <v>0.13140491201960611</v>
      </c>
      <c r="E8862" s="91"/>
    </row>
    <row r="8863" spans="1:5">
      <c r="A8863" t="s">
        <v>10</v>
      </c>
      <c r="B8863" t="s">
        <v>156</v>
      </c>
      <c r="C8863">
        <v>2021</v>
      </c>
      <c r="D8863" s="130">
        <v>0.10877446074500011</v>
      </c>
      <c r="E8863" s="91"/>
    </row>
    <row r="8864" spans="1:5">
      <c r="A8864" t="s">
        <v>10</v>
      </c>
      <c r="B8864" t="s">
        <v>156</v>
      </c>
      <c r="C8864">
        <v>2022</v>
      </c>
      <c r="D8864" s="130">
        <v>0.14875896029150865</v>
      </c>
      <c r="E8864" s="91"/>
    </row>
    <row r="8865" spans="1:5">
      <c r="A8865" t="s">
        <v>10</v>
      </c>
      <c r="B8865" t="s">
        <v>156</v>
      </c>
      <c r="C8865">
        <v>2023</v>
      </c>
      <c r="D8865" s="130">
        <v>0.17131628420509476</v>
      </c>
      <c r="E8865" s="91"/>
    </row>
    <row r="8866" spans="1:5">
      <c r="A8866" t="s">
        <v>10</v>
      </c>
      <c r="B8866" t="s">
        <v>156</v>
      </c>
      <c r="C8866">
        <v>2024</v>
      </c>
      <c r="D8866" s="130">
        <v>2.4324508721973691E-2</v>
      </c>
      <c r="E8866" s="91"/>
    </row>
    <row r="8867" spans="1:5">
      <c r="A8867" t="s">
        <v>10</v>
      </c>
      <c r="B8867" t="s">
        <v>156</v>
      </c>
      <c r="C8867">
        <v>2025</v>
      </c>
      <c r="D8867" s="130">
        <v>4.6193244566861046E-2</v>
      </c>
    </row>
    <row r="8868" spans="1:5">
      <c r="A8868" t="s">
        <v>105</v>
      </c>
      <c r="B8868" t="s">
        <v>156</v>
      </c>
      <c r="C8868">
        <v>2014</v>
      </c>
      <c r="D8868" s="130">
        <v>8.055856555476569E-2</v>
      </c>
      <c r="E8868" s="91"/>
    </row>
    <row r="8869" spans="1:5">
      <c r="A8869" t="s">
        <v>105</v>
      </c>
      <c r="B8869" t="s">
        <v>156</v>
      </c>
      <c r="C8869">
        <v>2015</v>
      </c>
      <c r="D8869" s="130">
        <v>9.4594946911915653E-2</v>
      </c>
      <c r="E8869" s="91"/>
    </row>
    <row r="8870" spans="1:5">
      <c r="A8870" t="s">
        <v>105</v>
      </c>
      <c r="B8870" t="s">
        <v>156</v>
      </c>
      <c r="C8870">
        <v>2016</v>
      </c>
      <c r="D8870" s="130">
        <v>0.1122587182200314</v>
      </c>
      <c r="E8870" s="91"/>
    </row>
    <row r="8871" spans="1:5">
      <c r="A8871" t="s">
        <v>105</v>
      </c>
      <c r="B8871" t="s">
        <v>156</v>
      </c>
      <c r="C8871">
        <v>2017</v>
      </c>
      <c r="D8871" s="130">
        <v>0.1004540482316207</v>
      </c>
      <c r="E8871" s="91"/>
    </row>
    <row r="8872" spans="1:5">
      <c r="A8872" t="s">
        <v>105</v>
      </c>
      <c r="B8872" t="s">
        <v>156</v>
      </c>
      <c r="C8872">
        <v>2018</v>
      </c>
      <c r="D8872" s="130">
        <v>6.2716055896541875E-2</v>
      </c>
      <c r="E8872" s="91"/>
    </row>
    <row r="8873" spans="1:5">
      <c r="A8873" t="s">
        <v>105</v>
      </c>
      <c r="B8873" t="s">
        <v>156</v>
      </c>
      <c r="C8873">
        <v>2019</v>
      </c>
      <c r="D8873" s="130">
        <v>3.4948571923366152E-2</v>
      </c>
      <c r="E8873" s="91"/>
    </row>
    <row r="8874" spans="1:5">
      <c r="A8874" t="s">
        <v>105</v>
      </c>
      <c r="B8874" t="s">
        <v>156</v>
      </c>
      <c r="C8874">
        <v>2020</v>
      </c>
      <c r="D8874" s="130">
        <v>4.2509164037128878E-2</v>
      </c>
      <c r="E8874" s="91"/>
    </row>
    <row r="8875" spans="1:5">
      <c r="A8875" t="s">
        <v>105</v>
      </c>
      <c r="B8875" t="s">
        <v>156</v>
      </c>
      <c r="C8875">
        <v>2021</v>
      </c>
      <c r="D8875" s="130">
        <v>9.3889618212508082E-3</v>
      </c>
      <c r="E8875" s="91"/>
    </row>
    <row r="8876" spans="1:5">
      <c r="A8876" t="s">
        <v>105</v>
      </c>
      <c r="B8876" t="s">
        <v>156</v>
      </c>
      <c r="C8876">
        <v>2022</v>
      </c>
      <c r="D8876" s="130">
        <v>5.1030147790174396E-2</v>
      </c>
      <c r="E8876" s="91"/>
    </row>
    <row r="8877" spans="1:5">
      <c r="A8877" t="s">
        <v>105</v>
      </c>
      <c r="B8877" t="s">
        <v>156</v>
      </c>
      <c r="C8877">
        <v>2023</v>
      </c>
      <c r="D8877" s="130">
        <v>9.2948886941782646E-2</v>
      </c>
      <c r="E8877" s="91"/>
    </row>
    <row r="8878" spans="1:5">
      <c r="A8878" t="s">
        <v>105</v>
      </c>
      <c r="B8878" t="s">
        <v>156</v>
      </c>
      <c r="C8878">
        <v>2024</v>
      </c>
      <c r="D8878" s="130">
        <v>3.5220946339863876E-2</v>
      </c>
      <c r="E8878" s="91"/>
    </row>
    <row r="8879" spans="1:5">
      <c r="A8879" t="s">
        <v>105</v>
      </c>
      <c r="B8879" t="s">
        <v>156</v>
      </c>
      <c r="C8879">
        <v>2025</v>
      </c>
      <c r="D8879" s="130">
        <v>1.1704635074435435E-2</v>
      </c>
    </row>
    <row r="8880" spans="1:5">
      <c r="A8880" t="s">
        <v>12</v>
      </c>
      <c r="B8880" t="s">
        <v>156</v>
      </c>
      <c r="C8880">
        <v>2014</v>
      </c>
      <c r="D8880" s="130">
        <v>0.1705159114492876</v>
      </c>
      <c r="E8880" s="91"/>
    </row>
    <row r="8881" spans="1:5">
      <c r="A8881" t="s">
        <v>12</v>
      </c>
      <c r="B8881" t="s">
        <v>156</v>
      </c>
      <c r="C8881">
        <v>2015</v>
      </c>
      <c r="D8881" s="130">
        <v>0.23249215222242681</v>
      </c>
      <c r="E8881" s="91"/>
    </row>
    <row r="8882" spans="1:5">
      <c r="A8882" t="s">
        <v>12</v>
      </c>
      <c r="B8882" t="s">
        <v>156</v>
      </c>
      <c r="C8882">
        <v>2016</v>
      </c>
      <c r="D8882" s="130">
        <v>4.1952494872319522E-2</v>
      </c>
      <c r="E8882" s="91"/>
    </row>
    <row r="8883" spans="1:5">
      <c r="A8883" t="s">
        <v>12</v>
      </c>
      <c r="B8883" t="s">
        <v>156</v>
      </c>
      <c r="C8883">
        <v>2017</v>
      </c>
      <c r="D8883" s="130">
        <v>0.12057153547832419</v>
      </c>
      <c r="E8883" s="91"/>
    </row>
    <row r="8884" spans="1:5">
      <c r="A8884" t="s">
        <v>12</v>
      </c>
      <c r="B8884" t="s">
        <v>156</v>
      </c>
      <c r="C8884">
        <v>2018</v>
      </c>
      <c r="D8884" s="130">
        <v>0.2057808762750388</v>
      </c>
      <c r="E8884" s="91"/>
    </row>
    <row r="8885" spans="1:5">
      <c r="A8885" t="s">
        <v>12</v>
      </c>
      <c r="B8885" t="s">
        <v>156</v>
      </c>
      <c r="C8885">
        <v>2019</v>
      </c>
      <c r="D8885" s="130">
        <v>0.19992426122472701</v>
      </c>
      <c r="E8885" s="91"/>
    </row>
    <row r="8886" spans="1:5">
      <c r="A8886" t="s">
        <v>12</v>
      </c>
      <c r="B8886" t="s">
        <v>156</v>
      </c>
      <c r="C8886">
        <v>2020</v>
      </c>
      <c r="D8886" s="130">
        <v>0.2387686828307648</v>
      </c>
      <c r="E8886" s="91"/>
    </row>
    <row r="8887" spans="1:5">
      <c r="A8887" t="s">
        <v>12</v>
      </c>
      <c r="B8887" t="s">
        <v>156</v>
      </c>
      <c r="C8887">
        <v>2021</v>
      </c>
      <c r="D8887" s="130">
        <v>0.19062837849350439</v>
      </c>
      <c r="E8887" s="91"/>
    </row>
    <row r="8888" spans="1:5">
      <c r="A8888" t="s">
        <v>12</v>
      </c>
      <c r="B8888" t="s">
        <v>156</v>
      </c>
      <c r="C8888">
        <v>2022</v>
      </c>
      <c r="D8888" s="130">
        <v>0.14028910886613394</v>
      </c>
      <c r="E8888" s="91"/>
    </row>
    <row r="8889" spans="1:5">
      <c r="A8889" t="s">
        <v>12</v>
      </c>
      <c r="B8889" t="s">
        <v>156</v>
      </c>
      <c r="C8889">
        <v>2023</v>
      </c>
      <c r="D8889" s="130">
        <v>0.22221488310836038</v>
      </c>
      <c r="E8889" s="91"/>
    </row>
    <row r="8890" spans="1:5">
      <c r="A8890" t="s">
        <v>12</v>
      </c>
      <c r="B8890" t="s">
        <v>156</v>
      </c>
      <c r="C8890">
        <v>2024</v>
      </c>
      <c r="D8890" s="130">
        <v>0.22591437650732379</v>
      </c>
      <c r="E8890" s="91"/>
    </row>
    <row r="8891" spans="1:5">
      <c r="A8891" t="s">
        <v>12</v>
      </c>
      <c r="B8891" t="s">
        <v>156</v>
      </c>
      <c r="C8891">
        <v>2025</v>
      </c>
      <c r="D8891" s="130">
        <v>0.12800577237231031</v>
      </c>
    </row>
    <row r="8892" spans="1:5">
      <c r="A8892" t="s">
        <v>5</v>
      </c>
      <c r="B8892" t="s">
        <v>154</v>
      </c>
      <c r="C8892">
        <v>2014</v>
      </c>
      <c r="D8892" s="130">
        <v>0.16929765517025541</v>
      </c>
      <c r="E8892" s="91"/>
    </row>
    <row r="8893" spans="1:5">
      <c r="A8893" t="s">
        <v>5</v>
      </c>
      <c r="B8893" t="s">
        <v>154</v>
      </c>
      <c r="C8893">
        <v>2015</v>
      </c>
      <c r="D8893" s="130">
        <v>6.6690559152403225E-2</v>
      </c>
      <c r="E8893" s="91"/>
    </row>
    <row r="8894" spans="1:5">
      <c r="A8894" t="s">
        <v>5</v>
      </c>
      <c r="B8894" t="s">
        <v>154</v>
      </c>
      <c r="C8894">
        <v>2016</v>
      </c>
      <c r="D8894" s="130">
        <v>8.3625846227377654E-4</v>
      </c>
      <c r="E8894" s="91"/>
    </row>
    <row r="8895" spans="1:5">
      <c r="A8895" t="s">
        <v>5</v>
      </c>
      <c r="B8895" t="s">
        <v>154</v>
      </c>
      <c r="C8895">
        <v>2017</v>
      </c>
      <c r="D8895" s="130">
        <v>2.8605987448404781E-2</v>
      </c>
      <c r="E8895" s="91"/>
    </row>
    <row r="8896" spans="1:5">
      <c r="A8896" t="s">
        <v>5</v>
      </c>
      <c r="B8896" t="s">
        <v>154</v>
      </c>
      <c r="C8896">
        <v>2018</v>
      </c>
      <c r="D8896" s="130">
        <v>5.5422841776831121E-2</v>
      </c>
      <c r="E8896" s="91"/>
    </row>
    <row r="8897" spans="1:5">
      <c r="A8897" t="s">
        <v>5</v>
      </c>
      <c r="B8897" t="s">
        <v>154</v>
      </c>
      <c r="C8897">
        <v>2019</v>
      </c>
      <c r="D8897" s="130">
        <v>5.576089212683271E-2</v>
      </c>
      <c r="E8897" s="91"/>
    </row>
    <row r="8898" spans="1:5">
      <c r="A8898" t="s">
        <v>5</v>
      </c>
      <c r="B8898" t="s">
        <v>154</v>
      </c>
      <c r="C8898">
        <v>2020</v>
      </c>
      <c r="D8898" s="130">
        <v>7.0162681657865156E-2</v>
      </c>
      <c r="E8898" s="91"/>
    </row>
    <row r="8899" spans="1:5">
      <c r="A8899" t="s">
        <v>5</v>
      </c>
      <c r="B8899" t="s">
        <v>154</v>
      </c>
      <c r="C8899">
        <v>2021</v>
      </c>
      <c r="D8899" s="130">
        <v>8.818298050976979E-2</v>
      </c>
      <c r="E8899" s="91"/>
    </row>
    <row r="8900" spans="1:5">
      <c r="A8900" t="s">
        <v>5</v>
      </c>
      <c r="B8900" t="s">
        <v>154</v>
      </c>
      <c r="C8900">
        <v>2022</v>
      </c>
      <c r="D8900" s="130">
        <v>8.2013469799140135E-2</v>
      </c>
      <c r="E8900" s="91"/>
    </row>
    <row r="8901" spans="1:5">
      <c r="A8901" t="s">
        <v>5</v>
      </c>
      <c r="B8901" t="s">
        <v>154</v>
      </c>
      <c r="C8901">
        <v>2023</v>
      </c>
      <c r="D8901" s="130">
        <v>5.1733494615871629E-2</v>
      </c>
      <c r="E8901" s="91"/>
    </row>
    <row r="8902" spans="1:5">
      <c r="A8902" t="s">
        <v>5</v>
      </c>
      <c r="B8902" t="s">
        <v>154</v>
      </c>
      <c r="C8902">
        <v>2024</v>
      </c>
      <c r="D8902" s="130">
        <v>4.5618915751683135E-2</v>
      </c>
      <c r="E8902" s="91"/>
    </row>
    <row r="8903" spans="1:5">
      <c r="A8903" t="s">
        <v>5</v>
      </c>
      <c r="B8903" t="s">
        <v>154</v>
      </c>
      <c r="C8903">
        <v>2025</v>
      </c>
      <c r="D8903" s="130">
        <v>5.4860985856759067E-2</v>
      </c>
    </row>
    <row r="8904" spans="1:5">
      <c r="A8904" t="s">
        <v>102</v>
      </c>
      <c r="B8904" t="s">
        <v>154</v>
      </c>
      <c r="C8904">
        <v>2014</v>
      </c>
      <c r="D8904" s="130">
        <v>0.2009534890198566</v>
      </c>
      <c r="E8904" s="91"/>
    </row>
    <row r="8905" spans="1:5">
      <c r="A8905" t="s">
        <v>102</v>
      </c>
      <c r="B8905" t="s">
        <v>154</v>
      </c>
      <c r="C8905">
        <v>2015</v>
      </c>
      <c r="D8905" s="130">
        <v>0.20011435577495579</v>
      </c>
      <c r="E8905" s="91"/>
    </row>
    <row r="8906" spans="1:5">
      <c r="A8906" t="s">
        <v>102</v>
      </c>
      <c r="B8906" t="s">
        <v>154</v>
      </c>
      <c r="C8906">
        <v>2016</v>
      </c>
      <c r="D8906" s="130">
        <v>5.3183604933567302E-2</v>
      </c>
      <c r="E8906" s="91"/>
    </row>
    <row r="8907" spans="1:5">
      <c r="A8907" t="s">
        <v>102</v>
      </c>
      <c r="B8907" t="s">
        <v>154</v>
      </c>
      <c r="C8907">
        <v>2017</v>
      </c>
      <c r="D8907" s="130">
        <v>0.13462571232810661</v>
      </c>
      <c r="E8907" s="91"/>
    </row>
    <row r="8908" spans="1:5">
      <c r="A8908" t="s">
        <v>102</v>
      </c>
      <c r="B8908" t="s">
        <v>154</v>
      </c>
      <c r="C8908">
        <v>2018</v>
      </c>
      <c r="D8908" s="130">
        <v>9.3259049608293287E-2</v>
      </c>
      <c r="E8908" s="91"/>
    </row>
    <row r="8909" spans="1:5">
      <c r="A8909" t="s">
        <v>102</v>
      </c>
      <c r="B8909" t="s">
        <v>154</v>
      </c>
      <c r="C8909">
        <v>2019</v>
      </c>
      <c r="D8909" s="130">
        <v>9.8314440340757939E-2</v>
      </c>
      <c r="E8909" s="91"/>
    </row>
    <row r="8910" spans="1:5">
      <c r="A8910" t="s">
        <v>102</v>
      </c>
      <c r="B8910" t="s">
        <v>154</v>
      </c>
      <c r="C8910">
        <v>2020</v>
      </c>
      <c r="D8910" s="130">
        <v>9.6289202652154599E-2</v>
      </c>
      <c r="E8910" s="91"/>
    </row>
    <row r="8911" spans="1:5">
      <c r="A8911" t="s">
        <v>102</v>
      </c>
      <c r="B8911" t="s">
        <v>154</v>
      </c>
      <c r="C8911">
        <v>2021</v>
      </c>
      <c r="D8911" s="130">
        <v>6.3142969739779356E-2</v>
      </c>
      <c r="E8911" s="91"/>
    </row>
    <row r="8912" spans="1:5">
      <c r="A8912" t="s">
        <v>102</v>
      </c>
      <c r="B8912" t="s">
        <v>154</v>
      </c>
      <c r="C8912">
        <v>2022</v>
      </c>
      <c r="D8912" s="130">
        <v>4.1774952004724711E-2</v>
      </c>
      <c r="E8912" s="91"/>
    </row>
    <row r="8913" spans="1:5">
      <c r="A8913" t="s">
        <v>102</v>
      </c>
      <c r="B8913" t="s">
        <v>154</v>
      </c>
      <c r="C8913">
        <v>2023</v>
      </c>
      <c r="D8913" s="130">
        <v>0.10854518024236558</v>
      </c>
      <c r="E8913" s="91"/>
    </row>
    <row r="8914" spans="1:5">
      <c r="A8914" t="s">
        <v>102</v>
      </c>
      <c r="B8914" t="s">
        <v>154</v>
      </c>
      <c r="C8914">
        <v>2024</v>
      </c>
      <c r="D8914" s="130">
        <v>7.4076348869013778E-2</v>
      </c>
      <c r="E8914" s="91"/>
    </row>
    <row r="8915" spans="1:5">
      <c r="A8915" t="s">
        <v>102</v>
      </c>
      <c r="B8915" t="s">
        <v>154</v>
      </c>
      <c r="C8915">
        <v>2025</v>
      </c>
      <c r="D8915" s="130">
        <v>5.7177023032128904E-2</v>
      </c>
    </row>
    <row r="8916" spans="1:5">
      <c r="A8916" t="s">
        <v>11</v>
      </c>
      <c r="B8916" t="s">
        <v>154</v>
      </c>
      <c r="C8916">
        <v>2014</v>
      </c>
      <c r="D8916" s="130">
        <v>8.353990693388906E-2</v>
      </c>
      <c r="E8916" s="91"/>
    </row>
    <row r="8917" spans="1:5">
      <c r="A8917" t="s">
        <v>11</v>
      </c>
      <c r="B8917" t="s">
        <v>154</v>
      </c>
      <c r="C8917">
        <v>2015</v>
      </c>
      <c r="D8917" s="130">
        <v>0.1077390172979231</v>
      </c>
      <c r="E8917" s="91"/>
    </row>
    <row r="8918" spans="1:5">
      <c r="A8918" t="s">
        <v>11</v>
      </c>
      <c r="B8918" t="s">
        <v>154</v>
      </c>
      <c r="C8918">
        <v>2016</v>
      </c>
      <c r="D8918" s="130">
        <v>7.1215693689278256E-2</v>
      </c>
      <c r="E8918" s="91"/>
    </row>
    <row r="8919" spans="1:5">
      <c r="A8919" t="s">
        <v>11</v>
      </c>
      <c r="B8919" t="s">
        <v>154</v>
      </c>
      <c r="C8919">
        <v>2017</v>
      </c>
      <c r="D8919" s="130">
        <v>7.1056818533517571E-2</v>
      </c>
      <c r="E8919" s="91"/>
    </row>
    <row r="8920" spans="1:5">
      <c r="A8920" t="s">
        <v>11</v>
      </c>
      <c r="B8920" t="s">
        <v>154</v>
      </c>
      <c r="C8920">
        <v>2018</v>
      </c>
      <c r="D8920" s="130">
        <v>7.434347554933049E-2</v>
      </c>
      <c r="E8920" s="91"/>
    </row>
    <row r="8921" spans="1:5">
      <c r="A8921" t="s">
        <v>11</v>
      </c>
      <c r="B8921" t="s">
        <v>154</v>
      </c>
      <c r="C8921">
        <v>2019</v>
      </c>
      <c r="D8921" s="130">
        <v>6.6690748764155761E-2</v>
      </c>
      <c r="E8921" s="91"/>
    </row>
    <row r="8922" spans="1:5">
      <c r="A8922" t="s">
        <v>11</v>
      </c>
      <c r="B8922" t="s">
        <v>154</v>
      </c>
      <c r="C8922">
        <v>2020</v>
      </c>
      <c r="D8922" s="130">
        <v>4.9320087218041229E-2</v>
      </c>
      <c r="E8922" s="91"/>
    </row>
    <row r="8923" spans="1:5">
      <c r="A8923" t="s">
        <v>11</v>
      </c>
      <c r="B8923" t="s">
        <v>154</v>
      </c>
      <c r="C8923">
        <v>2021</v>
      </c>
      <c r="D8923" s="130">
        <v>4.803965771164697E-2</v>
      </c>
      <c r="E8923" s="91"/>
    </row>
    <row r="8924" spans="1:5">
      <c r="A8924" t="s">
        <v>11</v>
      </c>
      <c r="B8924" t="s">
        <v>154</v>
      </c>
      <c r="C8924">
        <v>2022</v>
      </c>
      <c r="D8924" s="130">
        <v>0.11486922828077907</v>
      </c>
      <c r="E8924" s="91"/>
    </row>
    <row r="8925" spans="1:5">
      <c r="A8925" t="s">
        <v>11</v>
      </c>
      <c r="B8925" t="s">
        <v>154</v>
      </c>
      <c r="C8925">
        <v>2023</v>
      </c>
      <c r="D8925" s="130">
        <v>0.12212943390457948</v>
      </c>
      <c r="E8925" s="91"/>
    </row>
    <row r="8926" spans="1:5">
      <c r="A8926" t="s">
        <v>11</v>
      </c>
      <c r="B8926" t="s">
        <v>154</v>
      </c>
      <c r="C8926">
        <v>2024</v>
      </c>
      <c r="D8926" s="130">
        <v>6.0002469077037386E-2</v>
      </c>
      <c r="E8926" s="91"/>
    </row>
    <row r="8927" spans="1:5">
      <c r="A8927" t="s">
        <v>11</v>
      </c>
      <c r="B8927" t="s">
        <v>154</v>
      </c>
      <c r="C8927">
        <v>2025</v>
      </c>
      <c r="D8927" s="130">
        <v>5.6953830985500664E-2</v>
      </c>
    </row>
    <row r="8928" spans="1:5">
      <c r="A8928" t="s">
        <v>6</v>
      </c>
      <c r="B8928" t="s">
        <v>154</v>
      </c>
      <c r="C8928">
        <v>2014</v>
      </c>
      <c r="D8928" s="130">
        <v>0.12273899951559369</v>
      </c>
      <c r="E8928" s="91"/>
    </row>
    <row r="8929" spans="1:5">
      <c r="A8929" t="s">
        <v>6</v>
      </c>
      <c r="B8929" t="s">
        <v>154</v>
      </c>
      <c r="C8929">
        <v>2015</v>
      </c>
      <c r="D8929" s="130">
        <v>0.14482214188231321</v>
      </c>
      <c r="E8929" s="91"/>
    </row>
    <row r="8930" spans="1:5">
      <c r="A8930" t="s">
        <v>6</v>
      </c>
      <c r="B8930" t="s">
        <v>154</v>
      </c>
      <c r="C8930">
        <v>2016</v>
      </c>
      <c r="D8930" s="130">
        <v>5.6889848483339632E-2</v>
      </c>
      <c r="E8930" s="91"/>
    </row>
    <row r="8931" spans="1:5">
      <c r="A8931" t="s">
        <v>6</v>
      </c>
      <c r="B8931" t="s">
        <v>154</v>
      </c>
      <c r="C8931">
        <v>2017</v>
      </c>
      <c r="D8931" s="130">
        <v>7.8442963050351838E-2</v>
      </c>
      <c r="E8931" s="91"/>
    </row>
    <row r="8932" spans="1:5">
      <c r="A8932" t="s">
        <v>6</v>
      </c>
      <c r="B8932" t="s">
        <v>154</v>
      </c>
      <c r="C8932">
        <v>2018</v>
      </c>
      <c r="D8932" s="130">
        <v>0.19675812205608231</v>
      </c>
      <c r="E8932" s="91"/>
    </row>
    <row r="8933" spans="1:5">
      <c r="A8933" t="s">
        <v>6</v>
      </c>
      <c r="B8933" t="s">
        <v>154</v>
      </c>
      <c r="C8933">
        <v>2019</v>
      </c>
      <c r="D8933" s="130">
        <v>0.16547910736727209</v>
      </c>
      <c r="E8933" s="91"/>
    </row>
    <row r="8934" spans="1:5">
      <c r="A8934" t="s">
        <v>6</v>
      </c>
      <c r="B8934" t="s">
        <v>154</v>
      </c>
      <c r="C8934">
        <v>2020</v>
      </c>
      <c r="D8934" s="130">
        <v>0.14114276808448911</v>
      </c>
      <c r="E8934" s="91"/>
    </row>
    <row r="8935" spans="1:5">
      <c r="A8935" t="s">
        <v>6</v>
      </c>
      <c r="B8935" t="s">
        <v>154</v>
      </c>
      <c r="C8935">
        <v>2021</v>
      </c>
      <c r="D8935" s="130">
        <v>0.29464063900876408</v>
      </c>
      <c r="E8935" s="91"/>
    </row>
    <row r="8936" spans="1:5">
      <c r="A8936" t="s">
        <v>6</v>
      </c>
      <c r="B8936" t="s">
        <v>154</v>
      </c>
      <c r="C8936">
        <v>2022</v>
      </c>
      <c r="D8936" s="130">
        <v>0.17199209980568661</v>
      </c>
      <c r="E8936" s="91"/>
    </row>
    <row r="8937" spans="1:5">
      <c r="A8937" t="s">
        <v>6</v>
      </c>
      <c r="B8937" t="s">
        <v>154</v>
      </c>
      <c r="C8937">
        <v>2023</v>
      </c>
      <c r="D8937" s="130">
        <v>0.14917458624703511</v>
      </c>
      <c r="E8937" s="91"/>
    </row>
    <row r="8938" spans="1:5">
      <c r="A8938" t="s">
        <v>6</v>
      </c>
      <c r="B8938" t="s">
        <v>154</v>
      </c>
      <c r="C8938">
        <v>2024</v>
      </c>
      <c r="D8938" s="130">
        <v>0.14011596986194261</v>
      </c>
      <c r="E8938" s="91"/>
    </row>
    <row r="8939" spans="1:5">
      <c r="A8939" t="s">
        <v>6</v>
      </c>
      <c r="B8939" t="s">
        <v>154</v>
      </c>
      <c r="C8939">
        <v>2025</v>
      </c>
      <c r="D8939" s="130">
        <v>5.6566833832975338E-2</v>
      </c>
    </row>
    <row r="8940" spans="1:5">
      <c r="A8940" t="s">
        <v>8</v>
      </c>
      <c r="B8940" t="s">
        <v>154</v>
      </c>
      <c r="C8940">
        <v>2014</v>
      </c>
      <c r="D8940" s="130">
        <v>9.8593772439781707E-2</v>
      </c>
      <c r="E8940" s="91"/>
    </row>
    <row r="8941" spans="1:5">
      <c r="A8941" t="s">
        <v>8</v>
      </c>
      <c r="B8941" t="s">
        <v>154</v>
      </c>
      <c r="C8941">
        <v>2015</v>
      </c>
      <c r="D8941" s="130">
        <v>0.1171907683018215</v>
      </c>
      <c r="E8941" s="91"/>
    </row>
    <row r="8942" spans="1:5">
      <c r="A8942" t="s">
        <v>8</v>
      </c>
      <c r="B8942" t="s">
        <v>154</v>
      </c>
      <c r="C8942">
        <v>2016</v>
      </c>
      <c r="D8942" s="130">
        <v>7.8630574501871692E-2</v>
      </c>
      <c r="E8942" s="91"/>
    </row>
    <row r="8943" spans="1:5">
      <c r="A8943" t="s">
        <v>8</v>
      </c>
      <c r="B8943" t="s">
        <v>154</v>
      </c>
      <c r="C8943">
        <v>2017</v>
      </c>
      <c r="D8943" s="130">
        <v>9.9401159243071774E-2</v>
      </c>
      <c r="E8943" s="91"/>
    </row>
    <row r="8944" spans="1:5">
      <c r="A8944" t="s">
        <v>8</v>
      </c>
      <c r="B8944" t="s">
        <v>154</v>
      </c>
      <c r="C8944">
        <v>2018</v>
      </c>
      <c r="D8944" s="130">
        <v>0.1170706981689892</v>
      </c>
      <c r="E8944" s="91"/>
    </row>
    <row r="8945" spans="1:5">
      <c r="A8945" t="s">
        <v>8</v>
      </c>
      <c r="B8945" t="s">
        <v>154</v>
      </c>
      <c r="C8945">
        <v>2019</v>
      </c>
      <c r="D8945" s="130">
        <v>8.6759847221969083E-2</v>
      </c>
      <c r="E8945" s="91"/>
    </row>
    <row r="8946" spans="1:5">
      <c r="A8946" t="s">
        <v>8</v>
      </c>
      <c r="B8946" t="s">
        <v>154</v>
      </c>
      <c r="C8946">
        <v>2020</v>
      </c>
      <c r="D8946" s="130">
        <v>8.3511462462447839E-2</v>
      </c>
      <c r="E8946" s="91"/>
    </row>
    <row r="8947" spans="1:5">
      <c r="A8947" t="s">
        <v>8</v>
      </c>
      <c r="B8947" t="s">
        <v>154</v>
      </c>
      <c r="C8947">
        <v>2021</v>
      </c>
      <c r="D8947" s="130">
        <v>4.695134648393666E-2</v>
      </c>
      <c r="E8947" s="91"/>
    </row>
    <row r="8948" spans="1:5">
      <c r="A8948" t="s">
        <v>8</v>
      </c>
      <c r="B8948" t="s">
        <v>154</v>
      </c>
      <c r="C8948">
        <v>2022</v>
      </c>
      <c r="D8948" s="130">
        <v>6.060243024365982E-2</v>
      </c>
      <c r="E8948" s="91"/>
    </row>
    <row r="8949" spans="1:5">
      <c r="A8949" t="s">
        <v>8</v>
      </c>
      <c r="B8949" t="s">
        <v>154</v>
      </c>
      <c r="C8949">
        <v>2023</v>
      </c>
      <c r="D8949" s="130">
        <v>2.5327194155508471E-2</v>
      </c>
      <c r="E8949" s="91"/>
    </row>
    <row r="8950" spans="1:5">
      <c r="A8950" t="s">
        <v>8</v>
      </c>
      <c r="B8950" t="s">
        <v>154</v>
      </c>
      <c r="C8950">
        <v>2024</v>
      </c>
      <c r="D8950" s="130">
        <v>1.9115363767862142E-2</v>
      </c>
      <c r="E8950" s="91"/>
    </row>
    <row r="8951" spans="1:5">
      <c r="A8951" t="s">
        <v>8</v>
      </c>
      <c r="B8951" t="s">
        <v>154</v>
      </c>
      <c r="C8951">
        <v>2025</v>
      </c>
      <c r="D8951" s="130">
        <v>2.1416062521937393E-3</v>
      </c>
    </row>
    <row r="8952" spans="1:5">
      <c r="A8952" t="s">
        <v>9</v>
      </c>
      <c r="B8952" t="s">
        <v>154</v>
      </c>
      <c r="C8952">
        <v>2014</v>
      </c>
      <c r="D8952" s="130">
        <v>9.9486477362071696E-2</v>
      </c>
      <c r="E8952" s="91"/>
    </row>
    <row r="8953" spans="1:5">
      <c r="A8953" t="s">
        <v>9</v>
      </c>
      <c r="B8953" t="s">
        <v>154</v>
      </c>
      <c r="C8953">
        <v>2015</v>
      </c>
      <c r="D8953" s="130">
        <v>0.11341887566336389</v>
      </c>
      <c r="E8953" s="91"/>
    </row>
    <row r="8954" spans="1:5">
      <c r="A8954" t="s">
        <v>9</v>
      </c>
      <c r="B8954" t="s">
        <v>154</v>
      </c>
      <c r="C8954">
        <v>2016</v>
      </c>
      <c r="D8954" s="130">
        <v>5.1713512120390638E-2</v>
      </c>
      <c r="E8954" s="91"/>
    </row>
    <row r="8955" spans="1:5">
      <c r="A8955" t="s">
        <v>9</v>
      </c>
      <c r="B8955" t="s">
        <v>154</v>
      </c>
      <c r="C8955">
        <v>2017</v>
      </c>
      <c r="D8955" s="130">
        <v>0.1309061642219336</v>
      </c>
      <c r="E8955" s="91"/>
    </row>
    <row r="8956" spans="1:5">
      <c r="A8956" t="s">
        <v>9</v>
      </c>
      <c r="B8956" t="s">
        <v>154</v>
      </c>
      <c r="C8956">
        <v>2018</v>
      </c>
      <c r="D8956" s="130">
        <v>9.9923644623306704E-2</v>
      </c>
      <c r="E8956" s="91"/>
    </row>
    <row r="8957" spans="1:5">
      <c r="A8957" t="s">
        <v>9</v>
      </c>
      <c r="B8957" t="s">
        <v>154</v>
      </c>
      <c r="C8957">
        <v>2019</v>
      </c>
      <c r="D8957" s="130">
        <v>7.5391505407842285E-2</v>
      </c>
      <c r="E8957" s="91"/>
    </row>
    <row r="8958" spans="1:5">
      <c r="A8958" t="s">
        <v>9</v>
      </c>
      <c r="B8958" t="s">
        <v>154</v>
      </c>
      <c r="C8958">
        <v>2020</v>
      </c>
      <c r="D8958" s="130">
        <v>7.3290956428633411E-2</v>
      </c>
      <c r="E8958" s="91"/>
    </row>
    <row r="8959" spans="1:5">
      <c r="A8959" t="s">
        <v>9</v>
      </c>
      <c r="B8959" t="s">
        <v>154</v>
      </c>
      <c r="C8959">
        <v>2021</v>
      </c>
      <c r="D8959" s="130">
        <v>4.1122188853720328E-2</v>
      </c>
      <c r="E8959" s="91"/>
    </row>
    <row r="8960" spans="1:5">
      <c r="A8960" t="s">
        <v>9</v>
      </c>
      <c r="B8960" t="s">
        <v>154</v>
      </c>
      <c r="C8960">
        <v>2022</v>
      </c>
      <c r="D8960" s="130">
        <v>4.2412107839508044E-2</v>
      </c>
      <c r="E8960" s="91"/>
    </row>
    <row r="8961" spans="1:5">
      <c r="A8961" t="s">
        <v>9</v>
      </c>
      <c r="B8961" t="s">
        <v>154</v>
      </c>
      <c r="C8961">
        <v>2023</v>
      </c>
      <c r="D8961" s="130">
        <v>4.9079343183360484E-2</v>
      </c>
      <c r="E8961" s="91"/>
    </row>
    <row r="8962" spans="1:5">
      <c r="A8962" t="s">
        <v>9</v>
      </c>
      <c r="B8962" t="s">
        <v>154</v>
      </c>
      <c r="C8962">
        <v>2024</v>
      </c>
      <c r="D8962" s="130">
        <v>6.8737043897113242E-4</v>
      </c>
      <c r="E8962" s="91"/>
    </row>
    <row r="8963" spans="1:5">
      <c r="A8963" t="s">
        <v>9</v>
      </c>
      <c r="B8963" t="s">
        <v>154</v>
      </c>
      <c r="C8963">
        <v>2025</v>
      </c>
      <c r="D8963" s="130">
        <v>1.7734062478221375E-3</v>
      </c>
    </row>
    <row r="8964" spans="1:5">
      <c r="A8964" t="s">
        <v>7</v>
      </c>
      <c r="B8964" t="s">
        <v>154</v>
      </c>
      <c r="C8964">
        <v>2014</v>
      </c>
      <c r="D8964" s="130">
        <v>0.13681428374958141</v>
      </c>
      <c r="E8964" s="91"/>
    </row>
    <row r="8965" spans="1:5">
      <c r="A8965" t="s">
        <v>7</v>
      </c>
      <c r="B8965" t="s">
        <v>154</v>
      </c>
      <c r="C8965">
        <v>2015</v>
      </c>
      <c r="D8965" s="130">
        <v>0.15540179100312501</v>
      </c>
      <c r="E8965" s="91"/>
    </row>
    <row r="8966" spans="1:5">
      <c r="A8966" t="s">
        <v>7</v>
      </c>
      <c r="B8966" t="s">
        <v>154</v>
      </c>
      <c r="C8966">
        <v>2016</v>
      </c>
      <c r="D8966" s="130">
        <v>1.0671090375633199E-2</v>
      </c>
      <c r="E8966" s="91"/>
    </row>
    <row r="8967" spans="1:5">
      <c r="A8967" t="s">
        <v>7</v>
      </c>
      <c r="B8967" t="s">
        <v>154</v>
      </c>
      <c r="C8967">
        <v>2017</v>
      </c>
      <c r="D8967" s="130">
        <v>3.0318378416209789E-2</v>
      </c>
      <c r="E8967" s="91"/>
    </row>
    <row r="8968" spans="1:5">
      <c r="A8968" t="s">
        <v>7</v>
      </c>
      <c r="B8968" t="s">
        <v>154</v>
      </c>
      <c r="C8968">
        <v>2018</v>
      </c>
      <c r="D8968" s="130">
        <v>3.3859553629804931E-2</v>
      </c>
      <c r="E8968" s="91"/>
    </row>
    <row r="8969" spans="1:5">
      <c r="A8969" t="s">
        <v>7</v>
      </c>
      <c r="B8969" t="s">
        <v>154</v>
      </c>
      <c r="C8969">
        <v>2019</v>
      </c>
      <c r="D8969" s="130">
        <v>1.6926505573874082E-2</v>
      </c>
      <c r="E8969" s="91"/>
    </row>
    <row r="8970" spans="1:5">
      <c r="A8970" t="s">
        <v>7</v>
      </c>
      <c r="B8970" t="s">
        <v>154</v>
      </c>
      <c r="C8970">
        <v>2020</v>
      </c>
      <c r="D8970" s="130">
        <v>3.5250603029746599E-2</v>
      </c>
      <c r="E8970" s="91"/>
    </row>
    <row r="8971" spans="1:5">
      <c r="A8971" t="s">
        <v>7</v>
      </c>
      <c r="B8971" t="s">
        <v>154</v>
      </c>
      <c r="C8971">
        <v>2021</v>
      </c>
      <c r="D8971" s="130">
        <v>4.2321380664508711E-2</v>
      </c>
      <c r="E8971" s="91"/>
    </row>
    <row r="8972" spans="1:5">
      <c r="A8972" t="s">
        <v>7</v>
      </c>
      <c r="B8972" t="s">
        <v>154</v>
      </c>
      <c r="C8972">
        <v>2022</v>
      </c>
      <c r="D8972" s="130">
        <v>4.2467604900431631E-2</v>
      </c>
      <c r="E8972" s="91"/>
    </row>
    <row r="8973" spans="1:5">
      <c r="A8973" t="s">
        <v>7</v>
      </c>
      <c r="B8973" t="s">
        <v>154</v>
      </c>
      <c r="C8973">
        <v>2023</v>
      </c>
      <c r="D8973" s="130">
        <v>2.3216084655100423E-2</v>
      </c>
      <c r="E8973" s="91"/>
    </row>
    <row r="8974" spans="1:5">
      <c r="A8974" t="s">
        <v>7</v>
      </c>
      <c r="B8974" t="s">
        <v>154</v>
      </c>
      <c r="C8974">
        <v>2024</v>
      </c>
      <c r="D8974" s="130">
        <v>2.1271120273283536E-2</v>
      </c>
      <c r="E8974" s="91"/>
    </row>
    <row r="8975" spans="1:5">
      <c r="A8975" t="s">
        <v>7</v>
      </c>
      <c r="B8975" t="s">
        <v>154</v>
      </c>
      <c r="C8975">
        <v>2025</v>
      </c>
      <c r="D8975" s="130">
        <v>2.113267942523217E-2</v>
      </c>
    </row>
    <row r="8976" spans="1:5">
      <c r="A8976" t="s">
        <v>107</v>
      </c>
      <c r="B8976" t="s">
        <v>154</v>
      </c>
      <c r="C8976">
        <v>2014</v>
      </c>
      <c r="D8976" s="130">
        <v>7.0092418473877038E-2</v>
      </c>
      <c r="E8976" s="91"/>
    </row>
    <row r="8977" spans="1:5">
      <c r="A8977" t="s">
        <v>107</v>
      </c>
      <c r="B8977" t="s">
        <v>154</v>
      </c>
      <c r="C8977">
        <v>2015</v>
      </c>
      <c r="D8977" s="130">
        <v>5.3138054520936777E-2</v>
      </c>
      <c r="E8977" s="91"/>
    </row>
    <row r="8978" spans="1:5">
      <c r="A8978" t="s">
        <v>107</v>
      </c>
      <c r="B8978" t="s">
        <v>154</v>
      </c>
      <c r="C8978">
        <v>2016</v>
      </c>
      <c r="D8978" s="130">
        <v>5.0033837641413899E-2</v>
      </c>
      <c r="E8978" s="91"/>
    </row>
    <row r="8979" spans="1:5">
      <c r="A8979" t="s">
        <v>107</v>
      </c>
      <c r="B8979" t="s">
        <v>154</v>
      </c>
      <c r="C8979">
        <v>2017</v>
      </c>
      <c r="D8979" s="130">
        <v>4.9325575783188108E-2</v>
      </c>
      <c r="E8979" s="91"/>
    </row>
    <row r="8980" spans="1:5">
      <c r="A8980" t="s">
        <v>107</v>
      </c>
      <c r="B8980" t="s">
        <v>154</v>
      </c>
      <c r="C8980">
        <v>2018</v>
      </c>
      <c r="D8980" s="130">
        <v>5.2049322639576463E-2</v>
      </c>
      <c r="E8980" s="91"/>
    </row>
    <row r="8981" spans="1:5">
      <c r="A8981" t="s">
        <v>107</v>
      </c>
      <c r="B8981" t="s">
        <v>154</v>
      </c>
      <c r="C8981">
        <v>2019</v>
      </c>
      <c r="D8981" s="130">
        <v>6.7918184583662278E-2</v>
      </c>
      <c r="E8981" s="91"/>
    </row>
    <row r="8982" spans="1:5">
      <c r="A8982" t="s">
        <v>107</v>
      </c>
      <c r="B8982" t="s">
        <v>154</v>
      </c>
      <c r="C8982">
        <v>2020</v>
      </c>
      <c r="D8982" s="130">
        <v>5.4443414916214197E-2</v>
      </c>
      <c r="E8982" s="91"/>
    </row>
    <row r="8983" spans="1:5">
      <c r="A8983" t="s">
        <v>107</v>
      </c>
      <c r="B8983" t="s">
        <v>154</v>
      </c>
      <c r="C8983">
        <v>2021</v>
      </c>
      <c r="D8983" s="130">
        <v>3.4267839295096802E-2</v>
      </c>
      <c r="E8983" s="91"/>
    </row>
    <row r="8984" spans="1:5">
      <c r="A8984" t="s">
        <v>107</v>
      </c>
      <c r="B8984" t="s">
        <v>154</v>
      </c>
      <c r="C8984">
        <v>2022</v>
      </c>
      <c r="D8984" s="130">
        <v>3.5795906290691334E-2</v>
      </c>
      <c r="E8984" s="91"/>
    </row>
    <row r="8985" spans="1:5">
      <c r="A8985" t="s">
        <v>107</v>
      </c>
      <c r="B8985" t="s">
        <v>154</v>
      </c>
      <c r="C8985">
        <v>2023</v>
      </c>
      <c r="D8985" s="130">
        <v>1.7684159056073068E-2</v>
      </c>
      <c r="E8985" s="91"/>
    </row>
    <row r="8986" spans="1:5">
      <c r="A8986" t="s">
        <v>107</v>
      </c>
      <c r="B8986" t="s">
        <v>154</v>
      </c>
      <c r="C8986">
        <v>2024</v>
      </c>
      <c r="D8986" s="130">
        <v>-1.5910775331688914E-2</v>
      </c>
      <c r="E8986" s="91"/>
    </row>
    <row r="8987" spans="1:5">
      <c r="A8987" t="s">
        <v>107</v>
      </c>
      <c r="B8987" t="s">
        <v>154</v>
      </c>
      <c r="C8987">
        <v>2025</v>
      </c>
      <c r="D8987" s="130">
        <v>3.3833675876519535E-3</v>
      </c>
    </row>
    <row r="8988" spans="1:5">
      <c r="A8988" t="s">
        <v>104</v>
      </c>
      <c r="B8988" t="s">
        <v>154</v>
      </c>
      <c r="C8988">
        <v>2014</v>
      </c>
      <c r="D8988" s="130">
        <v>0.1290013950789827</v>
      </c>
      <c r="E8988" s="91"/>
    </row>
    <row r="8989" spans="1:5">
      <c r="A8989" t="s">
        <v>104</v>
      </c>
      <c r="B8989" t="s">
        <v>154</v>
      </c>
      <c r="C8989">
        <v>2015</v>
      </c>
      <c r="D8989" s="130">
        <v>0.15547890641338699</v>
      </c>
      <c r="E8989" s="91"/>
    </row>
    <row r="8990" spans="1:5">
      <c r="A8990" t="s">
        <v>104</v>
      </c>
      <c r="B8990" t="s">
        <v>154</v>
      </c>
      <c r="C8990">
        <v>2016</v>
      </c>
      <c r="D8990" s="130">
        <v>9.900135564817493E-2</v>
      </c>
      <c r="E8990" s="91"/>
    </row>
    <row r="8991" spans="1:5">
      <c r="A8991" t="s">
        <v>104</v>
      </c>
      <c r="B8991" t="s">
        <v>154</v>
      </c>
      <c r="C8991">
        <v>2017</v>
      </c>
      <c r="D8991" s="130">
        <v>0.1197069971455266</v>
      </c>
      <c r="E8991" s="91"/>
    </row>
    <row r="8992" spans="1:5">
      <c r="A8992" t="s">
        <v>104</v>
      </c>
      <c r="B8992" t="s">
        <v>154</v>
      </c>
      <c r="C8992">
        <v>2018</v>
      </c>
      <c r="D8992" s="130">
        <v>8.7898178376442065E-2</v>
      </c>
      <c r="E8992" s="91"/>
    </row>
    <row r="8993" spans="1:5">
      <c r="A8993" t="s">
        <v>104</v>
      </c>
      <c r="B8993" t="s">
        <v>154</v>
      </c>
      <c r="C8993">
        <v>2019</v>
      </c>
      <c r="D8993" s="130">
        <v>7.4235042220206687E-2</v>
      </c>
      <c r="E8993" s="91"/>
    </row>
    <row r="8994" spans="1:5">
      <c r="A8994" t="s">
        <v>104</v>
      </c>
      <c r="B8994" t="s">
        <v>154</v>
      </c>
      <c r="C8994">
        <v>2020</v>
      </c>
      <c r="D8994" s="130">
        <v>0.1100744315457963</v>
      </c>
      <c r="E8994" s="91"/>
    </row>
    <row r="8995" spans="1:5">
      <c r="A8995" t="s">
        <v>104</v>
      </c>
      <c r="B8995" t="s">
        <v>154</v>
      </c>
      <c r="C8995">
        <v>2021</v>
      </c>
      <c r="D8995" s="130">
        <v>0.1141199639369407</v>
      </c>
      <c r="E8995" s="91"/>
    </row>
    <row r="8996" spans="1:5">
      <c r="A8996" t="s">
        <v>104</v>
      </c>
      <c r="B8996" t="s">
        <v>154</v>
      </c>
      <c r="C8996">
        <v>2022</v>
      </c>
      <c r="D8996" s="130">
        <v>0.11449250411903775</v>
      </c>
      <c r="E8996" s="91"/>
    </row>
    <row r="8997" spans="1:5">
      <c r="A8997" t="s">
        <v>104</v>
      </c>
      <c r="B8997" t="s">
        <v>154</v>
      </c>
      <c r="C8997">
        <v>2023</v>
      </c>
      <c r="D8997" s="130">
        <v>8.1780048192900481E-2</v>
      </c>
      <c r="E8997" s="91"/>
    </row>
    <row r="8998" spans="1:5">
      <c r="A8998" t="s">
        <v>104</v>
      </c>
      <c r="B8998" t="s">
        <v>154</v>
      </c>
      <c r="C8998">
        <v>2024</v>
      </c>
      <c r="D8998" s="130">
        <v>8.6490352899649264E-2</v>
      </c>
      <c r="E8998" s="91"/>
    </row>
    <row r="8999" spans="1:5">
      <c r="A8999" t="s">
        <v>104</v>
      </c>
      <c r="B8999" t="s">
        <v>154</v>
      </c>
      <c r="C8999">
        <v>2025</v>
      </c>
      <c r="D8999" s="130">
        <v>0.10258221022092553</v>
      </c>
    </row>
    <row r="9000" spans="1:5">
      <c r="A9000" s="134" t="s">
        <v>145</v>
      </c>
      <c r="B9000" t="s">
        <v>154</v>
      </c>
      <c r="C9000">
        <v>2014</v>
      </c>
      <c r="D9000" s="130"/>
    </row>
    <row r="9001" spans="1:5">
      <c r="A9001" s="134" t="s">
        <v>145</v>
      </c>
      <c r="B9001" t="s">
        <v>154</v>
      </c>
      <c r="C9001">
        <v>2015</v>
      </c>
      <c r="D9001" s="130"/>
    </row>
    <row r="9002" spans="1:5">
      <c r="A9002" s="134" t="s">
        <v>145</v>
      </c>
      <c r="B9002" t="s">
        <v>154</v>
      </c>
      <c r="C9002">
        <v>2016</v>
      </c>
      <c r="D9002" s="130"/>
    </row>
    <row r="9003" spans="1:5">
      <c r="A9003" s="134" t="s">
        <v>145</v>
      </c>
      <c r="B9003" t="s">
        <v>154</v>
      </c>
      <c r="C9003">
        <v>2017</v>
      </c>
      <c r="D9003" s="130"/>
    </row>
    <row r="9004" spans="1:5">
      <c r="A9004" s="134" t="s">
        <v>145</v>
      </c>
      <c r="B9004" t="s">
        <v>154</v>
      </c>
      <c r="C9004">
        <v>2018</v>
      </c>
      <c r="D9004" s="130"/>
    </row>
    <row r="9005" spans="1:5">
      <c r="A9005" s="134" t="s">
        <v>145</v>
      </c>
      <c r="B9005" t="s">
        <v>154</v>
      </c>
      <c r="C9005">
        <v>2019</v>
      </c>
      <c r="D9005" s="130"/>
    </row>
    <row r="9006" spans="1:5">
      <c r="A9006" s="134" t="s">
        <v>145</v>
      </c>
      <c r="B9006" t="s">
        <v>154</v>
      </c>
      <c r="C9006">
        <v>2020</v>
      </c>
      <c r="D9006" s="130">
        <v>2.816255542900763E-2</v>
      </c>
      <c r="E9006" s="91"/>
    </row>
    <row r="9007" spans="1:5">
      <c r="A9007" s="134" t="s">
        <v>145</v>
      </c>
      <c r="B9007" t="s">
        <v>154</v>
      </c>
      <c r="C9007">
        <v>2021</v>
      </c>
      <c r="D9007" s="130">
        <v>2.6221842478986991E-2</v>
      </c>
      <c r="E9007" s="91"/>
    </row>
    <row r="9008" spans="1:5">
      <c r="A9008" s="134" t="s">
        <v>145</v>
      </c>
      <c r="B9008" t="s">
        <v>154</v>
      </c>
      <c r="C9008">
        <v>2022</v>
      </c>
      <c r="D9008" s="130">
        <v>2.8254016702257571E-2</v>
      </c>
      <c r="E9008" s="91"/>
    </row>
    <row r="9009" spans="1:5">
      <c r="A9009" s="134" t="s">
        <v>145</v>
      </c>
      <c r="B9009" t="s">
        <v>154</v>
      </c>
      <c r="C9009">
        <v>2023</v>
      </c>
      <c r="D9009" s="130">
        <v>1.4674383034870854E-2</v>
      </c>
      <c r="E9009" s="91"/>
    </row>
    <row r="9010" spans="1:5">
      <c r="A9010" s="134" t="s">
        <v>145</v>
      </c>
      <c r="B9010" t="s">
        <v>154</v>
      </c>
      <c r="C9010">
        <v>2024</v>
      </c>
      <c r="D9010" s="130">
        <v>3.2682515123250377E-2</v>
      </c>
      <c r="E9010" s="91"/>
    </row>
    <row r="9011" spans="1:5">
      <c r="A9011" s="134" t="s">
        <v>145</v>
      </c>
      <c r="B9011" t="s">
        <v>154</v>
      </c>
      <c r="C9011">
        <v>2025</v>
      </c>
      <c r="D9011" s="130">
        <v>2.4728347576714133E-2</v>
      </c>
    </row>
    <row r="9012" spans="1:5">
      <c r="A9012" t="s">
        <v>101</v>
      </c>
      <c r="B9012" t="s">
        <v>154</v>
      </c>
      <c r="C9012">
        <v>2014</v>
      </c>
      <c r="D9012" s="130">
        <v>0.19549248439635439</v>
      </c>
      <c r="E9012" s="91"/>
    </row>
    <row r="9013" spans="1:5">
      <c r="A9013" t="s">
        <v>101</v>
      </c>
      <c r="B9013" t="s">
        <v>154</v>
      </c>
      <c r="C9013">
        <v>2015</v>
      </c>
      <c r="D9013" s="130">
        <v>0.19671988765884121</v>
      </c>
      <c r="E9013" s="91"/>
    </row>
    <row r="9014" spans="1:5">
      <c r="A9014" t="s">
        <v>101</v>
      </c>
      <c r="B9014" t="s">
        <v>154</v>
      </c>
      <c r="C9014">
        <v>2016</v>
      </c>
      <c r="D9014" s="130">
        <v>0.12773796910947749</v>
      </c>
      <c r="E9014" s="91"/>
    </row>
    <row r="9015" spans="1:5">
      <c r="A9015" t="s">
        <v>101</v>
      </c>
      <c r="B9015" t="s">
        <v>154</v>
      </c>
      <c r="C9015">
        <v>2017</v>
      </c>
      <c r="D9015" s="130">
        <v>0.1194348902944842</v>
      </c>
      <c r="E9015" s="91"/>
    </row>
    <row r="9016" spans="1:5">
      <c r="A9016" t="s">
        <v>101</v>
      </c>
      <c r="B9016" t="s">
        <v>154</v>
      </c>
      <c r="C9016">
        <v>2018</v>
      </c>
      <c r="D9016" s="130">
        <v>7.8521461788411601E-2</v>
      </c>
      <c r="E9016" s="91"/>
    </row>
    <row r="9017" spans="1:5">
      <c r="A9017" t="s">
        <v>101</v>
      </c>
      <c r="B9017" t="s">
        <v>154</v>
      </c>
      <c r="C9017">
        <v>2019</v>
      </c>
      <c r="D9017" s="130">
        <v>6.6569243255001756E-2</v>
      </c>
      <c r="E9017" s="91"/>
    </row>
    <row r="9018" spans="1:5">
      <c r="A9018" t="s">
        <v>101</v>
      </c>
      <c r="B9018" t="s">
        <v>154</v>
      </c>
      <c r="C9018">
        <v>2020</v>
      </c>
      <c r="D9018" s="130">
        <v>8.1290872189211882E-2</v>
      </c>
      <c r="E9018" s="91"/>
    </row>
    <row r="9019" spans="1:5">
      <c r="A9019" t="s">
        <v>101</v>
      </c>
      <c r="B9019" t="s">
        <v>154</v>
      </c>
      <c r="C9019">
        <v>2021</v>
      </c>
      <c r="D9019" s="130">
        <v>5.9978591793774363E-2</v>
      </c>
      <c r="E9019" s="91"/>
    </row>
    <row r="9020" spans="1:5">
      <c r="A9020" t="s">
        <v>101</v>
      </c>
      <c r="B9020" t="s">
        <v>154</v>
      </c>
      <c r="C9020">
        <v>2022</v>
      </c>
      <c r="D9020" s="130">
        <v>0.10601580948372892</v>
      </c>
      <c r="E9020" s="91"/>
    </row>
    <row r="9021" spans="1:5">
      <c r="A9021" t="s">
        <v>101</v>
      </c>
      <c r="B9021" t="s">
        <v>154</v>
      </c>
      <c r="C9021">
        <v>2023</v>
      </c>
      <c r="D9021" s="130">
        <v>6.8586190805979469E-2</v>
      </c>
      <c r="E9021" s="91"/>
    </row>
    <row r="9022" spans="1:5">
      <c r="A9022" t="s">
        <v>101</v>
      </c>
      <c r="B9022" t="s">
        <v>154</v>
      </c>
      <c r="C9022">
        <v>2024</v>
      </c>
      <c r="D9022" s="130">
        <v>5.8477743489295464E-2</v>
      </c>
      <c r="E9022" s="91"/>
    </row>
    <row r="9023" spans="1:5">
      <c r="A9023" t="s">
        <v>101</v>
      </c>
      <c r="B9023" t="s">
        <v>154</v>
      </c>
      <c r="C9023">
        <v>2025</v>
      </c>
      <c r="D9023" s="130">
        <v>3.7334852486761279E-2</v>
      </c>
    </row>
    <row r="9024" spans="1:5">
      <c r="A9024" t="s">
        <v>10</v>
      </c>
      <c r="B9024" t="s">
        <v>154</v>
      </c>
      <c r="C9024">
        <v>2014</v>
      </c>
      <c r="D9024" s="130">
        <v>0.213376644294372</v>
      </c>
      <c r="E9024" s="91"/>
    </row>
    <row r="9025" spans="1:5">
      <c r="A9025" t="s">
        <v>10</v>
      </c>
      <c r="B9025" t="s">
        <v>154</v>
      </c>
      <c r="C9025">
        <v>2015</v>
      </c>
      <c r="D9025" s="130">
        <v>0.22644555886688261</v>
      </c>
      <c r="E9025" s="91"/>
    </row>
    <row r="9026" spans="1:5">
      <c r="A9026" t="s">
        <v>10</v>
      </c>
      <c r="B9026" t="s">
        <v>154</v>
      </c>
      <c r="C9026">
        <v>2016</v>
      </c>
      <c r="D9026" s="130">
        <v>0.14938553268384089</v>
      </c>
      <c r="E9026" s="91"/>
    </row>
    <row r="9027" spans="1:5">
      <c r="A9027" t="s">
        <v>10</v>
      </c>
      <c r="B9027" t="s">
        <v>154</v>
      </c>
      <c r="C9027">
        <v>2017</v>
      </c>
      <c r="D9027" s="130">
        <v>9.4109826438304248E-2</v>
      </c>
      <c r="E9027" s="91"/>
    </row>
    <row r="9028" spans="1:5">
      <c r="A9028" t="s">
        <v>10</v>
      </c>
      <c r="B9028" t="s">
        <v>154</v>
      </c>
      <c r="C9028">
        <v>2018</v>
      </c>
      <c r="D9028" s="130">
        <v>0.1201291068531514</v>
      </c>
      <c r="E9028" s="91"/>
    </row>
    <row r="9029" spans="1:5">
      <c r="A9029" t="s">
        <v>10</v>
      </c>
      <c r="B9029" t="s">
        <v>154</v>
      </c>
      <c r="C9029">
        <v>2019</v>
      </c>
      <c r="D9029" s="130">
        <v>0.1175814703969623</v>
      </c>
      <c r="E9029" s="91"/>
    </row>
    <row r="9030" spans="1:5">
      <c r="A9030" t="s">
        <v>10</v>
      </c>
      <c r="B9030" t="s">
        <v>154</v>
      </c>
      <c r="C9030">
        <v>2020</v>
      </c>
      <c r="D9030" s="130">
        <v>0.14925099503278169</v>
      </c>
      <c r="E9030" s="91"/>
    </row>
    <row r="9031" spans="1:5">
      <c r="A9031" t="s">
        <v>10</v>
      </c>
      <c r="B9031" t="s">
        <v>154</v>
      </c>
      <c r="C9031">
        <v>2021</v>
      </c>
      <c r="D9031" s="130">
        <v>0.146591822311951</v>
      </c>
      <c r="E9031" s="91"/>
    </row>
    <row r="9032" spans="1:5">
      <c r="A9032" t="s">
        <v>10</v>
      </c>
      <c r="B9032" t="s">
        <v>154</v>
      </c>
      <c r="C9032">
        <v>2022</v>
      </c>
      <c r="D9032" s="130">
        <v>0.11738311984505084</v>
      </c>
      <c r="E9032" s="91"/>
    </row>
    <row r="9033" spans="1:5">
      <c r="A9033" t="s">
        <v>10</v>
      </c>
      <c r="B9033" t="s">
        <v>154</v>
      </c>
      <c r="C9033">
        <v>2023</v>
      </c>
      <c r="D9033" s="130">
        <v>4.6805814170811338E-2</v>
      </c>
      <c r="E9033" s="91"/>
    </row>
    <row r="9034" spans="1:5">
      <c r="A9034" t="s">
        <v>10</v>
      </c>
      <c r="B9034" t="s">
        <v>154</v>
      </c>
      <c r="C9034">
        <v>2024</v>
      </c>
      <c r="D9034" s="130">
        <v>-9.6587489414655201E-3</v>
      </c>
      <c r="E9034" s="91"/>
    </row>
    <row r="9035" spans="1:5">
      <c r="A9035" t="s">
        <v>10</v>
      </c>
      <c r="B9035" t="s">
        <v>154</v>
      </c>
      <c r="C9035">
        <v>2025</v>
      </c>
      <c r="D9035" s="130">
        <v>4.2433485027609401E-2</v>
      </c>
    </row>
    <row r="9036" spans="1:5">
      <c r="A9036" t="s">
        <v>105</v>
      </c>
      <c r="B9036" t="s">
        <v>154</v>
      </c>
      <c r="C9036">
        <v>2014</v>
      </c>
      <c r="D9036" s="130">
        <v>7.7905599979884305E-2</v>
      </c>
      <c r="E9036" s="91"/>
    </row>
    <row r="9037" spans="1:5">
      <c r="A9037" t="s">
        <v>105</v>
      </c>
      <c r="B9037" t="s">
        <v>154</v>
      </c>
      <c r="C9037">
        <v>2015</v>
      </c>
      <c r="D9037" s="130">
        <v>0.1042839285071573</v>
      </c>
      <c r="E9037" s="91"/>
    </row>
    <row r="9038" spans="1:5">
      <c r="A9038" t="s">
        <v>105</v>
      </c>
      <c r="B9038" t="s">
        <v>154</v>
      </c>
      <c r="C9038">
        <v>2016</v>
      </c>
      <c r="D9038" s="130">
        <v>0.12500330203870941</v>
      </c>
      <c r="E9038" s="91"/>
    </row>
    <row r="9039" spans="1:5">
      <c r="A9039" t="s">
        <v>105</v>
      </c>
      <c r="B9039" t="s">
        <v>154</v>
      </c>
      <c r="C9039">
        <v>2017</v>
      </c>
      <c r="D9039" s="130">
        <v>0.10529170716310179</v>
      </c>
      <c r="E9039" s="91"/>
    </row>
    <row r="9040" spans="1:5">
      <c r="A9040" t="s">
        <v>105</v>
      </c>
      <c r="B9040" t="s">
        <v>154</v>
      </c>
      <c r="C9040">
        <v>2018</v>
      </c>
      <c r="D9040" s="130">
        <v>6.8627879800842312E-2</v>
      </c>
      <c r="E9040" s="91"/>
    </row>
    <row r="9041" spans="1:5">
      <c r="A9041" t="s">
        <v>105</v>
      </c>
      <c r="B9041" t="s">
        <v>154</v>
      </c>
      <c r="C9041">
        <v>2019</v>
      </c>
      <c r="D9041" s="130">
        <v>4.2673569006483947E-2</v>
      </c>
      <c r="E9041" s="91"/>
    </row>
    <row r="9042" spans="1:5">
      <c r="A9042" t="s">
        <v>105</v>
      </c>
      <c r="B9042" t="s">
        <v>154</v>
      </c>
      <c r="C9042">
        <v>2020</v>
      </c>
      <c r="D9042" s="130">
        <v>4.9168573863694262E-2</v>
      </c>
      <c r="E9042" s="91"/>
    </row>
    <row r="9043" spans="1:5">
      <c r="A9043" t="s">
        <v>105</v>
      </c>
      <c r="B9043" t="s">
        <v>154</v>
      </c>
      <c r="C9043">
        <v>2021</v>
      </c>
      <c r="D9043" s="130">
        <v>2.7272983422974299E-2</v>
      </c>
      <c r="E9043" s="91"/>
    </row>
    <row r="9044" spans="1:5">
      <c r="A9044" t="s">
        <v>105</v>
      </c>
      <c r="B9044" t="s">
        <v>154</v>
      </c>
      <c r="C9044">
        <v>2022</v>
      </c>
      <c r="D9044" s="130">
        <v>3.8362797370769378E-2</v>
      </c>
      <c r="E9044" s="91"/>
    </row>
    <row r="9045" spans="1:5">
      <c r="A9045" t="s">
        <v>105</v>
      </c>
      <c r="B9045" t="s">
        <v>154</v>
      </c>
      <c r="C9045">
        <v>2023</v>
      </c>
      <c r="D9045" s="130">
        <v>3.3790612654963942E-2</v>
      </c>
      <c r="E9045" s="91"/>
    </row>
    <row r="9046" spans="1:5">
      <c r="A9046" t="s">
        <v>105</v>
      </c>
      <c r="B9046" t="s">
        <v>154</v>
      </c>
      <c r="C9046">
        <v>2024</v>
      </c>
      <c r="D9046" s="130">
        <v>1.7433360145166641E-2</v>
      </c>
      <c r="E9046" s="91"/>
    </row>
    <row r="9047" spans="1:5">
      <c r="A9047" t="s">
        <v>105</v>
      </c>
      <c r="B9047" t="s">
        <v>154</v>
      </c>
      <c r="C9047">
        <v>2025</v>
      </c>
      <c r="D9047" s="130">
        <v>1.4302059812675448E-2</v>
      </c>
    </row>
    <row r="9048" spans="1:5">
      <c r="A9048" t="s">
        <v>12</v>
      </c>
      <c r="B9048" t="s">
        <v>154</v>
      </c>
      <c r="C9048">
        <v>2014</v>
      </c>
      <c r="D9048" s="130">
        <v>0.19140514019966229</v>
      </c>
      <c r="E9048" s="91"/>
    </row>
    <row r="9049" spans="1:5">
      <c r="A9049" t="s">
        <v>12</v>
      </c>
      <c r="B9049" t="s">
        <v>154</v>
      </c>
      <c r="C9049">
        <v>2015</v>
      </c>
      <c r="D9049" s="130">
        <v>0.24395811269174411</v>
      </c>
      <c r="E9049" s="91"/>
    </row>
    <row r="9050" spans="1:5">
      <c r="A9050" t="s">
        <v>12</v>
      </c>
      <c r="B9050" t="s">
        <v>154</v>
      </c>
      <c r="C9050">
        <v>2016</v>
      </c>
      <c r="D9050" s="130">
        <v>6.5690077670876812E-2</v>
      </c>
      <c r="E9050" s="91"/>
    </row>
    <row r="9051" spans="1:5">
      <c r="A9051" t="s">
        <v>12</v>
      </c>
      <c r="B9051" t="s">
        <v>154</v>
      </c>
      <c r="C9051">
        <v>2017</v>
      </c>
      <c r="D9051" s="130">
        <v>0.1588842790619375</v>
      </c>
      <c r="E9051" s="91"/>
    </row>
    <row r="9052" spans="1:5">
      <c r="A9052" t="s">
        <v>12</v>
      </c>
      <c r="B9052" t="s">
        <v>154</v>
      </c>
      <c r="C9052">
        <v>2018</v>
      </c>
      <c r="D9052" s="130">
        <v>0.21980685108392131</v>
      </c>
      <c r="E9052" s="91"/>
    </row>
    <row r="9053" spans="1:5">
      <c r="A9053" t="s">
        <v>12</v>
      </c>
      <c r="B9053" t="s">
        <v>154</v>
      </c>
      <c r="C9053">
        <v>2019</v>
      </c>
      <c r="D9053" s="130">
        <v>0.2084937439360294</v>
      </c>
      <c r="E9053" s="91"/>
    </row>
    <row r="9054" spans="1:5">
      <c r="A9054" t="s">
        <v>12</v>
      </c>
      <c r="B9054" t="s">
        <v>154</v>
      </c>
      <c r="C9054">
        <v>2020</v>
      </c>
      <c r="D9054" s="130">
        <v>0.26559487676525001</v>
      </c>
      <c r="E9054" s="91"/>
    </row>
    <row r="9055" spans="1:5">
      <c r="A9055" t="s">
        <v>12</v>
      </c>
      <c r="B9055" t="s">
        <v>154</v>
      </c>
      <c r="C9055">
        <v>2021</v>
      </c>
      <c r="D9055" s="130">
        <v>0.18689115408717941</v>
      </c>
      <c r="E9055" s="91"/>
    </row>
    <row r="9056" spans="1:5">
      <c r="A9056" t="s">
        <v>12</v>
      </c>
      <c r="B9056" t="s">
        <v>154</v>
      </c>
      <c r="C9056">
        <v>2022</v>
      </c>
      <c r="D9056" s="130">
        <v>0.17711478635768976</v>
      </c>
      <c r="E9056" s="91"/>
    </row>
    <row r="9057" spans="1:6">
      <c r="A9057" t="s">
        <v>12</v>
      </c>
      <c r="B9057" t="s">
        <v>154</v>
      </c>
      <c r="C9057">
        <v>2023</v>
      </c>
      <c r="D9057" s="130">
        <v>0.18242882876179325</v>
      </c>
      <c r="E9057" s="91"/>
    </row>
    <row r="9058" spans="1:6">
      <c r="A9058" t="s">
        <v>12</v>
      </c>
      <c r="B9058" t="s">
        <v>154</v>
      </c>
      <c r="C9058">
        <v>2024</v>
      </c>
      <c r="D9058" s="130">
        <v>0.11039856988694374</v>
      </c>
      <c r="E9058" s="91"/>
    </row>
    <row r="9059" spans="1:6">
      <c r="A9059" t="s">
        <v>12</v>
      </c>
      <c r="B9059" t="s">
        <v>154</v>
      </c>
      <c r="C9059">
        <v>2025</v>
      </c>
      <c r="D9059" s="130">
        <v>9.4320264063737655E-2</v>
      </c>
    </row>
    <row r="9060" spans="1:6">
      <c r="A9060" s="134" t="s">
        <v>5</v>
      </c>
      <c r="B9060" t="s">
        <v>32</v>
      </c>
      <c r="C9060">
        <v>2014</v>
      </c>
      <c r="D9060" s="129">
        <v>0</v>
      </c>
      <c r="F9060"/>
    </row>
    <row r="9061" spans="1:6">
      <c r="A9061" s="134" t="s">
        <v>5</v>
      </c>
      <c r="B9061" t="s">
        <v>32</v>
      </c>
      <c r="C9061">
        <v>2015</v>
      </c>
      <c r="D9061" s="129">
        <v>0</v>
      </c>
      <c r="F9061"/>
    </row>
    <row r="9062" spans="1:6">
      <c r="A9062" s="134" t="s">
        <v>5</v>
      </c>
      <c r="B9062" t="s">
        <v>32</v>
      </c>
      <c r="C9062">
        <v>2016</v>
      </c>
      <c r="D9062" s="129">
        <v>0</v>
      </c>
      <c r="F9062"/>
    </row>
    <row r="9063" spans="1:6">
      <c r="A9063" s="134" t="s">
        <v>5</v>
      </c>
      <c r="B9063" t="s">
        <v>32</v>
      </c>
      <c r="C9063">
        <v>2017</v>
      </c>
      <c r="D9063" s="129">
        <v>0</v>
      </c>
      <c r="F9063"/>
    </row>
    <row r="9064" spans="1:6">
      <c r="A9064" s="134" t="s">
        <v>5</v>
      </c>
      <c r="B9064" t="s">
        <v>32</v>
      </c>
      <c r="C9064">
        <v>2018</v>
      </c>
      <c r="D9064" s="129">
        <v>0</v>
      </c>
      <c r="F9064"/>
    </row>
    <row r="9065" spans="1:6">
      <c r="A9065" s="134" t="s">
        <v>5</v>
      </c>
      <c r="B9065" t="s">
        <v>32</v>
      </c>
      <c r="C9065">
        <v>2019</v>
      </c>
      <c r="D9065" s="129">
        <v>0</v>
      </c>
      <c r="F9065"/>
    </row>
    <row r="9066" spans="1:6">
      <c r="A9066" s="134" t="s">
        <v>5</v>
      </c>
      <c r="B9066" t="s">
        <v>32</v>
      </c>
      <c r="C9066">
        <v>2020</v>
      </c>
      <c r="D9066" s="129">
        <v>0</v>
      </c>
      <c r="F9066"/>
    </row>
    <row r="9067" spans="1:6">
      <c r="A9067" s="134" t="s">
        <v>5</v>
      </c>
      <c r="B9067" t="s">
        <v>32</v>
      </c>
      <c r="C9067">
        <v>2021</v>
      </c>
      <c r="D9067" s="129">
        <v>0</v>
      </c>
      <c r="F9067"/>
    </row>
    <row r="9068" spans="1:6">
      <c r="A9068" s="134" t="s">
        <v>5</v>
      </c>
      <c r="B9068" t="s">
        <v>32</v>
      </c>
      <c r="C9068">
        <v>2022</v>
      </c>
      <c r="D9068" s="129">
        <v>0</v>
      </c>
      <c r="F9068"/>
    </row>
    <row r="9069" spans="1:6">
      <c r="A9069" s="134" t="s">
        <v>5</v>
      </c>
      <c r="B9069" t="s">
        <v>32</v>
      </c>
      <c r="C9069">
        <v>2023</v>
      </c>
      <c r="D9069" s="129">
        <v>0</v>
      </c>
      <c r="F9069"/>
    </row>
    <row r="9070" spans="1:6">
      <c r="A9070" s="134" t="s">
        <v>5</v>
      </c>
      <c r="B9070" t="s">
        <v>32</v>
      </c>
      <c r="C9070">
        <v>2024</v>
      </c>
      <c r="D9070" s="129">
        <v>0</v>
      </c>
      <c r="F9070"/>
    </row>
    <row r="9071" spans="1:6">
      <c r="A9071" s="134" t="s">
        <v>5</v>
      </c>
      <c r="B9071" t="s">
        <v>32</v>
      </c>
      <c r="C9071">
        <v>2025</v>
      </c>
      <c r="D9071" s="129">
        <v>0</v>
      </c>
    </row>
    <row r="9072" spans="1:6">
      <c r="A9072" s="134" t="s">
        <v>102</v>
      </c>
      <c r="B9072" t="s">
        <v>32</v>
      </c>
      <c r="C9072">
        <v>2014</v>
      </c>
      <c r="D9072" s="129">
        <v>-7759421.7251538197</v>
      </c>
      <c r="F9072"/>
    </row>
    <row r="9073" spans="1:6">
      <c r="A9073" s="134" t="s">
        <v>102</v>
      </c>
      <c r="B9073" t="s">
        <v>32</v>
      </c>
      <c r="C9073">
        <v>2015</v>
      </c>
      <c r="D9073" s="129">
        <v>-8616149.3040635195</v>
      </c>
      <c r="F9073"/>
    </row>
    <row r="9074" spans="1:6">
      <c r="A9074" s="134" t="s">
        <v>102</v>
      </c>
      <c r="B9074" t="s">
        <v>32</v>
      </c>
      <c r="C9074">
        <v>2016</v>
      </c>
      <c r="D9074" s="129">
        <v>-3081600.2961809398</v>
      </c>
      <c r="F9074"/>
    </row>
    <row r="9075" spans="1:6">
      <c r="A9075" s="134" t="s">
        <v>102</v>
      </c>
      <c r="B9075" t="s">
        <v>32</v>
      </c>
      <c r="C9075">
        <v>2017</v>
      </c>
      <c r="D9075" s="129">
        <v>-3153188.3308251998</v>
      </c>
      <c r="F9075"/>
    </row>
    <row r="9076" spans="1:6">
      <c r="A9076" s="134" t="s">
        <v>102</v>
      </c>
      <c r="B9076" t="s">
        <v>32</v>
      </c>
      <c r="C9076">
        <v>2018</v>
      </c>
      <c r="D9076" s="129">
        <v>-3252858.3806292801</v>
      </c>
      <c r="F9076"/>
    </row>
    <row r="9077" spans="1:6">
      <c r="A9077" s="134" t="s">
        <v>102</v>
      </c>
      <c r="B9077" t="s">
        <v>32</v>
      </c>
      <c r="C9077">
        <v>2019</v>
      </c>
      <c r="D9077" s="129">
        <v>-3394993.3748206799</v>
      </c>
      <c r="F9077"/>
    </row>
    <row r="9078" spans="1:6">
      <c r="A9078" s="134" t="s">
        <v>102</v>
      </c>
      <c r="B9078" t="s">
        <v>32</v>
      </c>
      <c r="C9078">
        <v>2020</v>
      </c>
      <c r="D9078" s="129">
        <v>-3578077.6342602698</v>
      </c>
      <c r="F9078"/>
    </row>
    <row r="9079" spans="1:6">
      <c r="A9079" s="134" t="s">
        <v>102</v>
      </c>
      <c r="B9079" t="s">
        <v>32</v>
      </c>
      <c r="C9079">
        <v>2021</v>
      </c>
      <c r="D9079" s="129">
        <v>-1821316.5772185801</v>
      </c>
      <c r="F9079"/>
    </row>
    <row r="9080" spans="1:6">
      <c r="A9080" s="134" t="s">
        <v>102</v>
      </c>
      <c r="B9080" t="s">
        <v>32</v>
      </c>
      <c r="C9080">
        <v>2022</v>
      </c>
      <c r="D9080" s="129">
        <v>14787844.644342801</v>
      </c>
      <c r="F9080"/>
    </row>
    <row r="9081" spans="1:6">
      <c r="A9081" s="134" t="s">
        <v>102</v>
      </c>
      <c r="B9081" t="s">
        <v>32</v>
      </c>
      <c r="C9081">
        <v>2023</v>
      </c>
      <c r="D9081" s="129">
        <v>0</v>
      </c>
      <c r="F9081"/>
    </row>
    <row r="9082" spans="1:6">
      <c r="A9082" s="134" t="s">
        <v>102</v>
      </c>
      <c r="B9082" t="s">
        <v>32</v>
      </c>
      <c r="C9082">
        <v>2024</v>
      </c>
      <c r="D9082" s="129">
        <v>0</v>
      </c>
      <c r="F9082"/>
    </row>
    <row r="9083" spans="1:6">
      <c r="A9083" s="134" t="s">
        <v>102</v>
      </c>
      <c r="B9083" t="s">
        <v>32</v>
      </c>
      <c r="C9083">
        <v>2025</v>
      </c>
      <c r="D9083" s="129">
        <v>0</v>
      </c>
    </row>
    <row r="9084" spans="1:6">
      <c r="A9084" s="134" t="s">
        <v>11</v>
      </c>
      <c r="B9084" t="s">
        <v>32</v>
      </c>
      <c r="C9084">
        <v>2014</v>
      </c>
      <c r="D9084" s="129">
        <v>-3098000</v>
      </c>
      <c r="F9084"/>
    </row>
    <row r="9085" spans="1:6">
      <c r="A9085" s="134" t="s">
        <v>11</v>
      </c>
      <c r="B9085" t="s">
        <v>32</v>
      </c>
      <c r="C9085">
        <v>2015</v>
      </c>
      <c r="D9085" s="129">
        <v>-3169501.0419318099</v>
      </c>
      <c r="F9085"/>
    </row>
    <row r="9086" spans="1:6">
      <c r="A9086" s="134" t="s">
        <v>11</v>
      </c>
      <c r="B9086" t="s">
        <v>32</v>
      </c>
      <c r="C9086">
        <v>2016</v>
      </c>
      <c r="D9086" s="129">
        <v>335969</v>
      </c>
      <c r="F9086"/>
    </row>
    <row r="9087" spans="1:6">
      <c r="A9087" s="134" t="s">
        <v>11</v>
      </c>
      <c r="B9087" t="s">
        <v>32</v>
      </c>
      <c r="C9087">
        <v>2017</v>
      </c>
      <c r="D9087" s="129">
        <v>339430</v>
      </c>
      <c r="F9087"/>
    </row>
    <row r="9088" spans="1:6">
      <c r="A9088" s="134" t="s">
        <v>11</v>
      </c>
      <c r="B9088" t="s">
        <v>32</v>
      </c>
      <c r="C9088">
        <v>2018</v>
      </c>
      <c r="D9088" s="129">
        <v>345993.77879804297</v>
      </c>
      <c r="F9088"/>
    </row>
    <row r="9089" spans="1:6">
      <c r="A9089" s="134" t="s">
        <v>11</v>
      </c>
      <c r="B9089" t="s">
        <v>32</v>
      </c>
      <c r="C9089">
        <v>2019</v>
      </c>
      <c r="D9089" s="129">
        <v>353182.45</v>
      </c>
      <c r="F9089"/>
    </row>
    <row r="9090" spans="1:6">
      <c r="A9090" s="134" t="s">
        <v>11</v>
      </c>
      <c r="B9090" t="s">
        <v>32</v>
      </c>
      <c r="C9090">
        <v>2020</v>
      </c>
      <c r="D9090" s="129">
        <v>358808</v>
      </c>
      <c r="F9090"/>
    </row>
    <row r="9091" spans="1:6">
      <c r="A9091" s="134" t="s">
        <v>11</v>
      </c>
      <c r="B9091" t="s">
        <v>32</v>
      </c>
      <c r="C9091">
        <v>2021</v>
      </c>
      <c r="D9091" s="129">
        <v>179404</v>
      </c>
      <c r="F9091"/>
    </row>
    <row r="9092" spans="1:6">
      <c r="A9092" s="134" t="s">
        <v>11</v>
      </c>
      <c r="B9092" t="s">
        <v>32</v>
      </c>
      <c r="C9092">
        <v>2022</v>
      </c>
      <c r="D9092" s="129">
        <v>0</v>
      </c>
      <c r="F9092"/>
    </row>
    <row r="9093" spans="1:6">
      <c r="A9093" s="134" t="s">
        <v>11</v>
      </c>
      <c r="B9093" t="s">
        <v>32</v>
      </c>
      <c r="C9093">
        <v>2023</v>
      </c>
      <c r="D9093" s="129">
        <v>0</v>
      </c>
      <c r="F9093"/>
    </row>
    <row r="9094" spans="1:6">
      <c r="A9094" s="134" t="s">
        <v>11</v>
      </c>
      <c r="B9094" t="s">
        <v>32</v>
      </c>
      <c r="C9094">
        <v>2024</v>
      </c>
      <c r="D9094" s="129">
        <v>0</v>
      </c>
      <c r="F9094"/>
    </row>
    <row r="9095" spans="1:6">
      <c r="A9095" s="134" t="s">
        <v>11</v>
      </c>
      <c r="B9095" t="s">
        <v>32</v>
      </c>
      <c r="C9095">
        <v>2025</v>
      </c>
      <c r="D9095" s="129">
        <v>0</v>
      </c>
    </row>
    <row r="9096" spans="1:6">
      <c r="A9096" s="134" t="s">
        <v>6</v>
      </c>
      <c r="B9096" t="s">
        <v>32</v>
      </c>
      <c r="C9096">
        <v>2014</v>
      </c>
      <c r="D9096" s="129">
        <v>0</v>
      </c>
      <c r="F9096"/>
    </row>
    <row r="9097" spans="1:6">
      <c r="A9097" s="134" t="s">
        <v>6</v>
      </c>
      <c r="B9097" t="s">
        <v>32</v>
      </c>
      <c r="C9097">
        <v>2015</v>
      </c>
      <c r="D9097" s="129">
        <v>0</v>
      </c>
      <c r="F9097"/>
    </row>
    <row r="9098" spans="1:6">
      <c r="A9098" s="134" t="s">
        <v>6</v>
      </c>
      <c r="B9098" t="s">
        <v>32</v>
      </c>
      <c r="C9098">
        <v>2016</v>
      </c>
      <c r="D9098" s="129">
        <v>0</v>
      </c>
      <c r="F9098"/>
    </row>
    <row r="9099" spans="1:6">
      <c r="A9099" s="134" t="s">
        <v>6</v>
      </c>
      <c r="B9099" t="s">
        <v>32</v>
      </c>
      <c r="C9099">
        <v>2017</v>
      </c>
      <c r="D9099" s="129">
        <v>0</v>
      </c>
      <c r="F9099"/>
    </row>
    <row r="9100" spans="1:6">
      <c r="A9100" s="134" t="s">
        <v>6</v>
      </c>
      <c r="B9100" t="s">
        <v>32</v>
      </c>
      <c r="C9100">
        <v>2018</v>
      </c>
      <c r="D9100" s="129">
        <v>0</v>
      </c>
      <c r="F9100"/>
    </row>
    <row r="9101" spans="1:6">
      <c r="A9101" s="134" t="s">
        <v>6</v>
      </c>
      <c r="B9101" t="s">
        <v>32</v>
      </c>
      <c r="C9101">
        <v>2019</v>
      </c>
      <c r="D9101" s="129">
        <v>0</v>
      </c>
      <c r="F9101"/>
    </row>
    <row r="9102" spans="1:6">
      <c r="A9102" s="134" t="s">
        <v>6</v>
      </c>
      <c r="B9102" t="s">
        <v>32</v>
      </c>
      <c r="C9102">
        <v>2020</v>
      </c>
      <c r="D9102" s="129">
        <v>12742999.429395599</v>
      </c>
      <c r="F9102"/>
    </row>
    <row r="9103" spans="1:6">
      <c r="A9103" s="134" t="s">
        <v>6</v>
      </c>
      <c r="B9103" t="s">
        <v>32</v>
      </c>
      <c r="C9103">
        <v>2021</v>
      </c>
      <c r="D9103" s="129">
        <v>0</v>
      </c>
      <c r="F9103"/>
    </row>
    <row r="9104" spans="1:6">
      <c r="A9104" s="134" t="s">
        <v>6</v>
      </c>
      <c r="B9104" t="s">
        <v>32</v>
      </c>
      <c r="C9104">
        <v>2022</v>
      </c>
      <c r="D9104" s="129">
        <v>0</v>
      </c>
      <c r="F9104"/>
    </row>
    <row r="9105" spans="1:6">
      <c r="A9105" s="134" t="s">
        <v>6</v>
      </c>
      <c r="B9105" t="s">
        <v>32</v>
      </c>
      <c r="C9105">
        <v>2023</v>
      </c>
      <c r="D9105" s="129">
        <v>0</v>
      </c>
      <c r="F9105"/>
    </row>
    <row r="9106" spans="1:6">
      <c r="A9106" s="134" t="s">
        <v>6</v>
      </c>
      <c r="B9106" t="s">
        <v>32</v>
      </c>
      <c r="C9106">
        <v>2024</v>
      </c>
      <c r="D9106" s="129">
        <v>0</v>
      </c>
      <c r="F9106"/>
    </row>
    <row r="9107" spans="1:6">
      <c r="A9107" s="134" t="s">
        <v>6</v>
      </c>
      <c r="B9107" t="s">
        <v>32</v>
      </c>
      <c r="C9107">
        <v>2025</v>
      </c>
      <c r="D9107" s="129">
        <v>0</v>
      </c>
    </row>
    <row r="9108" spans="1:6">
      <c r="A9108" s="134" t="s">
        <v>8</v>
      </c>
      <c r="B9108" t="s">
        <v>32</v>
      </c>
      <c r="C9108">
        <v>2014</v>
      </c>
      <c r="D9108" s="129">
        <v>0</v>
      </c>
      <c r="F9108"/>
    </row>
    <row r="9109" spans="1:6">
      <c r="A9109" s="134" t="s">
        <v>8</v>
      </c>
      <c r="B9109" t="s">
        <v>32</v>
      </c>
      <c r="C9109">
        <v>2015</v>
      </c>
      <c r="D9109" s="129">
        <v>0</v>
      </c>
      <c r="F9109"/>
    </row>
    <row r="9110" spans="1:6">
      <c r="A9110" s="134" t="s">
        <v>8</v>
      </c>
      <c r="B9110" t="s">
        <v>32</v>
      </c>
      <c r="C9110">
        <v>2016</v>
      </c>
      <c r="D9110" s="129">
        <v>0</v>
      </c>
      <c r="F9110"/>
    </row>
    <row r="9111" spans="1:6">
      <c r="A9111" s="134" t="s">
        <v>8</v>
      </c>
      <c r="B9111" t="s">
        <v>32</v>
      </c>
      <c r="C9111">
        <v>2017</v>
      </c>
      <c r="D9111" s="129">
        <v>0</v>
      </c>
      <c r="F9111"/>
    </row>
    <row r="9112" spans="1:6">
      <c r="A9112" s="134" t="s">
        <v>8</v>
      </c>
      <c r="B9112" t="s">
        <v>32</v>
      </c>
      <c r="C9112">
        <v>2018</v>
      </c>
      <c r="D9112" s="129">
        <v>0</v>
      </c>
      <c r="F9112"/>
    </row>
    <row r="9113" spans="1:6">
      <c r="A9113" s="134" t="s">
        <v>8</v>
      </c>
      <c r="B9113" t="s">
        <v>32</v>
      </c>
      <c r="C9113">
        <v>2019</v>
      </c>
      <c r="D9113" s="129">
        <v>0</v>
      </c>
      <c r="F9113"/>
    </row>
    <row r="9114" spans="1:6">
      <c r="A9114" s="134" t="s">
        <v>8</v>
      </c>
      <c r="B9114" t="s">
        <v>32</v>
      </c>
      <c r="C9114">
        <v>2020</v>
      </c>
      <c r="D9114" s="129">
        <v>0</v>
      </c>
      <c r="F9114"/>
    </row>
    <row r="9115" spans="1:6">
      <c r="A9115" s="134" t="s">
        <v>8</v>
      </c>
      <c r="B9115" t="s">
        <v>32</v>
      </c>
      <c r="C9115">
        <v>2021</v>
      </c>
      <c r="D9115" s="129">
        <v>0</v>
      </c>
      <c r="F9115"/>
    </row>
    <row r="9116" spans="1:6">
      <c r="A9116" s="134" t="s">
        <v>8</v>
      </c>
      <c r="B9116" t="s">
        <v>32</v>
      </c>
      <c r="C9116">
        <v>2022</v>
      </c>
      <c r="D9116" s="129">
        <v>0</v>
      </c>
      <c r="F9116"/>
    </row>
    <row r="9117" spans="1:6">
      <c r="A9117" s="134" t="s">
        <v>8</v>
      </c>
      <c r="B9117" t="s">
        <v>32</v>
      </c>
      <c r="C9117">
        <v>2023</v>
      </c>
      <c r="D9117" s="129">
        <v>0</v>
      </c>
      <c r="F9117"/>
    </row>
    <row r="9118" spans="1:6">
      <c r="A9118" s="134" t="s">
        <v>8</v>
      </c>
      <c r="B9118" t="s">
        <v>32</v>
      </c>
      <c r="C9118">
        <v>2024</v>
      </c>
      <c r="D9118" s="129">
        <v>0</v>
      </c>
      <c r="F9118"/>
    </row>
    <row r="9119" spans="1:6">
      <c r="A9119" s="134" t="s">
        <v>8</v>
      </c>
      <c r="B9119" t="s">
        <v>32</v>
      </c>
      <c r="C9119">
        <v>2025</v>
      </c>
      <c r="D9119" s="129">
        <v>0</v>
      </c>
    </row>
    <row r="9120" spans="1:6">
      <c r="A9120" s="134" t="s">
        <v>9</v>
      </c>
      <c r="B9120" t="s">
        <v>32</v>
      </c>
      <c r="C9120">
        <v>2014</v>
      </c>
      <c r="D9120" s="129">
        <v>0</v>
      </c>
      <c r="F9120"/>
    </row>
    <row r="9121" spans="1:6">
      <c r="A9121" s="134" t="s">
        <v>9</v>
      </c>
      <c r="B9121" t="s">
        <v>32</v>
      </c>
      <c r="C9121">
        <v>2015</v>
      </c>
      <c r="D9121" s="129">
        <v>0</v>
      </c>
      <c r="F9121"/>
    </row>
    <row r="9122" spans="1:6">
      <c r="A9122" s="134" t="s">
        <v>9</v>
      </c>
      <c r="B9122" t="s">
        <v>32</v>
      </c>
      <c r="C9122">
        <v>2016</v>
      </c>
      <c r="D9122" s="129">
        <v>0</v>
      </c>
      <c r="F9122"/>
    </row>
    <row r="9123" spans="1:6">
      <c r="A9123" s="134" t="s">
        <v>9</v>
      </c>
      <c r="B9123" t="s">
        <v>32</v>
      </c>
      <c r="C9123">
        <v>2017</v>
      </c>
      <c r="D9123" s="129">
        <v>0</v>
      </c>
      <c r="F9123"/>
    </row>
    <row r="9124" spans="1:6">
      <c r="A9124" s="134" t="s">
        <v>9</v>
      </c>
      <c r="B9124" t="s">
        <v>32</v>
      </c>
      <c r="C9124">
        <v>2018</v>
      </c>
      <c r="D9124" s="129">
        <v>0</v>
      </c>
      <c r="F9124"/>
    </row>
    <row r="9125" spans="1:6">
      <c r="A9125" s="134" t="s">
        <v>9</v>
      </c>
      <c r="B9125" t="s">
        <v>32</v>
      </c>
      <c r="C9125">
        <v>2019</v>
      </c>
      <c r="D9125" s="129">
        <v>0</v>
      </c>
      <c r="F9125"/>
    </row>
    <row r="9126" spans="1:6">
      <c r="A9126" s="134" t="s">
        <v>9</v>
      </c>
      <c r="B9126" t="s">
        <v>32</v>
      </c>
      <c r="C9126">
        <v>2020</v>
      </c>
      <c r="D9126" s="129">
        <v>0</v>
      </c>
      <c r="F9126"/>
    </row>
    <row r="9127" spans="1:6">
      <c r="A9127" s="134" t="s">
        <v>9</v>
      </c>
      <c r="B9127" t="s">
        <v>32</v>
      </c>
      <c r="C9127">
        <v>2021</v>
      </c>
      <c r="D9127" s="129">
        <v>0</v>
      </c>
      <c r="F9127"/>
    </row>
    <row r="9128" spans="1:6">
      <c r="A9128" s="134" t="s">
        <v>9</v>
      </c>
      <c r="B9128" t="s">
        <v>32</v>
      </c>
      <c r="C9128">
        <v>2022</v>
      </c>
      <c r="D9128" s="129">
        <v>0</v>
      </c>
      <c r="F9128"/>
    </row>
    <row r="9129" spans="1:6">
      <c r="A9129" s="134" t="s">
        <v>9</v>
      </c>
      <c r="B9129" t="s">
        <v>32</v>
      </c>
      <c r="C9129">
        <v>2023</v>
      </c>
      <c r="D9129" s="129">
        <v>0</v>
      </c>
      <c r="F9129"/>
    </row>
    <row r="9130" spans="1:6">
      <c r="A9130" s="134" t="s">
        <v>9</v>
      </c>
      <c r="B9130" t="s">
        <v>32</v>
      </c>
      <c r="C9130">
        <v>2024</v>
      </c>
      <c r="D9130" s="129">
        <v>0</v>
      </c>
      <c r="F9130"/>
    </row>
    <row r="9131" spans="1:6">
      <c r="A9131" s="134" t="s">
        <v>9</v>
      </c>
      <c r="B9131" t="s">
        <v>32</v>
      </c>
      <c r="C9131">
        <v>2025</v>
      </c>
      <c r="D9131" s="129">
        <v>0</v>
      </c>
    </row>
    <row r="9132" spans="1:6">
      <c r="A9132" s="134" t="s">
        <v>7</v>
      </c>
      <c r="B9132" t="s">
        <v>32</v>
      </c>
      <c r="C9132">
        <v>2014</v>
      </c>
      <c r="D9132" s="129">
        <v>0</v>
      </c>
      <c r="F9132"/>
    </row>
    <row r="9133" spans="1:6">
      <c r="A9133" s="134" t="s">
        <v>7</v>
      </c>
      <c r="B9133" t="s">
        <v>32</v>
      </c>
      <c r="C9133">
        <v>2015</v>
      </c>
      <c r="D9133" s="129">
        <v>0</v>
      </c>
      <c r="F9133"/>
    </row>
    <row r="9134" spans="1:6">
      <c r="A9134" s="134" t="s">
        <v>7</v>
      </c>
      <c r="B9134" t="s">
        <v>32</v>
      </c>
      <c r="C9134">
        <v>2016</v>
      </c>
      <c r="D9134" s="129">
        <v>0</v>
      </c>
      <c r="F9134"/>
    </row>
    <row r="9135" spans="1:6">
      <c r="A9135" s="134" t="s">
        <v>7</v>
      </c>
      <c r="B9135" t="s">
        <v>32</v>
      </c>
      <c r="C9135">
        <v>2017</v>
      </c>
      <c r="D9135" s="129">
        <v>0</v>
      </c>
      <c r="F9135"/>
    </row>
    <row r="9136" spans="1:6">
      <c r="A9136" s="134" t="s">
        <v>7</v>
      </c>
      <c r="B9136" t="s">
        <v>32</v>
      </c>
      <c r="C9136">
        <v>2018</v>
      </c>
      <c r="D9136" s="129">
        <v>0</v>
      </c>
      <c r="F9136"/>
    </row>
    <row r="9137" spans="1:6">
      <c r="A9137" s="134" t="s">
        <v>7</v>
      </c>
      <c r="B9137" t="s">
        <v>32</v>
      </c>
      <c r="C9137">
        <v>2019</v>
      </c>
      <c r="D9137" s="129">
        <v>0</v>
      </c>
      <c r="F9137"/>
    </row>
    <row r="9138" spans="1:6">
      <c r="A9138" s="134" t="s">
        <v>7</v>
      </c>
      <c r="B9138" t="s">
        <v>32</v>
      </c>
      <c r="C9138">
        <v>2020</v>
      </c>
      <c r="D9138" s="129">
        <v>0</v>
      </c>
      <c r="F9138"/>
    </row>
    <row r="9139" spans="1:6">
      <c r="A9139" s="134" t="s">
        <v>7</v>
      </c>
      <c r="B9139" t="s">
        <v>32</v>
      </c>
      <c r="C9139">
        <v>2021</v>
      </c>
      <c r="D9139" s="129">
        <v>0</v>
      </c>
      <c r="F9139"/>
    </row>
    <row r="9140" spans="1:6">
      <c r="A9140" s="134" t="s">
        <v>7</v>
      </c>
      <c r="B9140" t="s">
        <v>32</v>
      </c>
      <c r="C9140">
        <v>2022</v>
      </c>
      <c r="D9140" s="129">
        <v>0</v>
      </c>
      <c r="F9140"/>
    </row>
    <row r="9141" spans="1:6">
      <c r="A9141" s="134" t="s">
        <v>7</v>
      </c>
      <c r="B9141" t="s">
        <v>32</v>
      </c>
      <c r="C9141">
        <v>2023</v>
      </c>
      <c r="D9141" s="129">
        <v>0</v>
      </c>
      <c r="F9141"/>
    </row>
    <row r="9142" spans="1:6">
      <c r="A9142" s="134" t="s">
        <v>7</v>
      </c>
      <c r="B9142" t="s">
        <v>32</v>
      </c>
      <c r="C9142">
        <v>2024</v>
      </c>
      <c r="D9142" s="129">
        <v>0</v>
      </c>
      <c r="F9142"/>
    </row>
    <row r="9143" spans="1:6">
      <c r="A9143" s="134" t="s">
        <v>7</v>
      </c>
      <c r="B9143" t="s">
        <v>32</v>
      </c>
      <c r="C9143">
        <v>2025</v>
      </c>
      <c r="D9143" s="129">
        <v>0</v>
      </c>
    </row>
    <row r="9144" spans="1:6">
      <c r="A9144" s="134" t="s">
        <v>107</v>
      </c>
      <c r="B9144" t="s">
        <v>32</v>
      </c>
      <c r="C9144">
        <v>2014</v>
      </c>
      <c r="D9144" s="129">
        <v>0</v>
      </c>
      <c r="F9144"/>
    </row>
    <row r="9145" spans="1:6">
      <c r="A9145" s="134" t="s">
        <v>107</v>
      </c>
      <c r="B9145" t="s">
        <v>32</v>
      </c>
      <c r="C9145">
        <v>2015</v>
      </c>
      <c r="D9145" s="129">
        <v>0</v>
      </c>
      <c r="F9145"/>
    </row>
    <row r="9146" spans="1:6">
      <c r="A9146" s="134" t="s">
        <v>107</v>
      </c>
      <c r="B9146" t="s">
        <v>32</v>
      </c>
      <c r="C9146">
        <v>2016</v>
      </c>
      <c r="D9146" s="129">
        <v>0</v>
      </c>
      <c r="F9146"/>
    </row>
    <row r="9147" spans="1:6">
      <c r="A9147" s="134" t="s">
        <v>107</v>
      </c>
      <c r="B9147" t="s">
        <v>32</v>
      </c>
      <c r="C9147">
        <v>2017</v>
      </c>
      <c r="D9147" s="129">
        <v>0</v>
      </c>
      <c r="F9147"/>
    </row>
    <row r="9148" spans="1:6">
      <c r="A9148" s="134" t="s">
        <v>107</v>
      </c>
      <c r="B9148" t="s">
        <v>32</v>
      </c>
      <c r="C9148">
        <v>2018</v>
      </c>
      <c r="D9148" s="129">
        <v>0</v>
      </c>
      <c r="F9148"/>
    </row>
    <row r="9149" spans="1:6">
      <c r="A9149" s="134" t="s">
        <v>107</v>
      </c>
      <c r="B9149" t="s">
        <v>32</v>
      </c>
      <c r="C9149">
        <v>2019</v>
      </c>
      <c r="D9149" s="129">
        <v>0</v>
      </c>
      <c r="F9149"/>
    </row>
    <row r="9150" spans="1:6">
      <c r="A9150" s="134" t="s">
        <v>107</v>
      </c>
      <c r="B9150" t="s">
        <v>32</v>
      </c>
      <c r="C9150">
        <v>2020</v>
      </c>
      <c r="D9150" s="129">
        <v>0</v>
      </c>
      <c r="F9150"/>
    </row>
    <row r="9151" spans="1:6">
      <c r="A9151" s="134" t="s">
        <v>107</v>
      </c>
      <c r="B9151" t="s">
        <v>32</v>
      </c>
      <c r="C9151">
        <v>2021</v>
      </c>
      <c r="D9151" s="129">
        <v>0</v>
      </c>
      <c r="F9151"/>
    </row>
    <row r="9152" spans="1:6">
      <c r="A9152" s="134" t="s">
        <v>107</v>
      </c>
      <c r="B9152" t="s">
        <v>32</v>
      </c>
      <c r="C9152">
        <v>2022</v>
      </c>
      <c r="D9152" s="129">
        <v>0</v>
      </c>
      <c r="F9152"/>
    </row>
    <row r="9153" spans="1:6">
      <c r="A9153" s="134" t="s">
        <v>107</v>
      </c>
      <c r="B9153" t="s">
        <v>32</v>
      </c>
      <c r="C9153">
        <v>2023</v>
      </c>
      <c r="D9153" s="129">
        <v>0</v>
      </c>
      <c r="F9153"/>
    </row>
    <row r="9154" spans="1:6">
      <c r="A9154" s="134" t="s">
        <v>107</v>
      </c>
      <c r="B9154" t="s">
        <v>32</v>
      </c>
      <c r="C9154">
        <v>2024</v>
      </c>
      <c r="D9154" s="129">
        <v>0</v>
      </c>
      <c r="F9154"/>
    </row>
    <row r="9155" spans="1:6">
      <c r="A9155" s="134" t="s">
        <v>107</v>
      </c>
      <c r="B9155" t="s">
        <v>32</v>
      </c>
      <c r="C9155">
        <v>2025</v>
      </c>
      <c r="D9155" s="129">
        <v>0</v>
      </c>
    </row>
    <row r="9156" spans="1:6">
      <c r="A9156" s="134" t="s">
        <v>104</v>
      </c>
      <c r="B9156" t="s">
        <v>32</v>
      </c>
      <c r="C9156">
        <v>2014</v>
      </c>
      <c r="D9156" s="129">
        <v>-338813</v>
      </c>
      <c r="F9156"/>
    </row>
    <row r="9157" spans="1:6">
      <c r="A9157" s="134" t="s">
        <v>104</v>
      </c>
      <c r="B9157" t="s">
        <v>32</v>
      </c>
      <c r="C9157">
        <v>2015</v>
      </c>
      <c r="D9157" s="129">
        <v>-369759.92169862502</v>
      </c>
      <c r="F9157"/>
    </row>
    <row r="9158" spans="1:6">
      <c r="A9158" s="134" t="s">
        <v>104</v>
      </c>
      <c r="B9158" t="s">
        <v>32</v>
      </c>
      <c r="C9158">
        <v>2016</v>
      </c>
      <c r="D9158" s="129">
        <v>837882.57127677405</v>
      </c>
      <c r="F9158"/>
    </row>
    <row r="9159" spans="1:6">
      <c r="A9159" s="134" t="s">
        <v>104</v>
      </c>
      <c r="B9159" t="s">
        <v>32</v>
      </c>
      <c r="C9159">
        <v>2017</v>
      </c>
      <c r="D9159" s="129">
        <v>850577.24189257203</v>
      </c>
      <c r="F9159"/>
    </row>
    <row r="9160" spans="1:6">
      <c r="A9160" s="134" t="s">
        <v>104</v>
      </c>
      <c r="B9160" t="s">
        <v>32</v>
      </c>
      <c r="C9160">
        <v>2018</v>
      </c>
      <c r="D9160" s="129">
        <v>891313.70235303603</v>
      </c>
      <c r="F9160"/>
    </row>
    <row r="9161" spans="1:6">
      <c r="A9161" s="134" t="s">
        <v>104</v>
      </c>
      <c r="B9161" t="s">
        <v>32</v>
      </c>
      <c r="C9161">
        <v>2019</v>
      </c>
      <c r="D9161" s="129">
        <v>879040.62424749695</v>
      </c>
      <c r="F9161"/>
    </row>
    <row r="9162" spans="1:6">
      <c r="A9162" s="134" t="s">
        <v>104</v>
      </c>
      <c r="B9162" t="s">
        <v>32</v>
      </c>
      <c r="C9162">
        <v>2020</v>
      </c>
      <c r="D9162" s="129">
        <v>928665</v>
      </c>
      <c r="F9162"/>
    </row>
    <row r="9163" spans="1:6">
      <c r="A9163" s="134" t="s">
        <v>104</v>
      </c>
      <c r="B9163" t="s">
        <v>32</v>
      </c>
      <c r="C9163">
        <v>2021</v>
      </c>
      <c r="D9163" s="129">
        <v>469482.999379805</v>
      </c>
      <c r="F9163"/>
    </row>
    <row r="9164" spans="1:6">
      <c r="A9164" s="134" t="s">
        <v>104</v>
      </c>
      <c r="B9164" t="s">
        <v>32</v>
      </c>
      <c r="C9164">
        <v>2022</v>
      </c>
      <c r="D9164" s="129">
        <v>0</v>
      </c>
      <c r="F9164"/>
    </row>
    <row r="9165" spans="1:6">
      <c r="A9165" s="134" t="s">
        <v>104</v>
      </c>
      <c r="B9165" t="s">
        <v>32</v>
      </c>
      <c r="C9165">
        <v>2023</v>
      </c>
      <c r="D9165" s="129">
        <v>0</v>
      </c>
      <c r="F9165"/>
    </row>
    <row r="9166" spans="1:6">
      <c r="A9166" s="134" t="s">
        <v>104</v>
      </c>
      <c r="B9166" t="s">
        <v>32</v>
      </c>
      <c r="C9166">
        <v>2024</v>
      </c>
      <c r="D9166" s="129">
        <v>0</v>
      </c>
      <c r="F9166"/>
    </row>
    <row r="9167" spans="1:6">
      <c r="A9167" s="134" t="s">
        <v>104</v>
      </c>
      <c r="B9167" t="s">
        <v>32</v>
      </c>
      <c r="C9167">
        <v>2025</v>
      </c>
      <c r="D9167" s="129">
        <v>0</v>
      </c>
    </row>
    <row r="9168" spans="1:6">
      <c r="A9168" s="134" t="s">
        <v>145</v>
      </c>
      <c r="B9168" t="s">
        <v>32</v>
      </c>
      <c r="C9168">
        <v>2020</v>
      </c>
      <c r="D9168" s="129">
        <v>0</v>
      </c>
      <c r="F9168"/>
    </row>
    <row r="9169" spans="1:6">
      <c r="A9169" s="134" t="s">
        <v>145</v>
      </c>
      <c r="B9169" t="s">
        <v>32</v>
      </c>
      <c r="C9169">
        <v>2021</v>
      </c>
      <c r="D9169" s="129">
        <v>0</v>
      </c>
      <c r="F9169"/>
    </row>
    <row r="9170" spans="1:6">
      <c r="A9170" s="134" t="s">
        <v>145</v>
      </c>
      <c r="B9170" t="s">
        <v>32</v>
      </c>
      <c r="C9170">
        <v>2022</v>
      </c>
      <c r="D9170" s="129">
        <v>0</v>
      </c>
      <c r="F9170"/>
    </row>
    <row r="9171" spans="1:6">
      <c r="A9171" s="134" t="s">
        <v>145</v>
      </c>
      <c r="B9171" t="s">
        <v>32</v>
      </c>
      <c r="C9171">
        <v>2023</v>
      </c>
      <c r="D9171" s="129">
        <v>0</v>
      </c>
      <c r="F9171"/>
    </row>
    <row r="9172" spans="1:6">
      <c r="A9172" s="134" t="s">
        <v>145</v>
      </c>
      <c r="B9172" t="s">
        <v>32</v>
      </c>
      <c r="C9172">
        <v>2024</v>
      </c>
      <c r="D9172" s="129">
        <v>0</v>
      </c>
      <c r="F9172"/>
    </row>
    <row r="9173" spans="1:6">
      <c r="A9173" s="134" t="s">
        <v>145</v>
      </c>
      <c r="B9173" t="s">
        <v>32</v>
      </c>
      <c r="C9173">
        <v>2025</v>
      </c>
      <c r="D9173" s="129">
        <v>0</v>
      </c>
    </row>
    <row r="9174" spans="1:6">
      <c r="A9174" s="134" t="s">
        <v>101</v>
      </c>
      <c r="B9174" t="s">
        <v>32</v>
      </c>
      <c r="C9174">
        <v>2014</v>
      </c>
      <c r="D9174" s="129">
        <v>-7519000</v>
      </c>
      <c r="F9174"/>
    </row>
    <row r="9175" spans="1:6">
      <c r="A9175" s="134" t="s">
        <v>101</v>
      </c>
      <c r="B9175" t="s">
        <v>32</v>
      </c>
      <c r="C9175">
        <v>2015</v>
      </c>
      <c r="D9175" s="129">
        <v>-7692783.0575100398</v>
      </c>
      <c r="F9175"/>
    </row>
    <row r="9176" spans="1:6">
      <c r="A9176" s="134" t="s">
        <v>101</v>
      </c>
      <c r="B9176" t="s">
        <v>32</v>
      </c>
      <c r="C9176">
        <v>2016</v>
      </c>
      <c r="D9176" s="129">
        <v>-1958510</v>
      </c>
      <c r="F9176"/>
    </row>
    <row r="9177" spans="1:6">
      <c r="A9177" s="134" t="s">
        <v>101</v>
      </c>
      <c r="B9177" t="s">
        <v>32</v>
      </c>
      <c r="C9177">
        <v>2017</v>
      </c>
      <c r="D9177" s="129">
        <v>-1978689</v>
      </c>
      <c r="F9177"/>
    </row>
    <row r="9178" spans="1:6">
      <c r="A9178" s="134" t="s">
        <v>101</v>
      </c>
      <c r="B9178" t="s">
        <v>32</v>
      </c>
      <c r="C9178">
        <v>2018</v>
      </c>
      <c r="D9178" s="129">
        <v>-2016950.8893354</v>
      </c>
      <c r="F9178"/>
    </row>
    <row r="9179" spans="1:6">
      <c r="A9179" s="134" t="s">
        <v>101</v>
      </c>
      <c r="B9179" t="s">
        <v>32</v>
      </c>
      <c r="C9179">
        <v>2019</v>
      </c>
      <c r="D9179" s="129">
        <v>-2058856.825</v>
      </c>
      <c r="F9179"/>
    </row>
    <row r="9180" spans="1:6">
      <c r="A9180" s="134" t="s">
        <v>101</v>
      </c>
      <c r="B9180" t="s">
        <v>32</v>
      </c>
      <c r="C9180">
        <v>2020</v>
      </c>
      <c r="D9180" s="129">
        <v>-2091653</v>
      </c>
      <c r="F9180"/>
    </row>
    <row r="9181" spans="1:6">
      <c r="A9181" s="134" t="s">
        <v>101</v>
      </c>
      <c r="B9181" t="s">
        <v>32</v>
      </c>
      <c r="C9181">
        <v>2021</v>
      </c>
      <c r="D9181" s="129">
        <v>-1045826</v>
      </c>
      <c r="F9181"/>
    </row>
    <row r="9182" spans="1:6">
      <c r="A9182" s="134" t="s">
        <v>101</v>
      </c>
      <c r="B9182" t="s">
        <v>32</v>
      </c>
      <c r="C9182">
        <v>2022</v>
      </c>
      <c r="D9182" s="129">
        <v>0</v>
      </c>
      <c r="F9182"/>
    </row>
    <row r="9183" spans="1:6">
      <c r="A9183" s="134" t="s">
        <v>101</v>
      </c>
      <c r="B9183" t="s">
        <v>32</v>
      </c>
      <c r="C9183">
        <v>2023</v>
      </c>
      <c r="D9183" s="129">
        <v>0</v>
      </c>
      <c r="F9183"/>
    </row>
    <row r="9184" spans="1:6">
      <c r="A9184" s="134" t="s">
        <v>101</v>
      </c>
      <c r="B9184" t="s">
        <v>32</v>
      </c>
      <c r="C9184">
        <v>2024</v>
      </c>
      <c r="D9184" s="129">
        <v>0</v>
      </c>
      <c r="F9184"/>
    </row>
    <row r="9185" spans="1:6">
      <c r="A9185" s="134" t="s">
        <v>101</v>
      </c>
      <c r="B9185" t="s">
        <v>32</v>
      </c>
      <c r="C9185">
        <v>2025</v>
      </c>
      <c r="D9185" s="129">
        <v>0</v>
      </c>
    </row>
    <row r="9186" spans="1:6">
      <c r="A9186" s="134" t="s">
        <v>10</v>
      </c>
      <c r="B9186" t="s">
        <v>32</v>
      </c>
      <c r="C9186">
        <v>2014</v>
      </c>
      <c r="D9186" s="129">
        <v>0</v>
      </c>
      <c r="F9186"/>
    </row>
    <row r="9187" spans="1:6">
      <c r="A9187" s="134" t="s">
        <v>10</v>
      </c>
      <c r="B9187" t="s">
        <v>32</v>
      </c>
      <c r="C9187">
        <v>2015</v>
      </c>
      <c r="D9187" s="129">
        <v>0</v>
      </c>
      <c r="F9187"/>
    </row>
    <row r="9188" spans="1:6">
      <c r="A9188" s="134" t="s">
        <v>10</v>
      </c>
      <c r="B9188" t="s">
        <v>32</v>
      </c>
      <c r="C9188">
        <v>2016</v>
      </c>
      <c r="D9188" s="129">
        <v>0</v>
      </c>
      <c r="F9188"/>
    </row>
    <row r="9189" spans="1:6">
      <c r="A9189" s="134" t="s">
        <v>10</v>
      </c>
      <c r="B9189" t="s">
        <v>32</v>
      </c>
      <c r="C9189">
        <v>2017</v>
      </c>
      <c r="D9189" s="129">
        <v>0</v>
      </c>
      <c r="F9189"/>
    </row>
    <row r="9190" spans="1:6">
      <c r="A9190" s="134" t="s">
        <v>10</v>
      </c>
      <c r="B9190" t="s">
        <v>32</v>
      </c>
      <c r="C9190">
        <v>2018</v>
      </c>
      <c r="D9190" s="129">
        <v>0</v>
      </c>
      <c r="F9190"/>
    </row>
    <row r="9191" spans="1:6">
      <c r="A9191" s="134" t="s">
        <v>10</v>
      </c>
      <c r="B9191" t="s">
        <v>32</v>
      </c>
      <c r="C9191">
        <v>2019</v>
      </c>
      <c r="D9191" s="129">
        <v>0</v>
      </c>
      <c r="F9191"/>
    </row>
    <row r="9192" spans="1:6">
      <c r="A9192" s="134" t="s">
        <v>10</v>
      </c>
      <c r="B9192" t="s">
        <v>32</v>
      </c>
      <c r="C9192">
        <v>2020</v>
      </c>
      <c r="D9192" s="129">
        <v>0</v>
      </c>
      <c r="F9192"/>
    </row>
    <row r="9193" spans="1:6">
      <c r="A9193" s="134" t="s">
        <v>10</v>
      </c>
      <c r="B9193" t="s">
        <v>32</v>
      </c>
      <c r="C9193">
        <v>2021</v>
      </c>
      <c r="D9193" s="129">
        <v>0</v>
      </c>
      <c r="F9193"/>
    </row>
    <row r="9194" spans="1:6">
      <c r="A9194" s="134" t="s">
        <v>10</v>
      </c>
      <c r="B9194" t="s">
        <v>32</v>
      </c>
      <c r="C9194">
        <v>2022</v>
      </c>
      <c r="D9194" s="129">
        <v>0</v>
      </c>
      <c r="F9194"/>
    </row>
    <row r="9195" spans="1:6">
      <c r="A9195" s="134" t="s">
        <v>10</v>
      </c>
      <c r="B9195" t="s">
        <v>32</v>
      </c>
      <c r="C9195">
        <v>2023</v>
      </c>
      <c r="D9195" s="129">
        <v>0</v>
      </c>
      <c r="F9195"/>
    </row>
    <row r="9196" spans="1:6">
      <c r="A9196" s="134" t="s">
        <v>10</v>
      </c>
      <c r="B9196" t="s">
        <v>32</v>
      </c>
      <c r="C9196">
        <v>2024</v>
      </c>
      <c r="D9196" s="129">
        <v>0</v>
      </c>
      <c r="F9196"/>
    </row>
    <row r="9197" spans="1:6">
      <c r="A9197" s="134" t="s">
        <v>10</v>
      </c>
      <c r="B9197" t="s">
        <v>32</v>
      </c>
      <c r="C9197">
        <v>2025</v>
      </c>
      <c r="D9197" s="129">
        <v>0</v>
      </c>
    </row>
    <row r="9198" spans="1:6">
      <c r="A9198" s="134" t="s">
        <v>105</v>
      </c>
      <c r="B9198" t="s">
        <v>32</v>
      </c>
      <c r="C9198">
        <v>2014</v>
      </c>
      <c r="D9198" s="129">
        <v>0</v>
      </c>
      <c r="F9198"/>
    </row>
    <row r="9199" spans="1:6">
      <c r="A9199" s="134" t="s">
        <v>105</v>
      </c>
      <c r="B9199" t="s">
        <v>32</v>
      </c>
      <c r="C9199">
        <v>2015</v>
      </c>
      <c r="D9199" s="129">
        <v>0</v>
      </c>
      <c r="F9199"/>
    </row>
    <row r="9200" spans="1:6">
      <c r="A9200" s="134" t="s">
        <v>105</v>
      </c>
      <c r="B9200" t="s">
        <v>32</v>
      </c>
      <c r="C9200">
        <v>2016</v>
      </c>
      <c r="D9200" s="129">
        <v>0</v>
      </c>
      <c r="F9200"/>
    </row>
    <row r="9201" spans="1:6">
      <c r="A9201" s="134" t="s">
        <v>105</v>
      </c>
      <c r="B9201" t="s">
        <v>32</v>
      </c>
      <c r="C9201">
        <v>2017</v>
      </c>
      <c r="D9201" s="129">
        <v>0</v>
      </c>
      <c r="F9201"/>
    </row>
    <row r="9202" spans="1:6">
      <c r="A9202" s="134" t="s">
        <v>105</v>
      </c>
      <c r="B9202" t="s">
        <v>32</v>
      </c>
      <c r="C9202">
        <v>2018</v>
      </c>
      <c r="D9202" s="129">
        <v>0</v>
      </c>
      <c r="F9202"/>
    </row>
    <row r="9203" spans="1:6">
      <c r="A9203" s="134" t="s">
        <v>105</v>
      </c>
      <c r="B9203" t="s">
        <v>32</v>
      </c>
      <c r="C9203">
        <v>2019</v>
      </c>
      <c r="D9203" s="129">
        <v>0</v>
      </c>
      <c r="F9203"/>
    </row>
    <row r="9204" spans="1:6">
      <c r="A9204" s="134" t="s">
        <v>105</v>
      </c>
      <c r="B9204" t="s">
        <v>32</v>
      </c>
      <c r="C9204">
        <v>2020</v>
      </c>
      <c r="D9204" s="129">
        <v>0</v>
      </c>
      <c r="F9204"/>
    </row>
    <row r="9205" spans="1:6">
      <c r="A9205" s="134" t="s">
        <v>105</v>
      </c>
      <c r="B9205" t="s">
        <v>32</v>
      </c>
      <c r="C9205">
        <v>2021</v>
      </c>
      <c r="D9205" s="129">
        <v>0</v>
      </c>
      <c r="F9205"/>
    </row>
    <row r="9206" spans="1:6">
      <c r="A9206" s="134" t="s">
        <v>105</v>
      </c>
      <c r="B9206" t="s">
        <v>32</v>
      </c>
      <c r="C9206">
        <v>2022</v>
      </c>
      <c r="D9206" s="129">
        <v>0</v>
      </c>
      <c r="F9206"/>
    </row>
    <row r="9207" spans="1:6">
      <c r="A9207" s="134" t="s">
        <v>105</v>
      </c>
      <c r="B9207" t="s">
        <v>32</v>
      </c>
      <c r="C9207">
        <v>2023</v>
      </c>
      <c r="D9207" s="129">
        <v>0</v>
      </c>
      <c r="F9207"/>
    </row>
    <row r="9208" spans="1:6">
      <c r="A9208" s="134" t="s">
        <v>105</v>
      </c>
      <c r="B9208" t="s">
        <v>32</v>
      </c>
      <c r="C9208">
        <v>2024</v>
      </c>
      <c r="D9208" s="129">
        <v>0</v>
      </c>
      <c r="F9208"/>
    </row>
    <row r="9209" spans="1:6">
      <c r="A9209" s="134" t="s">
        <v>105</v>
      </c>
      <c r="B9209" t="s">
        <v>32</v>
      </c>
      <c r="C9209">
        <v>2025</v>
      </c>
      <c r="D9209" s="129">
        <v>0</v>
      </c>
    </row>
    <row r="9210" spans="1:6">
      <c r="A9210" s="134" t="s">
        <v>12</v>
      </c>
      <c r="B9210" t="s">
        <v>32</v>
      </c>
      <c r="C9210">
        <v>2014</v>
      </c>
      <c r="D9210" s="129"/>
      <c r="F9210"/>
    </row>
    <row r="9211" spans="1:6">
      <c r="A9211" s="134" t="s">
        <v>12</v>
      </c>
      <c r="B9211" t="s">
        <v>32</v>
      </c>
      <c r="C9211">
        <v>2015</v>
      </c>
      <c r="D9211" s="129">
        <v>-12207329.4187715</v>
      </c>
      <c r="F9211"/>
    </row>
    <row r="9212" spans="1:6">
      <c r="A9212" s="134" t="s">
        <v>12</v>
      </c>
      <c r="B9212" t="s">
        <v>32</v>
      </c>
      <c r="C9212">
        <v>2016</v>
      </c>
      <c r="D9212" s="129">
        <v>0</v>
      </c>
      <c r="F9212"/>
    </row>
    <row r="9213" spans="1:6">
      <c r="A9213" s="134" t="s">
        <v>12</v>
      </c>
      <c r="B9213" t="s">
        <v>32</v>
      </c>
      <c r="C9213">
        <v>2017</v>
      </c>
      <c r="D9213" s="129">
        <v>583609</v>
      </c>
      <c r="F9213"/>
    </row>
    <row r="9214" spans="1:6">
      <c r="A9214" s="134" t="s">
        <v>12</v>
      </c>
      <c r="B9214" t="s">
        <v>32</v>
      </c>
      <c r="C9214">
        <v>2018</v>
      </c>
      <c r="D9214" s="129">
        <v>594894.64769821602</v>
      </c>
      <c r="F9214"/>
    </row>
    <row r="9215" spans="1:6">
      <c r="A9215" s="134" t="s">
        <v>12</v>
      </c>
      <c r="B9215" t="s">
        <v>32</v>
      </c>
      <c r="C9215">
        <v>2019</v>
      </c>
      <c r="D9215" s="129">
        <v>607254.69999999995</v>
      </c>
      <c r="F9215"/>
    </row>
    <row r="9216" spans="1:6">
      <c r="A9216" s="134" t="s">
        <v>12</v>
      </c>
      <c r="B9216" t="s">
        <v>32</v>
      </c>
      <c r="C9216">
        <v>2020</v>
      </c>
      <c r="D9216" s="129">
        <v>616928</v>
      </c>
      <c r="F9216"/>
    </row>
    <row r="9217" spans="1:6">
      <c r="A9217" s="134" t="s">
        <v>12</v>
      </c>
      <c r="B9217" t="s">
        <v>32</v>
      </c>
      <c r="C9217">
        <v>2021</v>
      </c>
      <c r="D9217" s="129">
        <v>308464</v>
      </c>
      <c r="F9217"/>
    </row>
    <row r="9218" spans="1:6">
      <c r="A9218" s="134" t="s">
        <v>12</v>
      </c>
      <c r="B9218" t="s">
        <v>32</v>
      </c>
      <c r="C9218">
        <v>2022</v>
      </c>
      <c r="D9218" s="129">
        <v>0</v>
      </c>
      <c r="F9218"/>
    </row>
    <row r="9219" spans="1:6">
      <c r="A9219" s="134" t="s">
        <v>12</v>
      </c>
      <c r="B9219" t="s">
        <v>32</v>
      </c>
      <c r="C9219">
        <v>2023</v>
      </c>
      <c r="D9219" s="129">
        <v>0</v>
      </c>
      <c r="F9219"/>
    </row>
    <row r="9220" spans="1:6">
      <c r="A9220" s="134" t="s">
        <v>12</v>
      </c>
      <c r="B9220" t="s">
        <v>32</v>
      </c>
      <c r="C9220">
        <v>2024</v>
      </c>
      <c r="D9220" s="129">
        <v>0</v>
      </c>
      <c r="F9220"/>
    </row>
    <row r="9221" spans="1:6">
      <c r="A9221" s="134" t="s">
        <v>12</v>
      </c>
      <c r="B9221" t="s">
        <v>32</v>
      </c>
      <c r="C9221">
        <v>2025</v>
      </c>
      <c r="D9221" s="129">
        <v>0</v>
      </c>
    </row>
    <row r="9222" spans="1:6">
      <c r="A9222" s="134" t="s">
        <v>5</v>
      </c>
      <c r="B9222" t="s">
        <v>30</v>
      </c>
      <c r="C9222">
        <v>2014</v>
      </c>
      <c r="D9222" s="129">
        <v>0</v>
      </c>
      <c r="F9222"/>
    </row>
    <row r="9223" spans="1:6">
      <c r="A9223" s="134" t="s">
        <v>5</v>
      </c>
      <c r="B9223" t="s">
        <v>30</v>
      </c>
      <c r="C9223">
        <v>2015</v>
      </c>
      <c r="D9223" s="129">
        <v>0</v>
      </c>
      <c r="F9223"/>
    </row>
    <row r="9224" spans="1:6">
      <c r="A9224" s="134" t="s">
        <v>5</v>
      </c>
      <c r="B9224" t="s">
        <v>30</v>
      </c>
      <c r="C9224">
        <v>2016</v>
      </c>
      <c r="D9224" s="129">
        <v>0</v>
      </c>
      <c r="F9224"/>
    </row>
    <row r="9225" spans="1:6">
      <c r="A9225" s="134" t="s">
        <v>5</v>
      </c>
      <c r="B9225" t="s">
        <v>30</v>
      </c>
      <c r="C9225">
        <v>2017</v>
      </c>
      <c r="D9225" s="129">
        <v>0</v>
      </c>
      <c r="F9225"/>
    </row>
    <row r="9226" spans="1:6">
      <c r="A9226" s="134" t="s">
        <v>5</v>
      </c>
      <c r="B9226" t="s">
        <v>30</v>
      </c>
      <c r="C9226">
        <v>2018</v>
      </c>
      <c r="D9226" s="129">
        <v>10805945.140026901</v>
      </c>
      <c r="F9226"/>
    </row>
    <row r="9227" spans="1:6">
      <c r="A9227" s="134" t="s">
        <v>5</v>
      </c>
      <c r="B9227" t="s">
        <v>30</v>
      </c>
      <c r="C9227">
        <v>2019</v>
      </c>
      <c r="D9227" s="129">
        <v>3796297.0280317501</v>
      </c>
      <c r="F9227"/>
    </row>
    <row r="9228" spans="1:6">
      <c r="A9228" s="134" t="s">
        <v>5</v>
      </c>
      <c r="B9228" t="s">
        <v>30</v>
      </c>
      <c r="C9228">
        <v>2020</v>
      </c>
      <c r="D9228" s="129">
        <v>13730767.57</v>
      </c>
      <c r="F9228"/>
    </row>
    <row r="9229" spans="1:6">
      <c r="A9229" s="134" t="s">
        <v>5</v>
      </c>
      <c r="B9229" t="s">
        <v>30</v>
      </c>
      <c r="C9229">
        <v>2021</v>
      </c>
      <c r="D9229" s="129">
        <v>11013508.609999999</v>
      </c>
      <c r="F9229"/>
    </row>
    <row r="9230" spans="1:6">
      <c r="A9230" s="134" t="s">
        <v>5</v>
      </c>
      <c r="B9230" t="s">
        <v>30</v>
      </c>
      <c r="C9230">
        <v>2022</v>
      </c>
      <c r="D9230" s="129">
        <v>-20179590.829999998</v>
      </c>
      <c r="F9230"/>
    </row>
    <row r="9231" spans="1:6">
      <c r="A9231" s="134" t="s">
        <v>5</v>
      </c>
      <c r="B9231" t="s">
        <v>30</v>
      </c>
      <c r="C9231">
        <v>2023</v>
      </c>
      <c r="D9231" s="129">
        <v>10477361.23</v>
      </c>
      <c r="F9231"/>
    </row>
    <row r="9232" spans="1:6">
      <c r="A9232" s="134" t="s">
        <v>5</v>
      </c>
      <c r="B9232" t="s">
        <v>30</v>
      </c>
      <c r="C9232">
        <v>2024</v>
      </c>
      <c r="D9232" s="129">
        <v>4545824.1500000004</v>
      </c>
      <c r="F9232"/>
    </row>
    <row r="9233" spans="1:6">
      <c r="A9233" s="134" t="s">
        <v>5</v>
      </c>
      <c r="B9233" t="s">
        <v>30</v>
      </c>
      <c r="C9233">
        <v>2025</v>
      </c>
      <c r="D9233" s="129">
        <v>24282765</v>
      </c>
    </row>
    <row r="9234" spans="1:6">
      <c r="A9234" s="134" t="s">
        <v>102</v>
      </c>
      <c r="B9234" t="s">
        <v>30</v>
      </c>
      <c r="C9234">
        <v>2014</v>
      </c>
      <c r="D9234" s="129">
        <v>37720249.690560304</v>
      </c>
      <c r="F9234"/>
    </row>
    <row r="9235" spans="1:6">
      <c r="A9235" s="134" t="s">
        <v>102</v>
      </c>
      <c r="B9235" t="s">
        <v>30</v>
      </c>
      <c r="C9235">
        <v>2015</v>
      </c>
      <c r="D9235" s="129">
        <v>29092276.890852999</v>
      </c>
      <c r="F9235"/>
    </row>
    <row r="9236" spans="1:6">
      <c r="A9236" s="134" t="s">
        <v>102</v>
      </c>
      <c r="B9236" t="s">
        <v>30</v>
      </c>
      <c r="C9236">
        <v>2016</v>
      </c>
      <c r="D9236" s="129">
        <v>19075227.816399999</v>
      </c>
      <c r="F9236"/>
    </row>
    <row r="9237" spans="1:6">
      <c r="A9237" s="134" t="s">
        <v>102</v>
      </c>
      <c r="B9237" t="s">
        <v>30</v>
      </c>
      <c r="C9237">
        <v>2017</v>
      </c>
      <c r="D9237" s="129">
        <v>40187487.427527897</v>
      </c>
      <c r="F9237"/>
    </row>
    <row r="9238" spans="1:6">
      <c r="A9238" s="134" t="s">
        <v>102</v>
      </c>
      <c r="B9238" t="s">
        <v>30</v>
      </c>
      <c r="C9238">
        <v>2018</v>
      </c>
      <c r="D9238" s="129">
        <v>-517150.94335540198</v>
      </c>
      <c r="F9238"/>
    </row>
    <row r="9239" spans="1:6">
      <c r="A9239" s="134" t="s">
        <v>102</v>
      </c>
      <c r="B9239" t="s">
        <v>30</v>
      </c>
      <c r="C9239">
        <v>2019</v>
      </c>
      <c r="D9239" s="129">
        <v>9317793.8935598396</v>
      </c>
      <c r="F9239"/>
    </row>
    <row r="9240" spans="1:6">
      <c r="A9240" s="134" t="s">
        <v>102</v>
      </c>
      <c r="B9240" t="s">
        <v>30</v>
      </c>
      <c r="C9240">
        <v>2020</v>
      </c>
      <c r="D9240" s="129">
        <v>4797363.9063627701</v>
      </c>
      <c r="F9240"/>
    </row>
    <row r="9241" spans="1:6">
      <c r="A9241" s="134" t="s">
        <v>102</v>
      </c>
      <c r="B9241" t="s">
        <v>30</v>
      </c>
      <c r="C9241">
        <v>2021</v>
      </c>
      <c r="D9241" s="129">
        <v>2432434.6548122698</v>
      </c>
      <c r="F9241"/>
    </row>
    <row r="9242" spans="1:6">
      <c r="A9242" s="134" t="s">
        <v>102</v>
      </c>
      <c r="B9242" t="s">
        <v>30</v>
      </c>
      <c r="C9242">
        <v>2022</v>
      </c>
      <c r="D9242" s="129">
        <v>-5744823.38372296</v>
      </c>
      <c r="F9242"/>
    </row>
    <row r="9243" spans="1:6">
      <c r="A9243" s="134" t="s">
        <v>102</v>
      </c>
      <c r="B9243" t="s">
        <v>30</v>
      </c>
      <c r="C9243">
        <v>2023</v>
      </c>
      <c r="D9243" s="129">
        <v>3798784.9099075901</v>
      </c>
      <c r="F9243"/>
    </row>
    <row r="9244" spans="1:6">
      <c r="A9244" s="134" t="s">
        <v>102</v>
      </c>
      <c r="B9244" t="s">
        <v>30</v>
      </c>
      <c r="C9244">
        <v>2024</v>
      </c>
      <c r="D9244" s="129">
        <v>22335750.365756299</v>
      </c>
      <c r="F9244"/>
    </row>
    <row r="9245" spans="1:6">
      <c r="A9245" s="134" t="s">
        <v>102</v>
      </c>
      <c r="B9245" t="s">
        <v>30</v>
      </c>
      <c r="C9245">
        <v>2025</v>
      </c>
      <c r="D9245" s="129">
        <v>10405532.097738178</v>
      </c>
    </row>
    <row r="9246" spans="1:6">
      <c r="A9246" s="134" t="s">
        <v>103</v>
      </c>
      <c r="B9246" t="s">
        <v>30</v>
      </c>
      <c r="C9246">
        <v>2014</v>
      </c>
      <c r="D9246" s="129">
        <v>8442931</v>
      </c>
      <c r="F9246"/>
    </row>
    <row r="9247" spans="1:6">
      <c r="A9247" s="134" t="s">
        <v>103</v>
      </c>
      <c r="B9247" t="s">
        <v>30</v>
      </c>
      <c r="C9247">
        <v>2015</v>
      </c>
      <c r="D9247" s="129">
        <v>10764845</v>
      </c>
      <c r="F9247"/>
    </row>
    <row r="9248" spans="1:6">
      <c r="A9248" s="134" t="s">
        <v>103</v>
      </c>
      <c r="B9248" t="s">
        <v>30</v>
      </c>
      <c r="C9248">
        <v>2016</v>
      </c>
      <c r="D9248" s="129">
        <v>14929263</v>
      </c>
      <c r="F9248"/>
    </row>
    <row r="9249" spans="1:6">
      <c r="A9249" s="134" t="s">
        <v>103</v>
      </c>
      <c r="B9249" t="s">
        <v>30</v>
      </c>
      <c r="C9249">
        <v>2017</v>
      </c>
      <c r="D9249" s="129">
        <v>7901800.2374037597</v>
      </c>
      <c r="F9249"/>
    </row>
    <row r="9250" spans="1:6">
      <c r="A9250" s="134" t="s">
        <v>103</v>
      </c>
      <c r="B9250" t="s">
        <v>30</v>
      </c>
      <c r="C9250">
        <v>2018</v>
      </c>
      <c r="D9250" s="129">
        <v>9583693.0381441899</v>
      </c>
      <c r="F9250"/>
    </row>
    <row r="9251" spans="1:6">
      <c r="A9251" s="134" t="s">
        <v>103</v>
      </c>
      <c r="B9251" t="s">
        <v>30</v>
      </c>
      <c r="C9251">
        <v>2019</v>
      </c>
      <c r="D9251" s="129">
        <v>6133935.7843495104</v>
      </c>
      <c r="F9251"/>
    </row>
    <row r="9252" spans="1:6">
      <c r="A9252" s="134" t="s">
        <v>103</v>
      </c>
      <c r="B9252" t="s">
        <v>30</v>
      </c>
      <c r="C9252">
        <v>2020</v>
      </c>
      <c r="D9252" s="129">
        <v>11745031</v>
      </c>
      <c r="F9252"/>
    </row>
    <row r="9253" spans="1:6">
      <c r="A9253" s="134" t="s">
        <v>103</v>
      </c>
      <c r="B9253" t="s">
        <v>30</v>
      </c>
      <c r="C9253">
        <v>2021</v>
      </c>
      <c r="D9253" s="129">
        <v>11977411</v>
      </c>
      <c r="F9253"/>
    </row>
    <row r="9254" spans="1:6">
      <c r="A9254" s="134" t="s">
        <v>103</v>
      </c>
      <c r="B9254" t="s">
        <v>30</v>
      </c>
      <c r="C9254">
        <v>2022</v>
      </c>
      <c r="D9254" s="129">
        <v>14365466</v>
      </c>
      <c r="F9254"/>
    </row>
    <row r="9255" spans="1:6">
      <c r="A9255" s="134" t="s">
        <v>103</v>
      </c>
      <c r="B9255" t="s">
        <v>30</v>
      </c>
      <c r="C9255">
        <v>2023</v>
      </c>
      <c r="D9255" s="129">
        <v>7520315</v>
      </c>
      <c r="F9255"/>
    </row>
    <row r="9256" spans="1:6">
      <c r="A9256" s="134" t="s">
        <v>103</v>
      </c>
      <c r="B9256" t="s">
        <v>30</v>
      </c>
      <c r="C9256">
        <v>2024</v>
      </c>
      <c r="D9256" s="129">
        <v>-1160274</v>
      </c>
      <c r="F9256"/>
    </row>
    <row r="9257" spans="1:6">
      <c r="A9257" s="134" t="s">
        <v>103</v>
      </c>
      <c r="B9257" t="s">
        <v>30</v>
      </c>
      <c r="C9257">
        <v>2025</v>
      </c>
      <c r="D9257" s="129">
        <v>7201637.9999999991</v>
      </c>
    </row>
    <row r="9258" spans="1:6">
      <c r="A9258" s="134" t="s">
        <v>11</v>
      </c>
      <c r="B9258" t="s">
        <v>30</v>
      </c>
      <c r="C9258">
        <v>2014</v>
      </c>
      <c r="D9258" s="129">
        <v>-688000</v>
      </c>
      <c r="F9258"/>
    </row>
    <row r="9259" spans="1:6">
      <c r="A9259" s="134" t="s">
        <v>11</v>
      </c>
      <c r="B9259" t="s">
        <v>30</v>
      </c>
      <c r="C9259">
        <v>2015</v>
      </c>
      <c r="D9259" s="129">
        <v>392149.18848744797</v>
      </c>
      <c r="F9259"/>
    </row>
    <row r="9260" spans="1:6">
      <c r="A9260" s="134" t="s">
        <v>11</v>
      </c>
      <c r="B9260" t="s">
        <v>30</v>
      </c>
      <c r="C9260">
        <v>2016</v>
      </c>
      <c r="D9260" s="129">
        <v>-3589167</v>
      </c>
      <c r="F9260"/>
    </row>
    <row r="9261" spans="1:6">
      <c r="A9261" s="134" t="s">
        <v>11</v>
      </c>
      <c r="B9261" t="s">
        <v>30</v>
      </c>
      <c r="C9261">
        <v>2017</v>
      </c>
      <c r="D9261" s="129">
        <v>-2478270</v>
      </c>
      <c r="F9261"/>
    </row>
    <row r="9262" spans="1:6">
      <c r="A9262" s="134" t="s">
        <v>11</v>
      </c>
      <c r="B9262" t="s">
        <v>30</v>
      </c>
      <c r="C9262">
        <v>2018</v>
      </c>
      <c r="D9262" s="129">
        <v>2816293.97502793</v>
      </c>
      <c r="F9262"/>
    </row>
    <row r="9263" spans="1:6">
      <c r="A9263" s="134" t="s">
        <v>11</v>
      </c>
      <c r="B9263" t="s">
        <v>30</v>
      </c>
      <c r="C9263">
        <v>2019</v>
      </c>
      <c r="D9263" s="129">
        <v>0</v>
      </c>
      <c r="F9263"/>
    </row>
    <row r="9264" spans="1:6">
      <c r="A9264" s="134" t="s">
        <v>11</v>
      </c>
      <c r="B9264" t="s">
        <v>30</v>
      </c>
      <c r="C9264">
        <v>2020</v>
      </c>
      <c r="D9264" s="129">
        <v>4166613</v>
      </c>
      <c r="F9264"/>
    </row>
    <row r="9265" spans="1:6">
      <c r="A9265" s="134" t="s">
        <v>11</v>
      </c>
      <c r="B9265" t="s">
        <v>30</v>
      </c>
      <c r="C9265">
        <v>2021</v>
      </c>
      <c r="D9265" s="129">
        <v>2083307</v>
      </c>
      <c r="F9265"/>
    </row>
    <row r="9266" spans="1:6">
      <c r="A9266" s="134" t="s">
        <v>11</v>
      </c>
      <c r="B9266" t="s">
        <v>30</v>
      </c>
      <c r="C9266">
        <v>2022</v>
      </c>
      <c r="D9266" s="129">
        <v>2341107</v>
      </c>
      <c r="F9266"/>
    </row>
    <row r="9267" spans="1:6">
      <c r="A9267" s="134" t="s">
        <v>11</v>
      </c>
      <c r="B9267" t="s">
        <v>30</v>
      </c>
      <c r="C9267">
        <v>2023</v>
      </c>
      <c r="D9267" s="129">
        <v>6046808</v>
      </c>
      <c r="F9267"/>
    </row>
    <row r="9268" spans="1:6">
      <c r="A9268" s="134" t="s">
        <v>11</v>
      </c>
      <c r="B9268" t="s">
        <v>30</v>
      </c>
      <c r="C9268">
        <v>2024</v>
      </c>
      <c r="D9268" s="129">
        <v>7549522</v>
      </c>
      <c r="F9268"/>
    </row>
    <row r="9269" spans="1:6">
      <c r="A9269" s="134" t="s">
        <v>11</v>
      </c>
      <c r="B9269" t="s">
        <v>30</v>
      </c>
      <c r="C9269">
        <v>2025</v>
      </c>
      <c r="D9269" s="129">
        <v>0</v>
      </c>
    </row>
    <row r="9270" spans="1:6">
      <c r="A9270" s="134" t="s">
        <v>72</v>
      </c>
      <c r="B9270" t="s">
        <v>30</v>
      </c>
      <c r="C9270">
        <v>2014</v>
      </c>
      <c r="D9270" s="129">
        <v>-927445</v>
      </c>
      <c r="F9270"/>
    </row>
    <row r="9271" spans="1:6">
      <c r="A9271" s="134" t="s">
        <v>72</v>
      </c>
      <c r="B9271" t="s">
        <v>30</v>
      </c>
      <c r="C9271">
        <v>2015</v>
      </c>
      <c r="D9271" s="129">
        <v>3219415</v>
      </c>
      <c r="F9271"/>
    </row>
    <row r="9272" spans="1:6">
      <c r="A9272" s="134" t="s">
        <v>72</v>
      </c>
      <c r="B9272" t="s">
        <v>30</v>
      </c>
      <c r="C9272">
        <v>2016</v>
      </c>
      <c r="D9272" s="129">
        <v>7331244</v>
      </c>
      <c r="F9272"/>
    </row>
    <row r="9273" spans="1:6">
      <c r="A9273" s="134" t="s">
        <v>72</v>
      </c>
      <c r="B9273" t="s">
        <v>30</v>
      </c>
      <c r="C9273">
        <v>2017</v>
      </c>
      <c r="D9273" s="129">
        <v>3063965.1940000001</v>
      </c>
      <c r="F9273"/>
    </row>
    <row r="9274" spans="1:6">
      <c r="A9274" s="134" t="s">
        <v>72</v>
      </c>
      <c r="B9274" t="s">
        <v>30</v>
      </c>
      <c r="C9274">
        <v>2018</v>
      </c>
      <c r="D9274" s="129">
        <v>4745348.9790000003</v>
      </c>
      <c r="F9274"/>
    </row>
    <row r="9275" spans="1:6">
      <c r="A9275" s="134" t="s">
        <v>72</v>
      </c>
      <c r="B9275" t="s">
        <v>30</v>
      </c>
      <c r="C9275">
        <v>2019</v>
      </c>
      <c r="D9275" s="129">
        <v>6651406</v>
      </c>
      <c r="F9275"/>
    </row>
    <row r="9276" spans="1:6">
      <c r="A9276" s="134" t="s">
        <v>72</v>
      </c>
      <c r="B9276" t="s">
        <v>30</v>
      </c>
      <c r="C9276">
        <v>2020</v>
      </c>
      <c r="D9276" s="129">
        <v>6273600</v>
      </c>
      <c r="F9276"/>
    </row>
    <row r="9277" spans="1:6">
      <c r="A9277" s="134" t="s">
        <v>72</v>
      </c>
      <c r="B9277" t="s">
        <v>30</v>
      </c>
      <c r="C9277">
        <v>2021</v>
      </c>
      <c r="D9277" s="129">
        <v>2205122</v>
      </c>
      <c r="F9277"/>
    </row>
    <row r="9278" spans="1:6">
      <c r="A9278" s="134" t="s">
        <v>72</v>
      </c>
      <c r="B9278" t="s">
        <v>30</v>
      </c>
      <c r="C9278">
        <v>2022</v>
      </c>
      <c r="D9278" s="129">
        <v>7376022</v>
      </c>
      <c r="F9278"/>
    </row>
    <row r="9279" spans="1:6">
      <c r="A9279" s="134" t="s">
        <v>72</v>
      </c>
      <c r="B9279" t="s">
        <v>30</v>
      </c>
      <c r="C9279">
        <v>2023</v>
      </c>
      <c r="D9279" s="129">
        <v>4502446.4879999999</v>
      </c>
      <c r="F9279"/>
    </row>
    <row r="9280" spans="1:6">
      <c r="A9280" s="134" t="s">
        <v>72</v>
      </c>
      <c r="B9280" t="s">
        <v>30</v>
      </c>
      <c r="C9280">
        <v>2024</v>
      </c>
      <c r="D9280" s="129">
        <v>1636528.6129999999</v>
      </c>
      <c r="F9280"/>
    </row>
    <row r="9281" spans="1:6">
      <c r="A9281" s="134" t="s">
        <v>72</v>
      </c>
      <c r="B9281" t="s">
        <v>30</v>
      </c>
      <c r="C9281">
        <v>2025</v>
      </c>
      <c r="D9281" s="129">
        <v>-130834.07999999961</v>
      </c>
    </row>
    <row r="9282" spans="1:6">
      <c r="A9282" s="134" t="s">
        <v>6</v>
      </c>
      <c r="B9282" t="s">
        <v>30</v>
      </c>
      <c r="C9282">
        <v>2014</v>
      </c>
      <c r="D9282" s="129">
        <v>0</v>
      </c>
      <c r="F9282"/>
    </row>
    <row r="9283" spans="1:6">
      <c r="A9283" s="134" t="s">
        <v>6</v>
      </c>
      <c r="B9283" t="s">
        <v>30</v>
      </c>
      <c r="C9283">
        <v>2015</v>
      </c>
      <c r="D9283" s="129">
        <v>0</v>
      </c>
      <c r="F9283"/>
    </row>
    <row r="9284" spans="1:6">
      <c r="A9284" s="134" t="s">
        <v>6</v>
      </c>
      <c r="B9284" t="s">
        <v>30</v>
      </c>
      <c r="C9284">
        <v>2016</v>
      </c>
      <c r="D9284" s="129">
        <v>0</v>
      </c>
      <c r="F9284"/>
    </row>
    <row r="9285" spans="1:6">
      <c r="A9285" s="134" t="s">
        <v>6</v>
      </c>
      <c r="B9285" t="s">
        <v>30</v>
      </c>
      <c r="C9285">
        <v>2017</v>
      </c>
      <c r="D9285" s="129">
        <v>0</v>
      </c>
      <c r="F9285"/>
    </row>
    <row r="9286" spans="1:6">
      <c r="A9286" s="134" t="s">
        <v>6</v>
      </c>
      <c r="B9286" t="s">
        <v>30</v>
      </c>
      <c r="C9286">
        <v>2018</v>
      </c>
      <c r="D9286" s="129">
        <v>0</v>
      </c>
      <c r="F9286"/>
    </row>
    <row r="9287" spans="1:6">
      <c r="A9287" s="134" t="s">
        <v>6</v>
      </c>
      <c r="B9287" t="s">
        <v>30</v>
      </c>
      <c r="C9287">
        <v>2019</v>
      </c>
      <c r="D9287" s="129">
        <v>0</v>
      </c>
      <c r="F9287"/>
    </row>
    <row r="9288" spans="1:6">
      <c r="A9288" s="134" t="s">
        <v>6</v>
      </c>
      <c r="B9288" t="s">
        <v>30</v>
      </c>
      <c r="C9288">
        <v>2020</v>
      </c>
      <c r="D9288" s="129">
        <v>2647899.4370656898</v>
      </c>
      <c r="F9288"/>
    </row>
    <row r="9289" spans="1:6">
      <c r="A9289" s="134" t="s">
        <v>6</v>
      </c>
      <c r="B9289" t="s">
        <v>30</v>
      </c>
      <c r="C9289">
        <v>2021</v>
      </c>
      <c r="D9289" s="129">
        <v>37332409.549335703</v>
      </c>
      <c r="F9289"/>
    </row>
    <row r="9290" spans="1:6">
      <c r="A9290" s="134" t="s">
        <v>6</v>
      </c>
      <c r="B9290" t="s">
        <v>30</v>
      </c>
      <c r="C9290">
        <v>2022</v>
      </c>
      <c r="D9290" s="129">
        <v>16185332</v>
      </c>
      <c r="F9290"/>
    </row>
    <row r="9291" spans="1:6">
      <c r="A9291" s="134" t="s">
        <v>6</v>
      </c>
      <c r="B9291" t="s">
        <v>30</v>
      </c>
      <c r="C9291">
        <v>2023</v>
      </c>
      <c r="D9291" s="129">
        <v>32964857.590633109</v>
      </c>
      <c r="F9291"/>
    </row>
    <row r="9292" spans="1:6">
      <c r="A9292" s="134" t="s">
        <v>6</v>
      </c>
      <c r="B9292" t="s">
        <v>30</v>
      </c>
      <c r="C9292">
        <v>2024</v>
      </c>
      <c r="D9292" s="129">
        <v>27569975</v>
      </c>
      <c r="F9292"/>
    </row>
    <row r="9293" spans="1:6">
      <c r="A9293" s="134" t="s">
        <v>6</v>
      </c>
      <c r="B9293" t="s">
        <v>30</v>
      </c>
      <c r="C9293">
        <v>2025</v>
      </c>
      <c r="D9293" s="129">
        <v>33880237</v>
      </c>
    </row>
    <row r="9294" spans="1:6">
      <c r="A9294" s="134" t="s">
        <v>8</v>
      </c>
      <c r="B9294" t="s">
        <v>30</v>
      </c>
      <c r="C9294">
        <v>2014</v>
      </c>
      <c r="D9294" s="129">
        <v>334440</v>
      </c>
      <c r="F9294"/>
    </row>
    <row r="9295" spans="1:6">
      <c r="A9295" s="134" t="s">
        <v>8</v>
      </c>
      <c r="B9295" t="s">
        <v>30</v>
      </c>
      <c r="C9295">
        <v>2015</v>
      </c>
      <c r="D9295" s="129">
        <v>34557260</v>
      </c>
      <c r="F9295"/>
    </row>
    <row r="9296" spans="1:6">
      <c r="A9296" s="134" t="s">
        <v>8</v>
      </c>
      <c r="B9296" t="s">
        <v>30</v>
      </c>
      <c r="C9296">
        <v>2016</v>
      </c>
      <c r="D9296" s="129">
        <v>13500000</v>
      </c>
      <c r="F9296"/>
    </row>
    <row r="9297" spans="1:6">
      <c r="A9297" s="134" t="s">
        <v>8</v>
      </c>
      <c r="B9297" t="s">
        <v>30</v>
      </c>
      <c r="C9297">
        <v>2017</v>
      </c>
      <c r="D9297" s="129">
        <v>64995422.399999999</v>
      </c>
      <c r="F9297"/>
    </row>
    <row r="9298" spans="1:6">
      <c r="A9298" s="134" t="s">
        <v>8</v>
      </c>
      <c r="B9298" t="s">
        <v>30</v>
      </c>
      <c r="C9298">
        <v>2018</v>
      </c>
      <c r="D9298" s="129">
        <v>27863535.331379801</v>
      </c>
      <c r="F9298"/>
    </row>
    <row r="9299" spans="1:6">
      <c r="A9299" s="134" t="s">
        <v>8</v>
      </c>
      <c r="B9299" t="s">
        <v>30</v>
      </c>
      <c r="C9299">
        <v>2019</v>
      </c>
      <c r="D9299" s="129">
        <v>27720728.670000002</v>
      </c>
      <c r="F9299"/>
    </row>
    <row r="9300" spans="1:6">
      <c r="A9300" s="134" t="s">
        <v>8</v>
      </c>
      <c r="B9300" t="s">
        <v>30</v>
      </c>
      <c r="C9300">
        <v>2020</v>
      </c>
      <c r="D9300" s="129">
        <v>27004863.73</v>
      </c>
      <c r="F9300"/>
    </row>
    <row r="9301" spans="1:6">
      <c r="A9301" s="134" t="s">
        <v>8</v>
      </c>
      <c r="B9301" t="s">
        <v>30</v>
      </c>
      <c r="C9301">
        <v>2021</v>
      </c>
      <c r="D9301" s="129">
        <v>28026382.539999999</v>
      </c>
      <c r="F9301"/>
    </row>
    <row r="9302" spans="1:6">
      <c r="A9302" s="134" t="s">
        <v>8</v>
      </c>
      <c r="B9302" t="s">
        <v>30</v>
      </c>
      <c r="C9302">
        <v>2022</v>
      </c>
      <c r="D9302" s="129">
        <v>26590000</v>
      </c>
      <c r="F9302"/>
    </row>
    <row r="9303" spans="1:6">
      <c r="A9303" s="134" t="s">
        <v>8</v>
      </c>
      <c r="B9303" t="s">
        <v>30</v>
      </c>
      <c r="C9303">
        <v>2023</v>
      </c>
      <c r="D9303" s="129">
        <v>16580757</v>
      </c>
      <c r="F9303"/>
    </row>
    <row r="9304" spans="1:6">
      <c r="A9304" s="134" t="s">
        <v>8</v>
      </c>
      <c r="B9304" t="s">
        <v>30</v>
      </c>
      <c r="C9304">
        <v>2024</v>
      </c>
      <c r="D9304" s="129">
        <v>4022457.15</v>
      </c>
      <c r="F9304"/>
    </row>
    <row r="9305" spans="1:6">
      <c r="A9305" s="134" t="s">
        <v>8</v>
      </c>
      <c r="B9305" t="s">
        <v>30</v>
      </c>
      <c r="C9305">
        <v>2025</v>
      </c>
      <c r="D9305" s="129">
        <v>24480039</v>
      </c>
    </row>
    <row r="9306" spans="1:6">
      <c r="A9306" s="134" t="s">
        <v>9</v>
      </c>
      <c r="B9306" t="s">
        <v>30</v>
      </c>
      <c r="C9306">
        <v>2014</v>
      </c>
      <c r="D9306" s="129">
        <v>1846000</v>
      </c>
      <c r="F9306"/>
    </row>
    <row r="9307" spans="1:6">
      <c r="A9307" s="134" t="s">
        <v>9</v>
      </c>
      <c r="B9307" t="s">
        <v>30</v>
      </c>
      <c r="C9307">
        <v>2015</v>
      </c>
      <c r="D9307" s="129">
        <v>31479256.388075601</v>
      </c>
      <c r="F9307"/>
    </row>
    <row r="9308" spans="1:6">
      <c r="A9308" s="134" t="s">
        <v>9</v>
      </c>
      <c r="B9308" t="s">
        <v>30</v>
      </c>
      <c r="C9308">
        <v>2016</v>
      </c>
      <c r="D9308" s="129">
        <v>22754253.410763599</v>
      </c>
      <c r="F9308"/>
    </row>
    <row r="9309" spans="1:6">
      <c r="A9309" s="134" t="s">
        <v>9</v>
      </c>
      <c r="B9309" t="s">
        <v>30</v>
      </c>
      <c r="C9309">
        <v>2017</v>
      </c>
      <c r="D9309" s="129">
        <v>20925018.2037724</v>
      </c>
      <c r="F9309"/>
    </row>
    <row r="9310" spans="1:6">
      <c r="A9310" s="134" t="s">
        <v>9</v>
      </c>
      <c r="B9310" t="s">
        <v>30</v>
      </c>
      <c r="C9310">
        <v>2018</v>
      </c>
      <c r="D9310" s="129">
        <v>26232572</v>
      </c>
      <c r="F9310"/>
    </row>
    <row r="9311" spans="1:6">
      <c r="A9311" s="134" t="s">
        <v>9</v>
      </c>
      <c r="B9311" t="s">
        <v>30</v>
      </c>
      <c r="C9311">
        <v>2019</v>
      </c>
      <c r="D9311" s="129">
        <v>26129089.219999999</v>
      </c>
      <c r="F9311"/>
    </row>
    <row r="9312" spans="1:6">
      <c r="A9312" s="134" t="s">
        <v>9</v>
      </c>
      <c r="B9312" t="s">
        <v>30</v>
      </c>
      <c r="C9312">
        <v>2020</v>
      </c>
      <c r="D9312" s="129">
        <v>25989390</v>
      </c>
      <c r="F9312"/>
    </row>
    <row r="9313" spans="1:6">
      <c r="A9313" s="134" t="s">
        <v>9</v>
      </c>
      <c r="B9313" t="s">
        <v>30</v>
      </c>
      <c r="C9313">
        <v>2021</v>
      </c>
      <c r="D9313" s="129">
        <v>26454818.57</v>
      </c>
      <c r="F9313"/>
    </row>
    <row r="9314" spans="1:6">
      <c r="A9314" s="134" t="s">
        <v>9</v>
      </c>
      <c r="B9314" t="s">
        <v>30</v>
      </c>
      <c r="C9314">
        <v>2022</v>
      </c>
      <c r="D9314" s="129">
        <v>0</v>
      </c>
      <c r="F9314"/>
    </row>
    <row r="9315" spans="1:6">
      <c r="A9315" s="134" t="s">
        <v>9</v>
      </c>
      <c r="B9315" t="s">
        <v>30</v>
      </c>
      <c r="C9315">
        <v>2023</v>
      </c>
      <c r="D9315" s="129">
        <v>46973643.850000001</v>
      </c>
      <c r="F9315"/>
    </row>
    <row r="9316" spans="1:6">
      <c r="A9316" s="134" t="s">
        <v>9</v>
      </c>
      <c r="B9316" t="s">
        <v>30</v>
      </c>
      <c r="C9316">
        <v>2024</v>
      </c>
      <c r="D9316" s="129">
        <v>-16341269.01</v>
      </c>
      <c r="F9316"/>
    </row>
    <row r="9317" spans="1:6">
      <c r="A9317" s="134" t="s">
        <v>9</v>
      </c>
      <c r="B9317" t="s">
        <v>30</v>
      </c>
      <c r="C9317">
        <v>2025</v>
      </c>
      <c r="D9317" s="129">
        <v>16951433</v>
      </c>
    </row>
    <row r="9318" spans="1:6">
      <c r="A9318" s="134" t="s">
        <v>7</v>
      </c>
      <c r="B9318" t="s">
        <v>30</v>
      </c>
      <c r="C9318">
        <v>2014</v>
      </c>
      <c r="D9318" s="129">
        <v>0</v>
      </c>
      <c r="F9318"/>
    </row>
    <row r="9319" spans="1:6">
      <c r="A9319" s="134" t="s">
        <v>7</v>
      </c>
      <c r="B9319" t="s">
        <v>30</v>
      </c>
      <c r="C9319">
        <v>2015</v>
      </c>
      <c r="D9319" s="129">
        <v>0</v>
      </c>
      <c r="F9319"/>
    </row>
    <row r="9320" spans="1:6">
      <c r="A9320" s="134" t="s">
        <v>7</v>
      </c>
      <c r="B9320" t="s">
        <v>30</v>
      </c>
      <c r="C9320">
        <v>2016</v>
      </c>
      <c r="D9320" s="129">
        <v>0</v>
      </c>
      <c r="F9320"/>
    </row>
    <row r="9321" spans="1:6">
      <c r="A9321" s="134" t="s">
        <v>7</v>
      </c>
      <c r="B9321" t="s">
        <v>30</v>
      </c>
      <c r="C9321">
        <v>2017</v>
      </c>
      <c r="D9321" s="129">
        <v>0</v>
      </c>
      <c r="F9321"/>
    </row>
    <row r="9322" spans="1:6">
      <c r="A9322" s="134" t="s">
        <v>7</v>
      </c>
      <c r="B9322" t="s">
        <v>30</v>
      </c>
      <c r="C9322">
        <v>2018</v>
      </c>
      <c r="D9322" s="129">
        <v>3089763</v>
      </c>
      <c r="F9322"/>
    </row>
    <row r="9323" spans="1:6">
      <c r="A9323" s="134" t="s">
        <v>7</v>
      </c>
      <c r="B9323" t="s">
        <v>30</v>
      </c>
      <c r="C9323">
        <v>2019</v>
      </c>
      <c r="D9323" s="129">
        <v>-10407824</v>
      </c>
      <c r="F9323"/>
    </row>
    <row r="9324" spans="1:6">
      <c r="A9324" s="134" t="s">
        <v>7</v>
      </c>
      <c r="B9324" t="s">
        <v>30</v>
      </c>
      <c r="C9324">
        <v>2020</v>
      </c>
      <c r="D9324" s="129">
        <v>0</v>
      </c>
      <c r="F9324"/>
    </row>
    <row r="9325" spans="1:6">
      <c r="A9325" s="134" t="s">
        <v>7</v>
      </c>
      <c r="B9325" t="s">
        <v>30</v>
      </c>
      <c r="C9325">
        <v>2021</v>
      </c>
      <c r="D9325" s="129">
        <v>-16548835</v>
      </c>
      <c r="F9325"/>
    </row>
    <row r="9326" spans="1:6">
      <c r="A9326" s="134" t="s">
        <v>7</v>
      </c>
      <c r="B9326" t="s">
        <v>30</v>
      </c>
      <c r="C9326">
        <v>2022</v>
      </c>
      <c r="D9326" s="129">
        <v>-19107169</v>
      </c>
      <c r="F9326"/>
    </row>
    <row r="9327" spans="1:6">
      <c r="A9327" s="134" t="s">
        <v>7</v>
      </c>
      <c r="B9327" t="s">
        <v>30</v>
      </c>
      <c r="C9327">
        <v>2023</v>
      </c>
      <c r="D9327" s="129">
        <v>15518375</v>
      </c>
      <c r="F9327"/>
    </row>
    <row r="9328" spans="1:6">
      <c r="A9328" s="134" t="s">
        <v>7</v>
      </c>
      <c r="B9328" t="s">
        <v>30</v>
      </c>
      <c r="C9328">
        <v>2024</v>
      </c>
      <c r="D9328" s="129">
        <v>10311617</v>
      </c>
      <c r="F9328"/>
    </row>
    <row r="9329" spans="1:6">
      <c r="A9329" s="134" t="s">
        <v>7</v>
      </c>
      <c r="B9329" t="s">
        <v>30</v>
      </c>
      <c r="C9329">
        <v>2025</v>
      </c>
      <c r="D9329" s="129">
        <v>10359187</v>
      </c>
    </row>
    <row r="9330" spans="1:6">
      <c r="A9330" s="134" t="s">
        <v>107</v>
      </c>
      <c r="B9330" t="s">
        <v>30</v>
      </c>
      <c r="C9330">
        <v>2014</v>
      </c>
      <c r="D9330" s="129">
        <v>0</v>
      </c>
      <c r="F9330"/>
    </row>
    <row r="9331" spans="1:6">
      <c r="A9331" s="134" t="s">
        <v>107</v>
      </c>
      <c r="B9331" t="s">
        <v>30</v>
      </c>
      <c r="C9331">
        <v>2015</v>
      </c>
      <c r="D9331" s="129">
        <v>0</v>
      </c>
      <c r="F9331"/>
    </row>
    <row r="9332" spans="1:6">
      <c r="A9332" s="134" t="s">
        <v>107</v>
      </c>
      <c r="B9332" t="s">
        <v>30</v>
      </c>
      <c r="C9332">
        <v>2016</v>
      </c>
      <c r="D9332" s="129">
        <v>0</v>
      </c>
      <c r="F9332"/>
    </row>
    <row r="9333" spans="1:6">
      <c r="A9333" s="134" t="s">
        <v>107</v>
      </c>
      <c r="B9333" t="s">
        <v>30</v>
      </c>
      <c r="C9333">
        <v>2017</v>
      </c>
      <c r="D9333" s="129">
        <v>0</v>
      </c>
      <c r="F9333"/>
    </row>
    <row r="9334" spans="1:6">
      <c r="A9334" s="134" t="s">
        <v>107</v>
      </c>
      <c r="B9334" t="s">
        <v>30</v>
      </c>
      <c r="C9334">
        <v>2018</v>
      </c>
      <c r="D9334" s="129">
        <v>-291486.38613783708</v>
      </c>
      <c r="F9334"/>
    </row>
    <row r="9335" spans="1:6">
      <c r="A9335" s="134" t="s">
        <v>107</v>
      </c>
      <c r="B9335" t="s">
        <v>30</v>
      </c>
      <c r="C9335">
        <v>2019</v>
      </c>
      <c r="D9335" s="129">
        <v>-913257</v>
      </c>
      <c r="F9335"/>
    </row>
    <row r="9336" spans="1:6">
      <c r="A9336" s="134" t="s">
        <v>107</v>
      </c>
      <c r="B9336" t="s">
        <v>30</v>
      </c>
      <c r="C9336">
        <v>2020</v>
      </c>
      <c r="D9336" s="129">
        <v>1301666</v>
      </c>
      <c r="F9336"/>
    </row>
    <row r="9337" spans="1:6">
      <c r="A9337" s="134" t="s">
        <v>107</v>
      </c>
      <c r="B9337" t="s">
        <v>30</v>
      </c>
      <c r="C9337">
        <v>2021</v>
      </c>
      <c r="D9337" s="129">
        <v>-1338666.1399999999</v>
      </c>
      <c r="F9337"/>
    </row>
    <row r="9338" spans="1:6">
      <c r="A9338" s="134" t="s">
        <v>107</v>
      </c>
      <c r="B9338" t="s">
        <v>30</v>
      </c>
      <c r="C9338">
        <v>2022</v>
      </c>
      <c r="D9338" s="129">
        <v>0</v>
      </c>
      <c r="F9338"/>
    </row>
    <row r="9339" spans="1:6">
      <c r="A9339" s="134" t="s">
        <v>107</v>
      </c>
      <c r="B9339" t="s">
        <v>30</v>
      </c>
      <c r="C9339">
        <v>2023</v>
      </c>
      <c r="D9339" s="129">
        <v>-1249854.46</v>
      </c>
      <c r="F9339"/>
    </row>
    <row r="9340" spans="1:6">
      <c r="A9340" s="134" t="s">
        <v>107</v>
      </c>
      <c r="B9340" t="s">
        <v>30</v>
      </c>
      <c r="C9340">
        <v>2024</v>
      </c>
      <c r="D9340" s="129">
        <v>-4756482</v>
      </c>
      <c r="F9340"/>
    </row>
    <row r="9341" spans="1:6">
      <c r="A9341" s="134" t="s">
        <v>107</v>
      </c>
      <c r="B9341" t="s">
        <v>30</v>
      </c>
      <c r="C9341">
        <v>2025</v>
      </c>
      <c r="D9341" s="129">
        <v>-1718024</v>
      </c>
    </row>
    <row r="9342" spans="1:6">
      <c r="A9342" s="134" t="s">
        <v>104</v>
      </c>
      <c r="B9342" t="s">
        <v>30</v>
      </c>
      <c r="C9342">
        <v>2014</v>
      </c>
      <c r="D9342" s="129">
        <v>10445368</v>
      </c>
      <c r="F9342"/>
    </row>
    <row r="9343" spans="1:6">
      <c r="A9343" s="134" t="s">
        <v>104</v>
      </c>
      <c r="B9343" t="s">
        <v>30</v>
      </c>
      <c r="C9343">
        <v>2015</v>
      </c>
      <c r="D9343" s="129">
        <v>4965342.4093197696</v>
      </c>
      <c r="F9343"/>
    </row>
    <row r="9344" spans="1:6">
      <c r="A9344" s="134" t="s">
        <v>104</v>
      </c>
      <c r="B9344" t="s">
        <v>30</v>
      </c>
      <c r="C9344">
        <v>2016</v>
      </c>
      <c r="D9344" s="129">
        <v>9843312.89522033</v>
      </c>
      <c r="F9344"/>
    </row>
    <row r="9345" spans="1:6">
      <c r="A9345" s="134" t="s">
        <v>104</v>
      </c>
      <c r="B9345" t="s">
        <v>30</v>
      </c>
      <c r="C9345">
        <v>2017</v>
      </c>
      <c r="D9345" s="129">
        <v>3731694.1536784</v>
      </c>
      <c r="F9345"/>
    </row>
    <row r="9346" spans="1:6">
      <c r="A9346" s="134" t="s">
        <v>104</v>
      </c>
      <c r="B9346" t="s">
        <v>30</v>
      </c>
      <c r="C9346">
        <v>2018</v>
      </c>
      <c r="D9346" s="129">
        <v>-10384803.413373601</v>
      </c>
      <c r="F9346"/>
    </row>
    <row r="9347" spans="1:6">
      <c r="A9347" s="134" t="s">
        <v>104</v>
      </c>
      <c r="B9347" t="s">
        <v>30</v>
      </c>
      <c r="C9347">
        <v>2019</v>
      </c>
      <c r="D9347" s="129">
        <v>1786694.81442339</v>
      </c>
      <c r="F9347"/>
    </row>
    <row r="9348" spans="1:6">
      <c r="A9348" s="134" t="s">
        <v>104</v>
      </c>
      <c r="B9348" t="s">
        <v>30</v>
      </c>
      <c r="C9348">
        <v>2020</v>
      </c>
      <c r="D9348" s="129">
        <v>835130</v>
      </c>
      <c r="F9348"/>
    </row>
    <row r="9349" spans="1:6">
      <c r="A9349" s="134" t="s">
        <v>104</v>
      </c>
      <c r="B9349" t="s">
        <v>30</v>
      </c>
      <c r="C9349">
        <v>2021</v>
      </c>
      <c r="D9349" s="129">
        <v>422196.62392484798</v>
      </c>
      <c r="F9349"/>
    </row>
    <row r="9350" spans="1:6">
      <c r="A9350" s="134" t="s">
        <v>104</v>
      </c>
      <c r="B9350" t="s">
        <v>30</v>
      </c>
      <c r="C9350">
        <v>2022</v>
      </c>
      <c r="D9350" s="129">
        <v>0</v>
      </c>
      <c r="F9350"/>
    </row>
    <row r="9351" spans="1:6">
      <c r="A9351" s="134" t="s">
        <v>104</v>
      </c>
      <c r="B9351" t="s">
        <v>30</v>
      </c>
      <c r="C9351">
        <v>2023</v>
      </c>
      <c r="D9351" s="129">
        <v>4879206.2192553803</v>
      </c>
      <c r="F9351"/>
    </row>
    <row r="9352" spans="1:6">
      <c r="A9352" s="134" t="s">
        <v>104</v>
      </c>
      <c r="B9352" t="s">
        <v>30</v>
      </c>
      <c r="C9352">
        <v>2024</v>
      </c>
      <c r="D9352" s="129">
        <v>0</v>
      </c>
      <c r="F9352"/>
    </row>
    <row r="9353" spans="1:6">
      <c r="A9353" s="134" t="s">
        <v>104</v>
      </c>
      <c r="B9353" t="s">
        <v>30</v>
      </c>
      <c r="C9353">
        <v>2025</v>
      </c>
      <c r="D9353" s="129">
        <v>8500000</v>
      </c>
    </row>
    <row r="9354" spans="1:6">
      <c r="A9354" s="134" t="s">
        <v>145</v>
      </c>
      <c r="B9354" t="s">
        <v>30</v>
      </c>
      <c r="C9354">
        <v>2020</v>
      </c>
      <c r="D9354" s="129">
        <v>0</v>
      </c>
      <c r="F9354"/>
    </row>
    <row r="9355" spans="1:6">
      <c r="A9355" s="134" t="s">
        <v>145</v>
      </c>
      <c r="B9355" t="s">
        <v>30</v>
      </c>
      <c r="C9355">
        <v>2021</v>
      </c>
      <c r="D9355" s="129">
        <v>0</v>
      </c>
      <c r="F9355"/>
    </row>
    <row r="9356" spans="1:6">
      <c r="A9356" s="134" t="s">
        <v>145</v>
      </c>
      <c r="B9356" t="s">
        <v>30</v>
      </c>
      <c r="C9356">
        <v>2022</v>
      </c>
      <c r="D9356" s="129">
        <v>0</v>
      </c>
      <c r="F9356"/>
    </row>
    <row r="9357" spans="1:6">
      <c r="A9357" s="134" t="s">
        <v>145</v>
      </c>
      <c r="B9357" t="s">
        <v>30</v>
      </c>
      <c r="C9357">
        <v>2023</v>
      </c>
      <c r="D9357" s="129">
        <v>0</v>
      </c>
      <c r="F9357"/>
    </row>
    <row r="9358" spans="1:6">
      <c r="A9358" s="134" t="s">
        <v>145</v>
      </c>
      <c r="B9358" t="s">
        <v>30</v>
      </c>
      <c r="C9358">
        <v>2024</v>
      </c>
      <c r="D9358" s="129">
        <v>0</v>
      </c>
      <c r="F9358"/>
    </row>
    <row r="9359" spans="1:6">
      <c r="A9359" s="134" t="s">
        <v>145</v>
      </c>
      <c r="B9359" t="s">
        <v>30</v>
      </c>
      <c r="C9359">
        <v>2025</v>
      </c>
      <c r="D9359" s="129">
        <v>0</v>
      </c>
    </row>
    <row r="9360" spans="1:6">
      <c r="A9360" s="134" t="s">
        <v>101</v>
      </c>
      <c r="B9360" t="s">
        <v>30</v>
      </c>
      <c r="C9360">
        <v>2014</v>
      </c>
      <c r="D9360" s="129">
        <v>20937000</v>
      </c>
      <c r="F9360"/>
    </row>
    <row r="9361" spans="1:6">
      <c r="A9361" s="134" t="s">
        <v>101</v>
      </c>
      <c r="B9361" t="s">
        <v>30</v>
      </c>
      <c r="C9361">
        <v>2015</v>
      </c>
      <c r="D9361" s="129">
        <v>14322572.126189301</v>
      </c>
      <c r="F9361"/>
    </row>
    <row r="9362" spans="1:6">
      <c r="A9362" s="134" t="s">
        <v>101</v>
      </c>
      <c r="B9362" t="s">
        <v>30</v>
      </c>
      <c r="C9362">
        <v>2016</v>
      </c>
      <c r="D9362" s="129">
        <v>-7367459</v>
      </c>
      <c r="F9362"/>
    </row>
    <row r="9363" spans="1:6">
      <c r="A9363" s="134" t="s">
        <v>101</v>
      </c>
      <c r="B9363" t="s">
        <v>30</v>
      </c>
      <c r="C9363">
        <v>2017</v>
      </c>
      <c r="D9363" s="129">
        <v>23083177</v>
      </c>
      <c r="F9363"/>
    </row>
    <row r="9364" spans="1:6">
      <c r="A9364" s="134" t="s">
        <v>101</v>
      </c>
      <c r="B9364" t="s">
        <v>30</v>
      </c>
      <c r="C9364">
        <v>2018</v>
      </c>
      <c r="D9364" s="129">
        <v>14875562.9309834</v>
      </c>
      <c r="F9364"/>
    </row>
    <row r="9365" spans="1:6">
      <c r="A9365" s="134" t="s">
        <v>101</v>
      </c>
      <c r="B9365" t="s">
        <v>30</v>
      </c>
      <c r="C9365">
        <v>2019</v>
      </c>
      <c r="D9365" s="129">
        <v>15000000</v>
      </c>
      <c r="F9365"/>
    </row>
    <row r="9366" spans="1:6">
      <c r="A9366" s="134" t="s">
        <v>101</v>
      </c>
      <c r="B9366" t="s">
        <v>30</v>
      </c>
      <c r="C9366">
        <v>2020</v>
      </c>
      <c r="D9366" s="129">
        <v>18050663</v>
      </c>
      <c r="F9366"/>
    </row>
    <row r="9367" spans="1:6">
      <c r="A9367" s="134" t="s">
        <v>101</v>
      </c>
      <c r="B9367" t="s">
        <v>30</v>
      </c>
      <c r="C9367">
        <v>2021</v>
      </c>
      <c r="D9367" s="129">
        <v>9025332</v>
      </c>
      <c r="F9367"/>
    </row>
    <row r="9368" spans="1:6">
      <c r="A9368" s="134" t="s">
        <v>101</v>
      </c>
      <c r="B9368" t="s">
        <v>30</v>
      </c>
      <c r="C9368">
        <v>2022</v>
      </c>
      <c r="D9368" s="129">
        <v>19459049</v>
      </c>
      <c r="F9368"/>
    </row>
    <row r="9369" spans="1:6">
      <c r="A9369" s="134" t="s">
        <v>101</v>
      </c>
      <c r="B9369" t="s">
        <v>30</v>
      </c>
      <c r="C9369">
        <v>2023</v>
      </c>
      <c r="D9369" s="129">
        <v>21762103</v>
      </c>
      <c r="F9369"/>
    </row>
    <row r="9370" spans="1:6">
      <c r="A9370" s="134" t="s">
        <v>101</v>
      </c>
      <c r="B9370" t="s">
        <v>30</v>
      </c>
      <c r="C9370">
        <v>2024</v>
      </c>
      <c r="D9370" s="129">
        <v>16247896</v>
      </c>
      <c r="F9370"/>
    </row>
    <row r="9371" spans="1:6">
      <c r="A9371" s="134" t="s">
        <v>101</v>
      </c>
      <c r="B9371" t="s">
        <v>30</v>
      </c>
      <c r="C9371">
        <v>2025</v>
      </c>
      <c r="D9371" s="129">
        <v>31607064</v>
      </c>
    </row>
    <row r="9372" spans="1:6">
      <c r="A9372" s="134" t="s">
        <v>71</v>
      </c>
      <c r="B9372" t="s">
        <v>30</v>
      </c>
      <c r="C9372">
        <v>2014</v>
      </c>
      <c r="D9372" s="129">
        <v>20142000</v>
      </c>
      <c r="F9372"/>
    </row>
    <row r="9373" spans="1:6">
      <c r="A9373" s="134" t="s">
        <v>71</v>
      </c>
      <c r="B9373" t="s">
        <v>30</v>
      </c>
      <c r="C9373">
        <v>2015</v>
      </c>
      <c r="D9373" s="129">
        <v>20657814.9985261</v>
      </c>
      <c r="F9373"/>
    </row>
    <row r="9374" spans="1:6">
      <c r="A9374" s="134" t="s">
        <v>71</v>
      </c>
      <c r="B9374" t="s">
        <v>30</v>
      </c>
      <c r="C9374">
        <v>2016</v>
      </c>
      <c r="D9374" s="129">
        <v>4172796</v>
      </c>
      <c r="F9374"/>
    </row>
    <row r="9375" spans="1:6">
      <c r="A9375" s="134" t="s">
        <v>71</v>
      </c>
      <c r="B9375" t="s">
        <v>30</v>
      </c>
      <c r="C9375">
        <v>2017</v>
      </c>
      <c r="D9375" s="129">
        <v>20955607</v>
      </c>
      <c r="F9375"/>
    </row>
    <row r="9376" spans="1:6">
      <c r="A9376" s="134" t="s">
        <v>71</v>
      </c>
      <c r="B9376" t="s">
        <v>30</v>
      </c>
      <c r="C9376">
        <v>2018</v>
      </c>
      <c r="D9376" s="129">
        <v>24004305</v>
      </c>
      <c r="F9376"/>
    </row>
    <row r="9377" spans="1:6">
      <c r="A9377" s="134" t="s">
        <v>71</v>
      </c>
      <c r="B9377" t="s">
        <v>30</v>
      </c>
      <c r="C9377">
        <v>2019</v>
      </c>
      <c r="D9377" s="129">
        <v>18826548</v>
      </c>
      <c r="F9377"/>
    </row>
    <row r="9378" spans="1:6">
      <c r="A9378" s="134" t="s">
        <v>71</v>
      </c>
      <c r="B9378" t="s">
        <v>30</v>
      </c>
      <c r="C9378">
        <v>2020</v>
      </c>
      <c r="D9378" s="129">
        <v>4258543</v>
      </c>
      <c r="F9378"/>
    </row>
    <row r="9379" spans="1:6">
      <c r="A9379" s="134" t="s">
        <v>71</v>
      </c>
      <c r="B9379" t="s">
        <v>30</v>
      </c>
      <c r="C9379">
        <v>2021</v>
      </c>
      <c r="D9379" s="129">
        <v>-2081541</v>
      </c>
      <c r="F9379"/>
    </row>
    <row r="9380" spans="1:6">
      <c r="A9380" s="134" t="s">
        <v>71</v>
      </c>
      <c r="B9380" t="s">
        <v>30</v>
      </c>
      <c r="C9380">
        <v>2022</v>
      </c>
      <c r="D9380" s="129">
        <v>438588</v>
      </c>
      <c r="F9380"/>
    </row>
    <row r="9381" spans="1:6">
      <c r="A9381" s="134" t="s">
        <v>71</v>
      </c>
      <c r="B9381" t="s">
        <v>30</v>
      </c>
      <c r="C9381">
        <v>2023</v>
      </c>
      <c r="D9381" s="129">
        <v>-1976476.44</v>
      </c>
      <c r="F9381"/>
    </row>
    <row r="9382" spans="1:6">
      <c r="A9382" s="134" t="s">
        <v>71</v>
      </c>
      <c r="B9382" t="s">
        <v>30</v>
      </c>
      <c r="C9382">
        <v>2024</v>
      </c>
      <c r="D9382" s="129">
        <v>-3108047</v>
      </c>
      <c r="F9382"/>
    </row>
    <row r="9383" spans="1:6">
      <c r="A9383" s="134" t="s">
        <v>71</v>
      </c>
      <c r="B9383" t="s">
        <v>30</v>
      </c>
      <c r="C9383">
        <v>2025</v>
      </c>
      <c r="D9383" s="129">
        <v>-6568132</v>
      </c>
    </row>
    <row r="9384" spans="1:6">
      <c r="A9384" s="134" t="s">
        <v>10</v>
      </c>
      <c r="B9384" t="s">
        <v>30</v>
      </c>
      <c r="C9384">
        <v>2014</v>
      </c>
      <c r="D9384" s="129">
        <v>19380000</v>
      </c>
      <c r="F9384"/>
    </row>
    <row r="9385" spans="1:6">
      <c r="A9385" s="134" t="s">
        <v>10</v>
      </c>
      <c r="B9385" t="s">
        <v>30</v>
      </c>
      <c r="C9385">
        <v>2015</v>
      </c>
      <c r="D9385" s="129">
        <v>14200208</v>
      </c>
      <c r="F9385"/>
    </row>
    <row r="9386" spans="1:6">
      <c r="A9386" s="134" t="s">
        <v>10</v>
      </c>
      <c r="B9386" t="s">
        <v>30</v>
      </c>
      <c r="C9386">
        <v>2016</v>
      </c>
      <c r="D9386" s="129">
        <v>0</v>
      </c>
      <c r="F9386"/>
    </row>
    <row r="9387" spans="1:6">
      <c r="A9387" s="134" t="s">
        <v>10</v>
      </c>
      <c r="B9387" t="s">
        <v>30</v>
      </c>
      <c r="C9387">
        <v>2017</v>
      </c>
      <c r="D9387" s="129">
        <v>16620978.534451701</v>
      </c>
      <c r="F9387"/>
    </row>
    <row r="9388" spans="1:6">
      <c r="A9388" s="134" t="s">
        <v>10</v>
      </c>
      <c r="B9388" t="s">
        <v>30</v>
      </c>
      <c r="C9388">
        <v>2018</v>
      </c>
      <c r="D9388" s="129">
        <v>27519168.4802083</v>
      </c>
      <c r="F9388"/>
    </row>
    <row r="9389" spans="1:6">
      <c r="A9389" s="134" t="s">
        <v>10</v>
      </c>
      <c r="B9389" t="s">
        <v>30</v>
      </c>
      <c r="C9389">
        <v>2019</v>
      </c>
      <c r="D9389" s="129">
        <v>22865294.923891</v>
      </c>
      <c r="F9389"/>
    </row>
    <row r="9390" spans="1:6">
      <c r="A9390" s="134" t="s">
        <v>10</v>
      </c>
      <c r="B9390" t="s">
        <v>30</v>
      </c>
      <c r="C9390">
        <v>2020</v>
      </c>
      <c r="D9390" s="129">
        <v>35325394.967277698</v>
      </c>
      <c r="F9390"/>
    </row>
    <row r="9391" spans="1:6">
      <c r="A9391" s="134" t="s">
        <v>10</v>
      </c>
      <c r="B9391" t="s">
        <v>30</v>
      </c>
      <c r="C9391">
        <v>2021</v>
      </c>
      <c r="D9391" s="129">
        <v>32748439.780999999</v>
      </c>
      <c r="F9391"/>
    </row>
    <row r="9392" spans="1:6">
      <c r="A9392" s="134" t="s">
        <v>10</v>
      </c>
      <c r="B9392" t="s">
        <v>30</v>
      </c>
      <c r="C9392">
        <v>2022</v>
      </c>
      <c r="D9392" s="129">
        <v>43463356.322999999</v>
      </c>
      <c r="F9392"/>
    </row>
    <row r="9393" spans="1:6">
      <c r="A9393" s="134" t="s">
        <v>10</v>
      </c>
      <c r="B9393" t="s">
        <v>30</v>
      </c>
      <c r="C9393">
        <v>2023</v>
      </c>
      <c r="D9393" s="129">
        <v>20612669.605</v>
      </c>
      <c r="F9393"/>
    </row>
    <row r="9394" spans="1:6">
      <c r="A9394" s="134" t="s">
        <v>10</v>
      </c>
      <c r="B9394" t="s">
        <v>30</v>
      </c>
      <c r="C9394">
        <v>2024</v>
      </c>
      <c r="D9394" s="129">
        <v>15740899.25</v>
      </c>
      <c r="F9394"/>
    </row>
    <row r="9395" spans="1:6">
      <c r="A9395" s="134" t="s">
        <v>10</v>
      </c>
      <c r="B9395" t="s">
        <v>30</v>
      </c>
      <c r="C9395">
        <v>2025</v>
      </c>
      <c r="D9395" s="129">
        <v>11961000</v>
      </c>
    </row>
    <row r="9396" spans="1:6">
      <c r="A9396" s="134" t="s">
        <v>105</v>
      </c>
      <c r="B9396" t="s">
        <v>30</v>
      </c>
      <c r="C9396">
        <v>2014</v>
      </c>
      <c r="D9396" s="129">
        <v>0</v>
      </c>
      <c r="F9396"/>
    </row>
    <row r="9397" spans="1:6">
      <c r="A9397" s="134" t="s">
        <v>105</v>
      </c>
      <c r="B9397" t="s">
        <v>30</v>
      </c>
      <c r="C9397">
        <v>2015</v>
      </c>
      <c r="D9397" s="129">
        <v>0</v>
      </c>
      <c r="F9397"/>
    </row>
    <row r="9398" spans="1:6">
      <c r="A9398" s="134" t="s">
        <v>105</v>
      </c>
      <c r="B9398" t="s">
        <v>30</v>
      </c>
      <c r="C9398">
        <v>2016</v>
      </c>
      <c r="D9398" s="129">
        <v>-2560072</v>
      </c>
      <c r="F9398"/>
    </row>
    <row r="9399" spans="1:6">
      <c r="A9399" s="134" t="s">
        <v>105</v>
      </c>
      <c r="B9399" t="s">
        <v>30</v>
      </c>
      <c r="C9399">
        <v>2017</v>
      </c>
      <c r="D9399" s="129">
        <v>8298028.56003079</v>
      </c>
      <c r="F9399"/>
    </row>
    <row r="9400" spans="1:6">
      <c r="A9400" s="134" t="s">
        <v>105</v>
      </c>
      <c r="B9400" t="s">
        <v>30</v>
      </c>
      <c r="C9400">
        <v>2018</v>
      </c>
      <c r="D9400" s="129">
        <v>1980577.2058111599</v>
      </c>
      <c r="F9400"/>
    </row>
    <row r="9401" spans="1:6">
      <c r="A9401" s="134" t="s">
        <v>105</v>
      </c>
      <c r="B9401" t="s">
        <v>30</v>
      </c>
      <c r="C9401">
        <v>2019</v>
      </c>
      <c r="D9401" s="129">
        <v>1676013.7890858301</v>
      </c>
      <c r="F9401"/>
    </row>
    <row r="9402" spans="1:6">
      <c r="A9402" s="134" t="s">
        <v>105</v>
      </c>
      <c r="B9402" t="s">
        <v>30</v>
      </c>
      <c r="C9402">
        <v>2020</v>
      </c>
      <c r="D9402" s="129">
        <v>1676014</v>
      </c>
      <c r="F9402"/>
    </row>
    <row r="9403" spans="1:6">
      <c r="A9403" s="134" t="s">
        <v>105</v>
      </c>
      <c r="B9403" t="s">
        <v>30</v>
      </c>
      <c r="C9403">
        <v>2021</v>
      </c>
      <c r="D9403" s="129">
        <v>924018.65239011694</v>
      </c>
      <c r="F9403"/>
    </row>
    <row r="9404" spans="1:6">
      <c r="A9404" s="134" t="s">
        <v>105</v>
      </c>
      <c r="B9404" t="s">
        <v>30</v>
      </c>
      <c r="C9404">
        <v>2022</v>
      </c>
      <c r="D9404" s="129">
        <v>4007170.40762896</v>
      </c>
      <c r="F9404"/>
    </row>
    <row r="9405" spans="1:6">
      <c r="A9405" s="134" t="s">
        <v>105</v>
      </c>
      <c r="B9405" t="s">
        <v>30</v>
      </c>
      <c r="C9405">
        <v>2023</v>
      </c>
      <c r="D9405" s="129">
        <v>-1768889</v>
      </c>
      <c r="F9405"/>
    </row>
    <row r="9406" spans="1:6">
      <c r="A9406" s="134" t="s">
        <v>105</v>
      </c>
      <c r="B9406" t="s">
        <v>30</v>
      </c>
      <c r="C9406">
        <v>2024</v>
      </c>
      <c r="D9406" s="129">
        <v>-9939011</v>
      </c>
      <c r="F9406"/>
    </row>
    <row r="9407" spans="1:6">
      <c r="A9407" s="134" t="s">
        <v>105</v>
      </c>
      <c r="B9407" t="s">
        <v>30</v>
      </c>
      <c r="C9407">
        <v>2025</v>
      </c>
      <c r="D9407" s="129">
        <v>0</v>
      </c>
    </row>
    <row r="9408" spans="1:6">
      <c r="A9408" s="134" t="s">
        <v>106</v>
      </c>
      <c r="B9408" t="s">
        <v>30</v>
      </c>
      <c r="C9408">
        <v>2014</v>
      </c>
      <c r="D9408" s="129">
        <v>719982</v>
      </c>
      <c r="F9408"/>
    </row>
    <row r="9409" spans="1:6">
      <c r="A9409" s="134" t="s">
        <v>106</v>
      </c>
      <c r="B9409" t="s">
        <v>30</v>
      </c>
      <c r="C9409">
        <v>2015</v>
      </c>
      <c r="D9409" s="129">
        <v>1336028</v>
      </c>
      <c r="F9409"/>
    </row>
    <row r="9410" spans="1:6">
      <c r="A9410" s="134" t="s">
        <v>106</v>
      </c>
      <c r="B9410" t="s">
        <v>30</v>
      </c>
      <c r="C9410">
        <v>2016</v>
      </c>
      <c r="D9410" s="129">
        <v>1647789</v>
      </c>
      <c r="F9410"/>
    </row>
    <row r="9411" spans="1:6">
      <c r="A9411" s="134" t="s">
        <v>106</v>
      </c>
      <c r="B9411" t="s">
        <v>30</v>
      </c>
      <c r="C9411">
        <v>2017</v>
      </c>
      <c r="D9411" s="129">
        <v>1076392</v>
      </c>
      <c r="F9411"/>
    </row>
    <row r="9412" spans="1:6">
      <c r="A9412" s="134" t="s">
        <v>106</v>
      </c>
      <c r="B9412" t="s">
        <v>30</v>
      </c>
      <c r="C9412">
        <v>2018</v>
      </c>
      <c r="D9412" s="129">
        <v>364531</v>
      </c>
      <c r="F9412"/>
    </row>
    <row r="9413" spans="1:6">
      <c r="A9413" s="134" t="s">
        <v>106</v>
      </c>
      <c r="B9413" t="s">
        <v>30</v>
      </c>
      <c r="C9413">
        <v>2019</v>
      </c>
      <c r="D9413" s="129">
        <v>3058248</v>
      </c>
      <c r="F9413"/>
    </row>
    <row r="9414" spans="1:6">
      <c r="A9414" s="134" t="s">
        <v>106</v>
      </c>
      <c r="B9414" t="s">
        <v>30</v>
      </c>
      <c r="C9414">
        <v>2020</v>
      </c>
      <c r="D9414" s="129">
        <v>2627759</v>
      </c>
      <c r="F9414"/>
    </row>
    <row r="9415" spans="1:6">
      <c r="A9415" s="134" t="s">
        <v>106</v>
      </c>
      <c r="B9415" t="s">
        <v>30</v>
      </c>
      <c r="C9415">
        <v>2021</v>
      </c>
      <c r="D9415" s="129">
        <v>2627759</v>
      </c>
      <c r="F9415"/>
    </row>
    <row r="9416" spans="1:6">
      <c r="A9416" s="134" t="s">
        <v>106</v>
      </c>
      <c r="B9416" t="s">
        <v>30</v>
      </c>
      <c r="C9416">
        <v>2022</v>
      </c>
      <c r="D9416" s="129">
        <v>2287371</v>
      </c>
      <c r="F9416"/>
    </row>
    <row r="9417" spans="1:6">
      <c r="A9417" s="134" t="s">
        <v>106</v>
      </c>
      <c r="B9417" t="s">
        <v>30</v>
      </c>
      <c r="C9417">
        <v>2023</v>
      </c>
      <c r="D9417" s="129">
        <v>3244929</v>
      </c>
      <c r="F9417"/>
    </row>
    <row r="9418" spans="1:6">
      <c r="A9418" s="134" t="s">
        <v>106</v>
      </c>
      <c r="B9418" t="s">
        <v>30</v>
      </c>
      <c r="C9418">
        <v>2024</v>
      </c>
      <c r="D9418" s="129">
        <v>2860273</v>
      </c>
      <c r="F9418"/>
    </row>
    <row r="9419" spans="1:6">
      <c r="A9419" s="134" t="s">
        <v>106</v>
      </c>
      <c r="B9419" t="s">
        <v>30</v>
      </c>
      <c r="C9419">
        <v>2025</v>
      </c>
      <c r="D9419" s="129">
        <v>3081362</v>
      </c>
    </row>
    <row r="9420" spans="1:6">
      <c r="A9420" s="134" t="s">
        <v>70</v>
      </c>
      <c r="B9420" t="s">
        <v>30</v>
      </c>
      <c r="C9420">
        <v>2014</v>
      </c>
      <c r="D9420" s="129">
        <v>8730800</v>
      </c>
      <c r="F9420"/>
    </row>
    <row r="9421" spans="1:6">
      <c r="A9421" s="134" t="s">
        <v>70</v>
      </c>
      <c r="B9421" t="s">
        <v>30</v>
      </c>
      <c r="C9421">
        <v>2015</v>
      </c>
      <c r="D9421" s="129">
        <v>8730799</v>
      </c>
      <c r="F9421"/>
    </row>
    <row r="9422" spans="1:6">
      <c r="A9422" s="134" t="s">
        <v>70</v>
      </c>
      <c r="B9422" t="s">
        <v>30</v>
      </c>
      <c r="C9422">
        <v>2016</v>
      </c>
      <c r="D9422" s="129">
        <v>12143096</v>
      </c>
      <c r="F9422"/>
    </row>
    <row r="9423" spans="1:6">
      <c r="A9423" s="134" t="s">
        <v>70</v>
      </c>
      <c r="B9423" t="s">
        <v>30</v>
      </c>
      <c r="C9423">
        <v>2017</v>
      </c>
      <c r="D9423" s="129">
        <v>12091019</v>
      </c>
      <c r="F9423"/>
    </row>
    <row r="9424" spans="1:6">
      <c r="A9424" s="134" t="s">
        <v>70</v>
      </c>
      <c r="B9424" t="s">
        <v>30</v>
      </c>
      <c r="C9424">
        <v>2018</v>
      </c>
      <c r="D9424" s="129">
        <v>15529004</v>
      </c>
      <c r="F9424"/>
    </row>
    <row r="9425" spans="1:6">
      <c r="A9425" s="134" t="s">
        <v>70</v>
      </c>
      <c r="B9425" t="s">
        <v>30</v>
      </c>
      <c r="C9425">
        <v>2019</v>
      </c>
      <c r="D9425" s="129">
        <v>15804903</v>
      </c>
      <c r="F9425"/>
    </row>
    <row r="9426" spans="1:6">
      <c r="A9426" s="134" t="s">
        <v>70</v>
      </c>
      <c r="B9426" t="s">
        <v>30</v>
      </c>
      <c r="C9426">
        <v>2020</v>
      </c>
      <c r="D9426" s="129">
        <v>16626168</v>
      </c>
      <c r="F9426"/>
    </row>
    <row r="9427" spans="1:6">
      <c r="A9427" s="134" t="s">
        <v>70</v>
      </c>
      <c r="B9427" t="s">
        <v>30</v>
      </c>
      <c r="C9427">
        <v>2021</v>
      </c>
      <c r="D9427" s="129">
        <v>13595127</v>
      </c>
      <c r="F9427"/>
    </row>
    <row r="9428" spans="1:6">
      <c r="A9428" s="134" t="s">
        <v>70</v>
      </c>
      <c r="B9428" t="s">
        <v>30</v>
      </c>
      <c r="C9428">
        <v>2022</v>
      </c>
      <c r="D9428" s="129">
        <v>8152882</v>
      </c>
      <c r="F9428"/>
    </row>
    <row r="9429" spans="1:6">
      <c r="A9429" s="134" t="s">
        <v>70</v>
      </c>
      <c r="B9429" t="s">
        <v>30</v>
      </c>
      <c r="C9429">
        <v>2023</v>
      </c>
      <c r="D9429" s="129">
        <v>10690043</v>
      </c>
      <c r="F9429"/>
    </row>
    <row r="9430" spans="1:6">
      <c r="A9430" s="134" t="s">
        <v>70</v>
      </c>
      <c r="B9430" t="s">
        <v>30</v>
      </c>
      <c r="C9430">
        <v>2024</v>
      </c>
      <c r="D9430" s="129">
        <v>8951722</v>
      </c>
      <c r="F9430"/>
    </row>
    <row r="9431" spans="1:6">
      <c r="A9431" s="134" t="s">
        <v>70</v>
      </c>
      <c r="B9431" t="s">
        <v>30</v>
      </c>
      <c r="C9431">
        <v>2025</v>
      </c>
      <c r="D9431" s="129">
        <v>-1897628</v>
      </c>
    </row>
    <row r="9432" spans="1:6">
      <c r="A9432" s="134" t="s">
        <v>12</v>
      </c>
      <c r="B9432" t="s">
        <v>30</v>
      </c>
      <c r="C9432">
        <v>2014</v>
      </c>
      <c r="D9432" s="129">
        <v>-12765566.3107513</v>
      </c>
      <c r="F9432"/>
    </row>
    <row r="9433" spans="1:6">
      <c r="A9433" s="134" t="s">
        <v>12</v>
      </c>
      <c r="B9433" t="s">
        <v>30</v>
      </c>
      <c r="C9433">
        <v>2015</v>
      </c>
      <c r="D9433" s="129">
        <v>-11162137.4109088</v>
      </c>
      <c r="F9433"/>
    </row>
    <row r="9434" spans="1:6">
      <c r="A9434" s="134" t="s">
        <v>12</v>
      </c>
      <c r="B9434" t="s">
        <v>30</v>
      </c>
      <c r="C9434">
        <v>2016</v>
      </c>
      <c r="D9434" s="129">
        <v>-11005421.859084001</v>
      </c>
      <c r="F9434"/>
    </row>
    <row r="9435" spans="1:6">
      <c r="A9435" s="134" t="s">
        <v>12</v>
      </c>
      <c r="B9435" t="s">
        <v>30</v>
      </c>
      <c r="C9435">
        <v>2017</v>
      </c>
      <c r="D9435" s="129">
        <v>-766459</v>
      </c>
      <c r="F9435"/>
    </row>
    <row r="9436" spans="1:6">
      <c r="A9436" s="134" t="s">
        <v>12</v>
      </c>
      <c r="B9436" t="s">
        <v>30</v>
      </c>
      <c r="C9436">
        <v>2018</v>
      </c>
      <c r="D9436" s="129">
        <v>8594405.9378599096</v>
      </c>
      <c r="F9436"/>
    </row>
    <row r="9437" spans="1:6">
      <c r="A9437" s="134" t="s">
        <v>12</v>
      </c>
      <c r="B9437" t="s">
        <v>30</v>
      </c>
      <c r="C9437">
        <v>2019</v>
      </c>
      <c r="D9437" s="129">
        <v>16443780.67</v>
      </c>
      <c r="F9437"/>
    </row>
    <row r="9438" spans="1:6">
      <c r="A9438" s="134" t="s">
        <v>12</v>
      </c>
      <c r="B9438" t="s">
        <v>30</v>
      </c>
      <c r="C9438">
        <v>2020</v>
      </c>
      <c r="D9438" s="129">
        <v>18919916</v>
      </c>
      <c r="F9438"/>
    </row>
    <row r="9439" spans="1:6">
      <c r="A9439" s="134" t="s">
        <v>12</v>
      </c>
      <c r="B9439" t="s">
        <v>30</v>
      </c>
      <c r="C9439">
        <v>2021</v>
      </c>
      <c r="D9439" s="129">
        <v>9459958</v>
      </c>
      <c r="F9439"/>
    </row>
    <row r="9440" spans="1:6">
      <c r="A9440" s="134" t="s">
        <v>12</v>
      </c>
      <c r="B9440" t="s">
        <v>30</v>
      </c>
      <c r="C9440">
        <v>2022</v>
      </c>
      <c r="D9440" s="129">
        <v>0</v>
      </c>
      <c r="F9440"/>
    </row>
    <row r="9441" spans="1:6">
      <c r="A9441" s="134" t="s">
        <v>12</v>
      </c>
      <c r="B9441" t="s">
        <v>30</v>
      </c>
      <c r="C9441">
        <v>2023</v>
      </c>
      <c r="D9441" s="129">
        <v>20160314</v>
      </c>
      <c r="F9441"/>
    </row>
    <row r="9442" spans="1:6">
      <c r="A9442" s="134" t="s">
        <v>12</v>
      </c>
      <c r="B9442" t="s">
        <v>30</v>
      </c>
      <c r="C9442">
        <v>2024</v>
      </c>
      <c r="D9442" s="129">
        <v>29605249</v>
      </c>
      <c r="F9442"/>
    </row>
    <row r="9443" spans="1:6">
      <c r="A9443" s="134" t="s">
        <v>12</v>
      </c>
      <c r="B9443" t="s">
        <v>30</v>
      </c>
      <c r="C9443">
        <v>2025</v>
      </c>
      <c r="D9443" s="129">
        <v>4393622</v>
      </c>
    </row>
    <row r="9444" spans="1:6">
      <c r="A9444" s="134" t="s">
        <v>5</v>
      </c>
      <c r="B9444" t="s">
        <v>17</v>
      </c>
      <c r="C9444">
        <v>2014</v>
      </c>
      <c r="D9444" s="129">
        <v>528553718.19999993</v>
      </c>
      <c r="F9444"/>
    </row>
    <row r="9445" spans="1:6">
      <c r="A9445" s="134" t="s">
        <v>5</v>
      </c>
      <c r="B9445" t="s">
        <v>17</v>
      </c>
      <c r="C9445">
        <v>2015</v>
      </c>
      <c r="D9445" s="129">
        <v>511859748.79314399</v>
      </c>
      <c r="F9445"/>
    </row>
    <row r="9446" spans="1:6">
      <c r="A9446" s="134" t="s">
        <v>5</v>
      </c>
      <c r="B9446" t="s">
        <v>17</v>
      </c>
      <c r="C9446">
        <v>2016</v>
      </c>
      <c r="D9446" s="129">
        <v>478556222.79664803</v>
      </c>
      <c r="F9446"/>
    </row>
    <row r="9447" spans="1:6">
      <c r="A9447" s="134" t="s">
        <v>5</v>
      </c>
      <c r="B9447" t="s">
        <v>17</v>
      </c>
      <c r="C9447">
        <v>2017</v>
      </c>
      <c r="D9447" s="129">
        <v>456175432.04256499</v>
      </c>
      <c r="F9447"/>
    </row>
    <row r="9448" spans="1:6">
      <c r="A9448" s="134" t="s">
        <v>5</v>
      </c>
      <c r="B9448" t="s">
        <v>17</v>
      </c>
      <c r="C9448">
        <v>2018</v>
      </c>
      <c r="D9448" s="129">
        <v>430863836</v>
      </c>
      <c r="F9448"/>
    </row>
    <row r="9449" spans="1:6">
      <c r="A9449" s="134" t="s">
        <v>5</v>
      </c>
      <c r="B9449" t="s">
        <v>17</v>
      </c>
      <c r="C9449">
        <v>2019</v>
      </c>
      <c r="D9449" s="129">
        <v>373813185</v>
      </c>
      <c r="F9449"/>
    </row>
    <row r="9450" spans="1:6">
      <c r="A9450" s="134" t="s">
        <v>5</v>
      </c>
      <c r="B9450" t="s">
        <v>17</v>
      </c>
      <c r="C9450">
        <v>2020</v>
      </c>
      <c r="D9450" s="129">
        <v>302239659.72000003</v>
      </c>
      <c r="F9450"/>
    </row>
    <row r="9451" spans="1:6">
      <c r="A9451" s="134" t="s">
        <v>5</v>
      </c>
      <c r="B9451" t="s">
        <v>17</v>
      </c>
      <c r="C9451">
        <v>2021</v>
      </c>
      <c r="D9451" s="129">
        <v>321504407.19999999</v>
      </c>
      <c r="F9451"/>
    </row>
    <row r="9452" spans="1:6">
      <c r="A9452" s="134" t="s">
        <v>5</v>
      </c>
      <c r="B9452" t="s">
        <v>17</v>
      </c>
      <c r="C9452">
        <v>2022</v>
      </c>
      <c r="D9452" s="129">
        <v>358348126</v>
      </c>
      <c r="F9452"/>
    </row>
    <row r="9453" spans="1:6">
      <c r="A9453" s="134" t="s">
        <v>5</v>
      </c>
      <c r="B9453" t="s">
        <v>17</v>
      </c>
      <c r="C9453">
        <v>2023</v>
      </c>
      <c r="D9453" s="129">
        <v>371424409.37</v>
      </c>
      <c r="F9453"/>
    </row>
    <row r="9454" spans="1:6">
      <c r="A9454" s="134" t="s">
        <v>5</v>
      </c>
      <c r="B9454" t="s">
        <v>17</v>
      </c>
      <c r="C9454">
        <v>2024</v>
      </c>
      <c r="D9454" s="129">
        <v>315989831.01999998</v>
      </c>
      <c r="E9454" s="135"/>
      <c r="F9454"/>
    </row>
    <row r="9455" spans="1:6">
      <c r="A9455" s="134" t="s">
        <v>5</v>
      </c>
      <c r="B9455" t="s">
        <v>17</v>
      </c>
      <c r="C9455">
        <v>2025</v>
      </c>
      <c r="D9455" s="129">
        <v>455235614.00999999</v>
      </c>
    </row>
    <row r="9456" spans="1:6">
      <c r="A9456" s="134" t="s">
        <v>102</v>
      </c>
      <c r="B9456" t="s">
        <v>17</v>
      </c>
      <c r="C9456">
        <v>2014</v>
      </c>
      <c r="D9456" s="129">
        <v>100844201.13</v>
      </c>
      <c r="F9456"/>
    </row>
    <row r="9457" spans="1:6">
      <c r="A9457" s="134" t="s">
        <v>102</v>
      </c>
      <c r="B9457" t="s">
        <v>17</v>
      </c>
      <c r="C9457">
        <v>2015</v>
      </c>
      <c r="D9457" s="129">
        <v>108688085.55</v>
      </c>
      <c r="F9457"/>
    </row>
    <row r="9458" spans="1:6">
      <c r="A9458" s="134" t="s">
        <v>102</v>
      </c>
      <c r="B9458" t="s">
        <v>17</v>
      </c>
      <c r="C9458">
        <v>2016</v>
      </c>
      <c r="D9458" s="129">
        <v>106721315.47499999</v>
      </c>
      <c r="F9458"/>
    </row>
    <row r="9459" spans="1:6">
      <c r="A9459" s="134" t="s">
        <v>102</v>
      </c>
      <c r="B9459" t="s">
        <v>17</v>
      </c>
      <c r="C9459">
        <v>2017</v>
      </c>
      <c r="D9459" s="129">
        <v>92551168.870000005</v>
      </c>
      <c r="F9459"/>
    </row>
    <row r="9460" spans="1:6">
      <c r="A9460" s="134" t="s">
        <v>102</v>
      </c>
      <c r="B9460" t="s">
        <v>17</v>
      </c>
      <c r="C9460">
        <v>2018</v>
      </c>
      <c r="D9460" s="129">
        <v>87278046.700000003</v>
      </c>
      <c r="F9460"/>
    </row>
    <row r="9461" spans="1:6">
      <c r="A9461" s="134" t="s">
        <v>102</v>
      </c>
      <c r="B9461" t="s">
        <v>17</v>
      </c>
      <c r="C9461">
        <v>2019</v>
      </c>
      <c r="D9461" s="129">
        <v>97876356.995000005</v>
      </c>
      <c r="F9461"/>
    </row>
    <row r="9462" spans="1:6">
      <c r="A9462" s="134" t="s">
        <v>102</v>
      </c>
      <c r="B9462" t="s">
        <v>17</v>
      </c>
      <c r="C9462">
        <v>2020</v>
      </c>
      <c r="D9462" s="129">
        <v>112458161.575</v>
      </c>
      <c r="F9462"/>
    </row>
    <row r="9463" spans="1:6">
      <c r="A9463" s="134" t="s">
        <v>102</v>
      </c>
      <c r="B9463" t="s">
        <v>17</v>
      </c>
      <c r="C9463">
        <v>2021</v>
      </c>
      <c r="D9463" s="129">
        <v>117362541.41</v>
      </c>
      <c r="F9463"/>
    </row>
    <row r="9464" spans="1:6">
      <c r="A9464" s="134" t="s">
        <v>102</v>
      </c>
      <c r="B9464" t="s">
        <v>17</v>
      </c>
      <c r="C9464">
        <v>2022</v>
      </c>
      <c r="D9464" s="129">
        <v>122539666.39</v>
      </c>
      <c r="F9464"/>
    </row>
    <row r="9465" spans="1:6">
      <c r="A9465" s="134" t="s">
        <v>102</v>
      </c>
      <c r="B9465" t="s">
        <v>17</v>
      </c>
      <c r="C9465">
        <v>2023</v>
      </c>
      <c r="D9465" s="129">
        <v>122091348.45999999</v>
      </c>
      <c r="F9465"/>
    </row>
    <row r="9466" spans="1:6">
      <c r="A9466" s="134" t="s">
        <v>102</v>
      </c>
      <c r="B9466" t="s">
        <v>17</v>
      </c>
      <c r="C9466">
        <v>2024</v>
      </c>
      <c r="D9466" s="129">
        <v>125449086.22</v>
      </c>
      <c r="F9466"/>
    </row>
    <row r="9467" spans="1:6">
      <c r="A9467" s="134" t="s">
        <v>102</v>
      </c>
      <c r="B9467" t="s">
        <v>17</v>
      </c>
      <c r="C9467">
        <v>2025</v>
      </c>
      <c r="D9467" s="129">
        <v>146363404.23559067</v>
      </c>
    </row>
    <row r="9468" spans="1:6">
      <c r="A9468" s="134" t="s">
        <v>11</v>
      </c>
      <c r="B9468" t="s">
        <v>17</v>
      </c>
      <c r="C9468">
        <v>2014</v>
      </c>
      <c r="D9468" s="129">
        <v>70755293</v>
      </c>
      <c r="F9468"/>
    </row>
    <row r="9469" spans="1:6">
      <c r="A9469" s="134" t="s">
        <v>11</v>
      </c>
      <c r="B9469" t="s">
        <v>17</v>
      </c>
      <c r="C9469">
        <v>2015</v>
      </c>
      <c r="D9469" s="129">
        <v>107561968</v>
      </c>
      <c r="F9469"/>
    </row>
    <row r="9470" spans="1:6">
      <c r="A9470" s="134" t="s">
        <v>11</v>
      </c>
      <c r="B9470" t="s">
        <v>17</v>
      </c>
      <c r="C9470">
        <v>2016</v>
      </c>
      <c r="D9470" s="129">
        <v>78001171.930000007</v>
      </c>
      <c r="F9470"/>
    </row>
    <row r="9471" spans="1:6">
      <c r="A9471" s="134" t="s">
        <v>11</v>
      </c>
      <c r="B9471" t="s">
        <v>17</v>
      </c>
      <c r="C9471">
        <v>2017</v>
      </c>
      <c r="D9471" s="129">
        <v>96115574</v>
      </c>
      <c r="F9471"/>
    </row>
    <row r="9472" spans="1:6">
      <c r="A9472" s="134" t="s">
        <v>11</v>
      </c>
      <c r="B9472" t="s">
        <v>17</v>
      </c>
      <c r="C9472">
        <v>2018</v>
      </c>
      <c r="D9472" s="129">
        <v>98860579.239999995</v>
      </c>
      <c r="F9472"/>
    </row>
    <row r="9473" spans="1:9">
      <c r="A9473" s="134" t="s">
        <v>11</v>
      </c>
      <c r="B9473" t="s">
        <v>17</v>
      </c>
      <c r="C9473">
        <v>2019</v>
      </c>
      <c r="D9473" s="129">
        <v>103010893.70999999</v>
      </c>
      <c r="F9473"/>
    </row>
    <row r="9474" spans="1:9">
      <c r="A9474" s="134" t="s">
        <v>11</v>
      </c>
      <c r="B9474" t="s">
        <v>17</v>
      </c>
      <c r="C9474">
        <v>2020</v>
      </c>
      <c r="D9474" s="129">
        <v>110407522.01000001</v>
      </c>
      <c r="F9474"/>
    </row>
    <row r="9475" spans="1:9">
      <c r="A9475" s="134" t="s">
        <v>11</v>
      </c>
      <c r="B9475" t="s">
        <v>17</v>
      </c>
      <c r="C9475">
        <v>2021</v>
      </c>
      <c r="D9475" s="129">
        <v>108702053.8</v>
      </c>
      <c r="F9475"/>
      <c r="I9475" s="63"/>
    </row>
    <row r="9476" spans="1:9">
      <c r="A9476" s="134" t="s">
        <v>11</v>
      </c>
      <c r="B9476" t="s">
        <v>17</v>
      </c>
      <c r="C9476">
        <v>2022</v>
      </c>
      <c r="D9476" s="129">
        <v>126672907.3</v>
      </c>
      <c r="F9476"/>
      <c r="I9476" s="63"/>
    </row>
    <row r="9477" spans="1:9">
      <c r="A9477" s="134" t="s">
        <v>11</v>
      </c>
      <c r="B9477" t="s">
        <v>17</v>
      </c>
      <c r="C9477">
        <v>2023</v>
      </c>
      <c r="D9477" s="129">
        <v>101707749.23999999</v>
      </c>
      <c r="F9477"/>
    </row>
    <row r="9478" spans="1:9">
      <c r="A9478" s="134" t="s">
        <v>11</v>
      </c>
      <c r="B9478" t="s">
        <v>17</v>
      </c>
      <c r="C9478">
        <v>2024</v>
      </c>
      <c r="D9478" s="129">
        <v>97874909.879999995</v>
      </c>
      <c r="F9478"/>
    </row>
    <row r="9479" spans="1:9">
      <c r="A9479" s="134" t="s">
        <v>11</v>
      </c>
      <c r="B9479" t="s">
        <v>17</v>
      </c>
      <c r="C9479">
        <v>2025</v>
      </c>
      <c r="D9479" s="129">
        <v>124115323</v>
      </c>
    </row>
    <row r="9480" spans="1:9">
      <c r="A9480" s="134" t="s">
        <v>6</v>
      </c>
      <c r="B9480" t="s">
        <v>17</v>
      </c>
      <c r="C9480">
        <v>2014</v>
      </c>
      <c r="D9480" s="129">
        <v>194088405.34</v>
      </c>
      <c r="F9480"/>
    </row>
    <row r="9481" spans="1:9">
      <c r="A9481" s="134" t="s">
        <v>6</v>
      </c>
      <c r="B9481" t="s">
        <v>17</v>
      </c>
      <c r="C9481">
        <v>2015</v>
      </c>
      <c r="D9481" s="129">
        <v>212821123.72</v>
      </c>
      <c r="F9481"/>
    </row>
    <row r="9482" spans="1:9">
      <c r="A9482" s="134" t="s">
        <v>6</v>
      </c>
      <c r="B9482" t="s">
        <v>17</v>
      </c>
      <c r="C9482">
        <v>2016</v>
      </c>
      <c r="D9482" s="129">
        <v>210901728.61000001</v>
      </c>
      <c r="F9482"/>
    </row>
    <row r="9483" spans="1:9">
      <c r="A9483" s="134" t="s">
        <v>6</v>
      </c>
      <c r="B9483" t="s">
        <v>17</v>
      </c>
      <c r="C9483">
        <v>2017</v>
      </c>
      <c r="D9483" s="129">
        <v>205548476.97</v>
      </c>
      <c r="F9483"/>
    </row>
    <row r="9484" spans="1:9">
      <c r="A9484" s="134" t="s">
        <v>6</v>
      </c>
      <c r="B9484" t="s">
        <v>17</v>
      </c>
      <c r="C9484">
        <v>2018</v>
      </c>
      <c r="D9484" s="129">
        <v>192543326.77000001</v>
      </c>
      <c r="F9484"/>
    </row>
    <row r="9485" spans="1:9">
      <c r="A9485" s="134" t="s">
        <v>6</v>
      </c>
      <c r="B9485" t="s">
        <v>17</v>
      </c>
      <c r="C9485">
        <v>2019</v>
      </c>
      <c r="D9485" s="129">
        <v>167345171.522432</v>
      </c>
      <c r="F9485"/>
    </row>
    <row r="9486" spans="1:9">
      <c r="A9486" s="134" t="s">
        <v>6</v>
      </c>
      <c r="B9486" t="s">
        <v>17</v>
      </c>
      <c r="C9486">
        <v>2020</v>
      </c>
      <c r="D9486" s="129">
        <v>163396184.13</v>
      </c>
      <c r="F9486"/>
    </row>
    <row r="9487" spans="1:9">
      <c r="A9487" s="134" t="s">
        <v>6</v>
      </c>
      <c r="B9487" t="s">
        <v>17</v>
      </c>
      <c r="C9487">
        <v>2021</v>
      </c>
      <c r="D9487" s="129">
        <v>172389077.21000001</v>
      </c>
      <c r="F9487"/>
    </row>
    <row r="9488" spans="1:9">
      <c r="A9488" s="134" t="s">
        <v>6</v>
      </c>
      <c r="B9488" t="s">
        <v>17</v>
      </c>
      <c r="C9488">
        <v>2022</v>
      </c>
      <c r="D9488" s="129">
        <v>194232330</v>
      </c>
      <c r="F9488"/>
    </row>
    <row r="9489" spans="1:6">
      <c r="A9489" s="134" t="s">
        <v>6</v>
      </c>
      <c r="B9489" t="s">
        <v>17</v>
      </c>
      <c r="C9489">
        <v>2023</v>
      </c>
      <c r="D9489" s="129">
        <v>195040751.71000001</v>
      </c>
      <c r="F9489"/>
    </row>
    <row r="9490" spans="1:6">
      <c r="A9490" s="134" t="s">
        <v>6</v>
      </c>
      <c r="B9490" t="s">
        <v>17</v>
      </c>
      <c r="C9490">
        <v>2024</v>
      </c>
      <c r="D9490" s="129">
        <v>156911526.58000001</v>
      </c>
      <c r="F9490"/>
    </row>
    <row r="9491" spans="1:6">
      <c r="A9491" s="134" t="s">
        <v>6</v>
      </c>
      <c r="B9491" t="s">
        <v>17</v>
      </c>
      <c r="C9491">
        <v>2025</v>
      </c>
      <c r="D9491" s="129">
        <v>240610594.94999999</v>
      </c>
    </row>
    <row r="9492" spans="1:6">
      <c r="A9492" s="134" t="s">
        <v>8</v>
      </c>
      <c r="B9492" t="s">
        <v>17</v>
      </c>
      <c r="C9492">
        <v>2014</v>
      </c>
      <c r="D9492" s="129">
        <v>402486463.81999999</v>
      </c>
      <c r="F9492"/>
    </row>
    <row r="9493" spans="1:6">
      <c r="A9493" s="134" t="s">
        <v>8</v>
      </c>
      <c r="B9493" t="s">
        <v>17</v>
      </c>
      <c r="C9493">
        <v>2015</v>
      </c>
      <c r="D9493" s="129">
        <v>387380617.38</v>
      </c>
      <c r="F9493"/>
    </row>
    <row r="9494" spans="1:6">
      <c r="A9494" s="134" t="s">
        <v>8</v>
      </c>
      <c r="B9494" t="s">
        <v>17</v>
      </c>
      <c r="C9494">
        <v>2016</v>
      </c>
      <c r="D9494" s="129">
        <v>432722877.36000001</v>
      </c>
      <c r="F9494"/>
    </row>
    <row r="9495" spans="1:6">
      <c r="A9495" s="134" t="s">
        <v>8</v>
      </c>
      <c r="B9495" t="s">
        <v>17</v>
      </c>
      <c r="C9495">
        <v>2017</v>
      </c>
      <c r="D9495" s="129">
        <v>483915241.01999998</v>
      </c>
      <c r="F9495"/>
    </row>
    <row r="9496" spans="1:6">
      <c r="A9496" s="134" t="s">
        <v>8</v>
      </c>
      <c r="B9496" t="s">
        <v>17</v>
      </c>
      <c r="C9496">
        <v>2018</v>
      </c>
      <c r="D9496" s="129">
        <v>335766960.35000002</v>
      </c>
      <c r="F9496"/>
    </row>
    <row r="9497" spans="1:6">
      <c r="A9497" s="134" t="s">
        <v>8</v>
      </c>
      <c r="B9497" t="s">
        <v>17</v>
      </c>
      <c r="C9497">
        <v>2019</v>
      </c>
      <c r="D9497" s="129">
        <v>318634917.67000002</v>
      </c>
      <c r="F9497"/>
    </row>
    <row r="9498" spans="1:6">
      <c r="A9498" s="134" t="s">
        <v>8</v>
      </c>
      <c r="B9498" t="s">
        <v>17</v>
      </c>
      <c r="C9498">
        <v>2020</v>
      </c>
      <c r="D9498" s="129">
        <v>321722898.54000002</v>
      </c>
      <c r="F9498"/>
    </row>
    <row r="9499" spans="1:6">
      <c r="A9499" s="134" t="s">
        <v>8</v>
      </c>
      <c r="B9499" t="s">
        <v>17</v>
      </c>
      <c r="C9499">
        <v>2021</v>
      </c>
      <c r="D9499" s="129">
        <v>323875555.92000002</v>
      </c>
      <c r="F9499"/>
    </row>
    <row r="9500" spans="1:6">
      <c r="A9500" s="134" t="s">
        <v>8</v>
      </c>
      <c r="B9500" t="s">
        <v>17</v>
      </c>
      <c r="C9500">
        <v>2022</v>
      </c>
      <c r="D9500" s="129">
        <v>347530705.13</v>
      </c>
      <c r="F9500"/>
    </row>
    <row r="9501" spans="1:6">
      <c r="A9501" s="134" t="s">
        <v>8</v>
      </c>
      <c r="B9501" t="s">
        <v>17</v>
      </c>
      <c r="C9501">
        <v>2023</v>
      </c>
      <c r="D9501" s="129">
        <v>307517631.00999999</v>
      </c>
      <c r="F9501"/>
    </row>
    <row r="9502" spans="1:6">
      <c r="A9502" s="134" t="s">
        <v>8</v>
      </c>
      <c r="B9502" t="s">
        <v>17</v>
      </c>
      <c r="C9502">
        <v>2024</v>
      </c>
      <c r="D9502" s="129">
        <v>293156944.35000002</v>
      </c>
      <c r="F9502"/>
    </row>
    <row r="9503" spans="1:6">
      <c r="A9503" s="134" t="s">
        <v>8</v>
      </c>
      <c r="B9503" t="s">
        <v>17</v>
      </c>
      <c r="C9503">
        <v>2025</v>
      </c>
      <c r="D9503" s="129">
        <v>368621660</v>
      </c>
    </row>
    <row r="9504" spans="1:6">
      <c r="A9504" s="134" t="s">
        <v>9</v>
      </c>
      <c r="B9504" t="s">
        <v>17</v>
      </c>
      <c r="C9504">
        <v>2014</v>
      </c>
      <c r="D9504" s="129">
        <v>324288382.41000003</v>
      </c>
      <c r="F9504"/>
    </row>
    <row r="9505" spans="1:9">
      <c r="A9505" s="134" t="s">
        <v>9</v>
      </c>
      <c r="B9505" t="s">
        <v>17</v>
      </c>
      <c r="C9505">
        <v>2015</v>
      </c>
      <c r="D9505" s="129">
        <v>315201990</v>
      </c>
      <c r="F9505"/>
    </row>
    <row r="9506" spans="1:9">
      <c r="A9506" s="134" t="s">
        <v>9</v>
      </c>
      <c r="B9506" t="s">
        <v>17</v>
      </c>
      <c r="C9506">
        <v>2016</v>
      </c>
      <c r="D9506" s="129">
        <v>347580516.48000002</v>
      </c>
      <c r="F9506"/>
    </row>
    <row r="9507" spans="1:9">
      <c r="A9507" s="134" t="s">
        <v>9</v>
      </c>
      <c r="B9507" t="s">
        <v>17</v>
      </c>
      <c r="C9507">
        <v>2017</v>
      </c>
      <c r="D9507" s="129">
        <v>378570531.97000003</v>
      </c>
      <c r="F9507"/>
    </row>
    <row r="9508" spans="1:9">
      <c r="A9508" s="134" t="s">
        <v>9</v>
      </c>
      <c r="B9508" t="s">
        <v>17</v>
      </c>
      <c r="C9508">
        <v>2018</v>
      </c>
      <c r="D9508" s="129">
        <v>270564689.93000001</v>
      </c>
      <c r="F9508"/>
    </row>
    <row r="9509" spans="1:9">
      <c r="A9509" s="134" t="s">
        <v>9</v>
      </c>
      <c r="B9509" t="s">
        <v>17</v>
      </c>
      <c r="C9509">
        <v>2019</v>
      </c>
      <c r="D9509" s="129">
        <v>246627484.59999999</v>
      </c>
      <c r="F9509"/>
    </row>
    <row r="9510" spans="1:9">
      <c r="A9510" s="134" t="s">
        <v>9</v>
      </c>
      <c r="B9510" t="s">
        <v>17</v>
      </c>
      <c r="C9510">
        <v>2020</v>
      </c>
      <c r="D9510" s="129">
        <v>244848286.41</v>
      </c>
      <c r="F9510"/>
      <c r="I9510" s="63"/>
    </row>
    <row r="9511" spans="1:9">
      <c r="A9511" s="134" t="s">
        <v>9</v>
      </c>
      <c r="B9511" t="s">
        <v>17</v>
      </c>
      <c r="C9511">
        <v>2021</v>
      </c>
      <c r="D9511" s="129">
        <v>250926321.99000001</v>
      </c>
      <c r="F9511"/>
      <c r="I9511" s="63"/>
    </row>
    <row r="9512" spans="1:9">
      <c r="A9512" s="134" t="s">
        <v>9</v>
      </c>
      <c r="B9512" t="s">
        <v>17</v>
      </c>
      <c r="C9512">
        <v>2022</v>
      </c>
      <c r="D9512" s="129">
        <v>265632337.24000001</v>
      </c>
      <c r="F9512"/>
    </row>
    <row r="9513" spans="1:9">
      <c r="A9513" s="134" t="s">
        <v>9</v>
      </c>
      <c r="B9513" t="s">
        <v>17</v>
      </c>
      <c r="C9513">
        <v>2023</v>
      </c>
      <c r="D9513" s="129">
        <v>243865795.41999999</v>
      </c>
      <c r="F9513"/>
    </row>
    <row r="9514" spans="1:9">
      <c r="A9514" s="134" t="s">
        <v>9</v>
      </c>
      <c r="B9514" t="s">
        <v>17</v>
      </c>
      <c r="C9514">
        <v>2024</v>
      </c>
      <c r="D9514" s="129">
        <v>245671407.99000001</v>
      </c>
      <c r="F9514"/>
    </row>
    <row r="9515" spans="1:9">
      <c r="A9515" s="134" t="s">
        <v>9</v>
      </c>
      <c r="B9515" t="s">
        <v>17</v>
      </c>
      <c r="C9515">
        <v>2025</v>
      </c>
      <c r="D9515" s="129">
        <v>289114387</v>
      </c>
    </row>
    <row r="9516" spans="1:9">
      <c r="A9516" s="134" t="s">
        <v>7</v>
      </c>
      <c r="B9516" t="s">
        <v>17</v>
      </c>
      <c r="C9516">
        <v>2014</v>
      </c>
      <c r="D9516" s="129">
        <v>274106980</v>
      </c>
      <c r="F9516"/>
    </row>
    <row r="9517" spans="1:9">
      <c r="A9517" s="134" t="s">
        <v>7</v>
      </c>
      <c r="B9517" t="s">
        <v>17</v>
      </c>
      <c r="C9517">
        <v>2015</v>
      </c>
      <c r="D9517" s="129">
        <v>298975470</v>
      </c>
      <c r="F9517"/>
    </row>
    <row r="9518" spans="1:9">
      <c r="A9518" s="134" t="s">
        <v>7</v>
      </c>
      <c r="B9518" t="s">
        <v>17</v>
      </c>
      <c r="C9518">
        <v>2016</v>
      </c>
      <c r="D9518" s="129">
        <v>278706526</v>
      </c>
      <c r="F9518"/>
    </row>
    <row r="9519" spans="1:9">
      <c r="A9519" s="134" t="s">
        <v>7</v>
      </c>
      <c r="B9519" t="s">
        <v>17</v>
      </c>
      <c r="C9519">
        <v>2017</v>
      </c>
      <c r="D9519" s="129">
        <v>243474120.25999999</v>
      </c>
      <c r="F9519"/>
    </row>
    <row r="9520" spans="1:9">
      <c r="A9520" s="134" t="s">
        <v>7</v>
      </c>
      <c r="B9520" t="s">
        <v>17</v>
      </c>
      <c r="C9520">
        <v>2018</v>
      </c>
      <c r="D9520" s="129">
        <v>226506391</v>
      </c>
      <c r="F9520"/>
    </row>
    <row r="9521" spans="1:10">
      <c r="A9521" s="134" t="s">
        <v>7</v>
      </c>
      <c r="B9521" t="s">
        <v>17</v>
      </c>
      <c r="C9521">
        <v>2019</v>
      </c>
      <c r="D9521" s="129">
        <v>217335342.90000001</v>
      </c>
      <c r="F9521"/>
    </row>
    <row r="9522" spans="1:10">
      <c r="A9522" s="134" t="s">
        <v>7</v>
      </c>
      <c r="B9522" t="s">
        <v>17</v>
      </c>
      <c r="C9522">
        <v>2020</v>
      </c>
      <c r="D9522" s="129">
        <v>201004077</v>
      </c>
      <c r="F9522"/>
    </row>
    <row r="9523" spans="1:10">
      <c r="A9523" s="134" t="s">
        <v>7</v>
      </c>
      <c r="B9523" t="s">
        <v>17</v>
      </c>
      <c r="C9523">
        <v>2021</v>
      </c>
      <c r="D9523" s="129">
        <v>210651848</v>
      </c>
      <c r="F9523"/>
    </row>
    <row r="9524" spans="1:10">
      <c r="A9524" s="134" t="s">
        <v>7</v>
      </c>
      <c r="B9524" t="s">
        <v>17</v>
      </c>
      <c r="C9524">
        <v>2022</v>
      </c>
      <c r="D9524" s="129">
        <v>231974756</v>
      </c>
      <c r="F9524"/>
    </row>
    <row r="9525" spans="1:10">
      <c r="A9525" s="134" t="s">
        <v>7</v>
      </c>
      <c r="B9525" t="s">
        <v>17</v>
      </c>
      <c r="C9525">
        <v>2023</v>
      </c>
      <c r="D9525" s="129">
        <v>242159250.02000001</v>
      </c>
      <c r="F9525"/>
    </row>
    <row r="9526" spans="1:10">
      <c r="A9526" s="134" t="s">
        <v>7</v>
      </c>
      <c r="B9526" t="s">
        <v>17</v>
      </c>
      <c r="C9526">
        <v>2024</v>
      </c>
      <c r="D9526" s="129">
        <v>208263003.36000001</v>
      </c>
      <c r="F9526"/>
    </row>
    <row r="9527" spans="1:10">
      <c r="A9527" s="134" t="s">
        <v>7</v>
      </c>
      <c r="B9527" t="s">
        <v>17</v>
      </c>
      <c r="C9527">
        <v>2025</v>
      </c>
      <c r="D9527" s="129">
        <v>277404909.76999998</v>
      </c>
    </row>
    <row r="9528" spans="1:10">
      <c r="A9528" s="134" t="s">
        <v>107</v>
      </c>
      <c r="B9528" t="s">
        <v>17</v>
      </c>
      <c r="C9528">
        <v>2014</v>
      </c>
      <c r="D9528" s="129">
        <v>42112609.350000001</v>
      </c>
      <c r="F9528"/>
    </row>
    <row r="9529" spans="1:10">
      <c r="A9529" s="134" t="s">
        <v>107</v>
      </c>
      <c r="B9529" t="s">
        <v>17</v>
      </c>
      <c r="C9529">
        <v>2015</v>
      </c>
      <c r="D9529" s="129">
        <v>59678062.049999997</v>
      </c>
      <c r="F9529"/>
    </row>
    <row r="9530" spans="1:10">
      <c r="A9530" s="134" t="s">
        <v>107</v>
      </c>
      <c r="B9530" t="s">
        <v>17</v>
      </c>
      <c r="C9530">
        <v>2016</v>
      </c>
      <c r="D9530" s="129">
        <v>59155870.049999997</v>
      </c>
      <c r="F9530"/>
    </row>
    <row r="9531" spans="1:10">
      <c r="A9531" s="134" t="s">
        <v>107</v>
      </c>
      <c r="B9531" t="s">
        <v>17</v>
      </c>
      <c r="C9531">
        <v>2017</v>
      </c>
      <c r="D9531" s="129">
        <v>46940357.030000001</v>
      </c>
      <c r="F9531"/>
    </row>
    <row r="9532" spans="1:10">
      <c r="A9532" s="134" t="s">
        <v>107</v>
      </c>
      <c r="B9532" t="s">
        <v>17</v>
      </c>
      <c r="C9532">
        <v>2018</v>
      </c>
      <c r="D9532" s="129">
        <v>26934666.961741999</v>
      </c>
      <c r="F9532"/>
      <c r="J9532" s="63"/>
    </row>
    <row r="9533" spans="1:10">
      <c r="A9533" s="134" t="s">
        <v>107</v>
      </c>
      <c r="B9533" t="s">
        <v>17</v>
      </c>
      <c r="C9533">
        <v>2019</v>
      </c>
      <c r="D9533" s="129">
        <v>21017709</v>
      </c>
      <c r="F9533"/>
      <c r="J9533" s="63"/>
    </row>
    <row r="9534" spans="1:10">
      <c r="A9534" s="134" t="s">
        <v>107</v>
      </c>
      <c r="B9534" t="s">
        <v>17</v>
      </c>
      <c r="C9534">
        <v>2020</v>
      </c>
      <c r="D9534" s="129">
        <v>14975156.6</v>
      </c>
      <c r="F9534"/>
    </row>
    <row r="9535" spans="1:10">
      <c r="A9535" s="134" t="s">
        <v>107</v>
      </c>
      <c r="B9535" t="s">
        <v>17</v>
      </c>
      <c r="C9535">
        <v>2021</v>
      </c>
      <c r="D9535" s="129">
        <v>16067634.140000001</v>
      </c>
      <c r="F9535"/>
    </row>
    <row r="9536" spans="1:10">
      <c r="A9536" s="134" t="s">
        <v>107</v>
      </c>
      <c r="B9536" t="s">
        <v>17</v>
      </c>
      <c r="C9536">
        <v>2022</v>
      </c>
      <c r="D9536" s="129">
        <v>23023594.210000001</v>
      </c>
      <c r="F9536"/>
    </row>
    <row r="9537" spans="1:6">
      <c r="A9537" s="134" t="s">
        <v>107</v>
      </c>
      <c r="B9537" t="s">
        <v>17</v>
      </c>
      <c r="C9537">
        <v>2023</v>
      </c>
      <c r="D9537" s="129">
        <v>27159562</v>
      </c>
      <c r="F9537"/>
    </row>
    <row r="9538" spans="1:6">
      <c r="A9538" s="134" t="s">
        <v>107</v>
      </c>
      <c r="B9538" t="s">
        <v>17</v>
      </c>
      <c r="C9538">
        <v>2024</v>
      </c>
      <c r="D9538" s="129">
        <v>17370096</v>
      </c>
      <c r="F9538"/>
    </row>
    <row r="9539" spans="1:6">
      <c r="A9539" s="134" t="s">
        <v>107</v>
      </c>
      <c r="B9539" t="s">
        <v>17</v>
      </c>
      <c r="C9539">
        <v>2025</v>
      </c>
      <c r="D9539" s="129">
        <v>59853274</v>
      </c>
    </row>
    <row r="9540" spans="1:6">
      <c r="A9540" s="134" t="s">
        <v>104</v>
      </c>
      <c r="B9540" t="s">
        <v>17</v>
      </c>
      <c r="C9540">
        <v>2014</v>
      </c>
      <c r="D9540" s="129">
        <v>61044131.090000004</v>
      </c>
      <c r="F9540"/>
    </row>
    <row r="9541" spans="1:6">
      <c r="A9541" s="134" t="s">
        <v>104</v>
      </c>
      <c r="B9541" t="s">
        <v>17</v>
      </c>
      <c r="C9541">
        <v>2015</v>
      </c>
      <c r="D9541" s="129">
        <v>64356853.6309091</v>
      </c>
      <c r="F9541"/>
    </row>
    <row r="9542" spans="1:6">
      <c r="A9542" s="134" t="s">
        <v>104</v>
      </c>
      <c r="B9542" t="s">
        <v>17</v>
      </c>
      <c r="C9542">
        <v>2016</v>
      </c>
      <c r="D9542" s="129">
        <v>63527982.530000001</v>
      </c>
      <c r="F9542"/>
    </row>
    <row r="9543" spans="1:6">
      <c r="A9543" s="134" t="s">
        <v>104</v>
      </c>
      <c r="B9543" t="s">
        <v>17</v>
      </c>
      <c r="C9543">
        <v>2017</v>
      </c>
      <c r="D9543" s="129">
        <v>60816208.240000002</v>
      </c>
      <c r="F9543"/>
    </row>
    <row r="9544" spans="1:6">
      <c r="A9544" s="134" t="s">
        <v>104</v>
      </c>
      <c r="B9544" t="s">
        <v>17</v>
      </c>
      <c r="C9544">
        <v>2018</v>
      </c>
      <c r="D9544" s="129">
        <v>58452249.219999999</v>
      </c>
      <c r="F9544"/>
    </row>
    <row r="9545" spans="1:6">
      <c r="A9545" s="134" t="s">
        <v>104</v>
      </c>
      <c r="B9545" t="s">
        <v>17</v>
      </c>
      <c r="C9545">
        <v>2019</v>
      </c>
      <c r="D9545" s="129">
        <v>63919507.469999999</v>
      </c>
      <c r="F9545"/>
    </row>
    <row r="9546" spans="1:6">
      <c r="A9546" s="134" t="s">
        <v>104</v>
      </c>
      <c r="B9546" t="s">
        <v>17</v>
      </c>
      <c r="C9546">
        <v>2020</v>
      </c>
      <c r="D9546" s="129">
        <v>72349457.629999995</v>
      </c>
      <c r="F9546"/>
    </row>
    <row r="9547" spans="1:6">
      <c r="A9547" s="134" t="s">
        <v>104</v>
      </c>
      <c r="B9547" t="s">
        <v>17</v>
      </c>
      <c r="C9547">
        <v>2021</v>
      </c>
      <c r="D9547" s="129">
        <v>74370303.849999994</v>
      </c>
      <c r="F9547"/>
    </row>
    <row r="9548" spans="1:6">
      <c r="A9548" s="134" t="s">
        <v>104</v>
      </c>
      <c r="B9548" t="s">
        <v>17</v>
      </c>
      <c r="C9548">
        <v>2022</v>
      </c>
      <c r="D9548" s="129">
        <v>75606886.609999999</v>
      </c>
      <c r="F9548"/>
    </row>
    <row r="9549" spans="1:6">
      <c r="A9549" s="134" t="s">
        <v>104</v>
      </c>
      <c r="B9549" t="s">
        <v>17</v>
      </c>
      <c r="C9549">
        <v>2023</v>
      </c>
      <c r="D9549" s="129">
        <v>75606886.609999999</v>
      </c>
      <c r="F9549"/>
    </row>
    <row r="9550" spans="1:6">
      <c r="A9550" s="134" t="s">
        <v>104</v>
      </c>
      <c r="B9550" t="s">
        <v>17</v>
      </c>
      <c r="C9550">
        <v>2024</v>
      </c>
      <c r="D9550" s="129">
        <v>80554151.359999999</v>
      </c>
      <c r="F9550"/>
    </row>
    <row r="9551" spans="1:6">
      <c r="A9551" s="134" t="s">
        <v>104</v>
      </c>
      <c r="B9551" t="s">
        <v>17</v>
      </c>
      <c r="C9551">
        <v>2025</v>
      </c>
      <c r="D9551" s="129">
        <v>96765531.329999998</v>
      </c>
    </row>
    <row r="9552" spans="1:6">
      <c r="A9552" s="134" t="s">
        <v>145</v>
      </c>
      <c r="B9552" t="s">
        <v>17</v>
      </c>
      <c r="C9552">
        <v>2020</v>
      </c>
      <c r="D9552" s="129">
        <v>0</v>
      </c>
      <c r="F9552"/>
    </row>
    <row r="9553" spans="1:6">
      <c r="A9553" s="134" t="s">
        <v>145</v>
      </c>
      <c r="B9553" t="s">
        <v>17</v>
      </c>
      <c r="C9553">
        <v>2021</v>
      </c>
      <c r="D9553" s="129">
        <v>0</v>
      </c>
      <c r="F9553"/>
    </row>
    <row r="9554" spans="1:6">
      <c r="A9554" s="134" t="s">
        <v>145</v>
      </c>
      <c r="B9554" t="s">
        <v>17</v>
      </c>
      <c r="C9554">
        <v>2022</v>
      </c>
      <c r="D9554" s="129">
        <v>0</v>
      </c>
      <c r="F9554"/>
    </row>
    <row r="9555" spans="1:6">
      <c r="A9555" s="134" t="s">
        <v>145</v>
      </c>
      <c r="B9555" t="s">
        <v>17</v>
      </c>
      <c r="C9555">
        <v>2023</v>
      </c>
      <c r="D9555" s="129">
        <v>0</v>
      </c>
      <c r="F9555"/>
    </row>
    <row r="9556" spans="1:6">
      <c r="A9556" s="134" t="s">
        <v>145</v>
      </c>
      <c r="B9556" t="s">
        <v>17</v>
      </c>
      <c r="C9556">
        <v>2024</v>
      </c>
      <c r="D9556" s="129">
        <v>0</v>
      </c>
      <c r="F9556"/>
    </row>
    <row r="9557" spans="1:6">
      <c r="A9557" s="134" t="s">
        <v>145</v>
      </c>
      <c r="B9557" t="s">
        <v>17</v>
      </c>
      <c r="C9557">
        <v>2025</v>
      </c>
      <c r="D9557" s="129">
        <v>0</v>
      </c>
    </row>
    <row r="9558" spans="1:6">
      <c r="A9558" s="134" t="s">
        <v>101</v>
      </c>
      <c r="B9558" t="s">
        <v>17</v>
      </c>
      <c r="C9558">
        <v>2014</v>
      </c>
      <c r="D9558" s="129">
        <v>145503060.5</v>
      </c>
      <c r="F9558"/>
    </row>
    <row r="9559" spans="1:6">
      <c r="A9559" s="134" t="s">
        <v>101</v>
      </c>
      <c r="B9559" t="s">
        <v>17</v>
      </c>
      <c r="C9559">
        <v>2015</v>
      </c>
      <c r="D9559" s="129">
        <v>182260537.90000001</v>
      </c>
      <c r="F9559"/>
    </row>
    <row r="9560" spans="1:6">
      <c r="A9560" s="134" t="s">
        <v>101</v>
      </c>
      <c r="B9560" t="s">
        <v>17</v>
      </c>
      <c r="C9560">
        <v>2016</v>
      </c>
      <c r="D9560" s="129">
        <v>149054440.5</v>
      </c>
      <c r="F9560"/>
    </row>
    <row r="9561" spans="1:6">
      <c r="A9561" s="134" t="s">
        <v>101</v>
      </c>
      <c r="B9561" t="s">
        <v>17</v>
      </c>
      <c r="C9561">
        <v>2017</v>
      </c>
      <c r="D9561" s="129">
        <v>160704237</v>
      </c>
      <c r="F9561"/>
    </row>
    <row r="9562" spans="1:6">
      <c r="A9562" s="134" t="s">
        <v>101</v>
      </c>
      <c r="B9562" t="s">
        <v>17</v>
      </c>
      <c r="C9562">
        <v>2018</v>
      </c>
      <c r="D9562" s="129">
        <v>148303891</v>
      </c>
      <c r="F9562"/>
    </row>
    <row r="9563" spans="1:6">
      <c r="A9563" s="134" t="s">
        <v>101</v>
      </c>
      <c r="B9563" t="s">
        <v>17</v>
      </c>
      <c r="C9563">
        <v>2019</v>
      </c>
      <c r="D9563" s="129">
        <v>136317944.40000001</v>
      </c>
      <c r="F9563"/>
    </row>
    <row r="9564" spans="1:6">
      <c r="A9564" s="134" t="s">
        <v>101</v>
      </c>
      <c r="B9564" t="s">
        <v>17</v>
      </c>
      <c r="C9564">
        <v>2020</v>
      </c>
      <c r="D9564" s="129">
        <v>175124930.06999999</v>
      </c>
      <c r="F9564"/>
    </row>
    <row r="9565" spans="1:6">
      <c r="A9565" s="134" t="s">
        <v>101</v>
      </c>
      <c r="B9565" t="s">
        <v>17</v>
      </c>
      <c r="C9565">
        <v>2021</v>
      </c>
      <c r="D9565" s="129">
        <v>170009781.86000001</v>
      </c>
      <c r="F9565"/>
    </row>
    <row r="9566" spans="1:6">
      <c r="A9566" s="134" t="s">
        <v>101</v>
      </c>
      <c r="B9566" t="s">
        <v>17</v>
      </c>
      <c r="C9566">
        <v>2022</v>
      </c>
      <c r="D9566" s="129">
        <v>176212737.33000001</v>
      </c>
      <c r="F9566"/>
    </row>
    <row r="9567" spans="1:6">
      <c r="A9567" s="134" t="s">
        <v>101</v>
      </c>
      <c r="B9567" t="s">
        <v>17</v>
      </c>
      <c r="C9567">
        <v>2023</v>
      </c>
      <c r="D9567" s="129">
        <v>184034103.25999999</v>
      </c>
      <c r="F9567"/>
    </row>
    <row r="9568" spans="1:6">
      <c r="A9568" s="134" t="s">
        <v>101</v>
      </c>
      <c r="B9568" t="s">
        <v>17</v>
      </c>
      <c r="C9568">
        <v>2024</v>
      </c>
      <c r="D9568" s="129">
        <v>185502568.12</v>
      </c>
      <c r="F9568"/>
    </row>
    <row r="9569" spans="1:6">
      <c r="A9569" s="134" t="s">
        <v>101</v>
      </c>
      <c r="B9569" t="s">
        <v>17</v>
      </c>
      <c r="C9569">
        <v>2025</v>
      </c>
      <c r="D9569" s="129">
        <v>220642031</v>
      </c>
    </row>
    <row r="9570" spans="1:6">
      <c r="A9570" s="134" t="s">
        <v>10</v>
      </c>
      <c r="B9570" t="s">
        <v>17</v>
      </c>
      <c r="C9570">
        <v>2014</v>
      </c>
      <c r="D9570" s="129">
        <v>251105000</v>
      </c>
      <c r="F9570"/>
    </row>
    <row r="9571" spans="1:6">
      <c r="A9571" s="134" t="s">
        <v>10</v>
      </c>
      <c r="B9571" t="s">
        <v>17</v>
      </c>
      <c r="C9571">
        <v>2015</v>
      </c>
      <c r="D9571" s="129">
        <v>264106000</v>
      </c>
      <c r="F9571"/>
    </row>
    <row r="9572" spans="1:6">
      <c r="A9572" s="134" t="s">
        <v>10</v>
      </c>
      <c r="B9572" t="s">
        <v>17</v>
      </c>
      <c r="C9572">
        <v>2016</v>
      </c>
      <c r="D9572" s="129">
        <v>256974743.08000001</v>
      </c>
      <c r="F9572"/>
    </row>
    <row r="9573" spans="1:6">
      <c r="A9573" s="134" t="s">
        <v>10</v>
      </c>
      <c r="B9573" t="s">
        <v>17</v>
      </c>
      <c r="C9573">
        <v>2017</v>
      </c>
      <c r="D9573" s="129">
        <v>245653183.65000001</v>
      </c>
      <c r="F9573"/>
    </row>
    <row r="9574" spans="1:6">
      <c r="A9574" s="134" t="s">
        <v>10</v>
      </c>
      <c r="B9574" t="s">
        <v>17</v>
      </c>
      <c r="C9574">
        <v>2018</v>
      </c>
      <c r="D9574" s="129">
        <v>239066369.16</v>
      </c>
      <c r="F9574"/>
    </row>
    <row r="9575" spans="1:6">
      <c r="A9575" s="134" t="s">
        <v>10</v>
      </c>
      <c r="B9575" t="s">
        <v>17</v>
      </c>
      <c r="C9575">
        <v>2019</v>
      </c>
      <c r="D9575" s="129">
        <v>239995710.86000001</v>
      </c>
      <c r="F9575"/>
    </row>
    <row r="9576" spans="1:6">
      <c r="A9576" s="134" t="s">
        <v>10</v>
      </c>
      <c r="B9576" t="s">
        <v>17</v>
      </c>
      <c r="C9576">
        <v>2020</v>
      </c>
      <c r="D9576" s="129">
        <v>245073622.43000001</v>
      </c>
      <c r="F9576"/>
    </row>
    <row r="9577" spans="1:6">
      <c r="A9577" s="134" t="s">
        <v>10</v>
      </c>
      <c r="B9577" t="s">
        <v>17</v>
      </c>
      <c r="C9577">
        <v>2021</v>
      </c>
      <c r="D9577" s="129">
        <v>263465548.65000001</v>
      </c>
      <c r="F9577"/>
    </row>
    <row r="9578" spans="1:6">
      <c r="A9578" s="134" t="s">
        <v>10</v>
      </c>
      <c r="B9578" t="s">
        <v>17</v>
      </c>
      <c r="C9578">
        <v>2022</v>
      </c>
      <c r="D9578" s="129">
        <v>275037518.26999998</v>
      </c>
      <c r="F9578"/>
    </row>
    <row r="9579" spans="1:6">
      <c r="A9579" s="134" t="s">
        <v>10</v>
      </c>
      <c r="B9579" t="s">
        <v>17</v>
      </c>
      <c r="C9579">
        <v>2023</v>
      </c>
      <c r="D9579" s="129">
        <v>301344514</v>
      </c>
      <c r="F9579"/>
    </row>
    <row r="9580" spans="1:6">
      <c r="A9580" s="134" t="s">
        <v>10</v>
      </c>
      <c r="B9580" t="s">
        <v>17</v>
      </c>
      <c r="C9580">
        <v>2024</v>
      </c>
      <c r="D9580" s="129">
        <v>349603711</v>
      </c>
      <c r="F9580"/>
    </row>
    <row r="9581" spans="1:6">
      <c r="A9581" s="134" t="s">
        <v>10</v>
      </c>
      <c r="B9581" t="s">
        <v>17</v>
      </c>
      <c r="C9581">
        <v>2025</v>
      </c>
      <c r="D9581" s="129">
        <v>350144941</v>
      </c>
    </row>
    <row r="9582" spans="1:6">
      <c r="A9582" s="134" t="s">
        <v>105</v>
      </c>
      <c r="B9582" t="s">
        <v>17</v>
      </c>
      <c r="C9582">
        <v>2014</v>
      </c>
      <c r="D9582" s="129">
        <v>125114032.23999999</v>
      </c>
      <c r="F9582"/>
    </row>
    <row r="9583" spans="1:6">
      <c r="A9583" s="134" t="s">
        <v>105</v>
      </c>
      <c r="B9583" t="s">
        <v>17</v>
      </c>
      <c r="C9583">
        <v>2015</v>
      </c>
      <c r="D9583" s="129">
        <v>111002322.68000001</v>
      </c>
      <c r="F9583"/>
    </row>
    <row r="9584" spans="1:6">
      <c r="A9584" s="134" t="s">
        <v>105</v>
      </c>
      <c r="B9584" t="s">
        <v>17</v>
      </c>
      <c r="C9584">
        <v>2016</v>
      </c>
      <c r="D9584" s="129">
        <v>100782996.84999999</v>
      </c>
      <c r="F9584"/>
    </row>
    <row r="9585" spans="1:6">
      <c r="A9585" s="134" t="s">
        <v>105</v>
      </c>
      <c r="B9585" t="s">
        <v>17</v>
      </c>
      <c r="C9585">
        <v>2017</v>
      </c>
      <c r="D9585" s="129">
        <v>94381755.379999995</v>
      </c>
      <c r="F9585"/>
    </row>
    <row r="9586" spans="1:6">
      <c r="A9586" s="134" t="s">
        <v>105</v>
      </c>
      <c r="B9586" t="s">
        <v>17</v>
      </c>
      <c r="C9586">
        <v>2018</v>
      </c>
      <c r="D9586" s="129">
        <v>95108850.709999993</v>
      </c>
      <c r="F9586"/>
    </row>
    <row r="9587" spans="1:6">
      <c r="A9587" s="134" t="s">
        <v>105</v>
      </c>
      <c r="B9587" t="s">
        <v>17</v>
      </c>
      <c r="C9587">
        <v>2019</v>
      </c>
      <c r="D9587" s="129">
        <v>86563283.629999995</v>
      </c>
      <c r="F9587"/>
    </row>
    <row r="9588" spans="1:6">
      <c r="A9588" s="134" t="s">
        <v>105</v>
      </c>
      <c r="B9588" t="s">
        <v>17</v>
      </c>
      <c r="C9588">
        <v>2020</v>
      </c>
      <c r="D9588" s="129">
        <v>80735239.209999993</v>
      </c>
      <c r="F9588"/>
    </row>
    <row r="9589" spans="1:6">
      <c r="A9589" s="134" t="s">
        <v>105</v>
      </c>
      <c r="B9589" t="s">
        <v>17</v>
      </c>
      <c r="C9589">
        <v>2021</v>
      </c>
      <c r="D9589" s="129">
        <v>76192543.170000002</v>
      </c>
      <c r="F9589"/>
    </row>
    <row r="9590" spans="1:6">
      <c r="A9590" s="134" t="s">
        <v>105</v>
      </c>
      <c r="B9590" t="s">
        <v>17</v>
      </c>
      <c r="C9590">
        <v>2022</v>
      </c>
      <c r="D9590" s="129">
        <v>70042783</v>
      </c>
      <c r="F9590"/>
    </row>
    <row r="9591" spans="1:6">
      <c r="A9591" s="134" t="s">
        <v>105</v>
      </c>
      <c r="B9591" t="s">
        <v>17</v>
      </c>
      <c r="C9591">
        <v>2023</v>
      </c>
      <c r="D9591" s="129">
        <v>74841140.790000007</v>
      </c>
      <c r="F9591"/>
    </row>
    <row r="9592" spans="1:6">
      <c r="A9592" s="134" t="s">
        <v>105</v>
      </c>
      <c r="B9592" t="s">
        <v>17</v>
      </c>
      <c r="C9592">
        <v>2024</v>
      </c>
      <c r="D9592" s="129">
        <v>74176553.599999994</v>
      </c>
      <c r="F9592"/>
    </row>
    <row r="9593" spans="1:6">
      <c r="A9593" s="134" t="s">
        <v>105</v>
      </c>
      <c r="B9593" t="s">
        <v>17</v>
      </c>
      <c r="C9593">
        <v>2025</v>
      </c>
      <c r="D9593" s="129">
        <v>81598379.569999993</v>
      </c>
    </row>
    <row r="9594" spans="1:6">
      <c r="A9594" s="134" t="s">
        <v>12</v>
      </c>
      <c r="B9594" t="s">
        <v>17</v>
      </c>
      <c r="C9594">
        <v>2014</v>
      </c>
      <c r="D9594" s="129">
        <v>109583000</v>
      </c>
      <c r="F9594"/>
    </row>
    <row r="9595" spans="1:6">
      <c r="A9595" s="134" t="s">
        <v>12</v>
      </c>
      <c r="B9595" t="s">
        <v>17</v>
      </c>
      <c r="C9595">
        <v>2015</v>
      </c>
      <c r="D9595" s="129">
        <v>115656488.84</v>
      </c>
      <c r="F9595"/>
    </row>
    <row r="9596" spans="1:6">
      <c r="A9596" s="134" t="s">
        <v>12</v>
      </c>
      <c r="B9596" t="s">
        <v>17</v>
      </c>
      <c r="C9596">
        <v>2016</v>
      </c>
      <c r="D9596" s="129">
        <v>112284174.58</v>
      </c>
      <c r="F9596"/>
    </row>
    <row r="9597" spans="1:6">
      <c r="A9597" s="134" t="s">
        <v>12</v>
      </c>
      <c r="B9597" t="s">
        <v>17</v>
      </c>
      <c r="C9597">
        <v>2017</v>
      </c>
      <c r="D9597" s="129">
        <v>106892516</v>
      </c>
      <c r="F9597"/>
    </row>
    <row r="9598" spans="1:6">
      <c r="A9598" s="134" t="s">
        <v>12</v>
      </c>
      <c r="B9598" t="s">
        <v>17</v>
      </c>
      <c r="C9598">
        <v>2018</v>
      </c>
      <c r="D9598" s="129">
        <v>104363068.68000001</v>
      </c>
      <c r="F9598"/>
    </row>
    <row r="9599" spans="1:6">
      <c r="A9599" s="134" t="s">
        <v>12</v>
      </c>
      <c r="B9599" t="s">
        <v>17</v>
      </c>
      <c r="C9599">
        <v>2019</v>
      </c>
      <c r="D9599" s="129">
        <v>113596093.05</v>
      </c>
      <c r="F9599"/>
    </row>
    <row r="9600" spans="1:6">
      <c r="A9600" s="134" t="s">
        <v>12</v>
      </c>
      <c r="B9600" t="s">
        <v>17</v>
      </c>
      <c r="C9600">
        <v>2020</v>
      </c>
      <c r="D9600" s="129">
        <v>127795141</v>
      </c>
      <c r="F9600"/>
    </row>
    <row r="9601" spans="1:6">
      <c r="A9601" s="134" t="s">
        <v>12</v>
      </c>
      <c r="B9601" t="s">
        <v>17</v>
      </c>
      <c r="C9601">
        <v>2021</v>
      </c>
      <c r="D9601" s="129">
        <v>130122043.18000001</v>
      </c>
      <c r="F9601"/>
    </row>
    <row r="9602" spans="1:6">
      <c r="A9602" s="134" t="s">
        <v>12</v>
      </c>
      <c r="B9602" t="s">
        <v>17</v>
      </c>
      <c r="C9602">
        <v>2022</v>
      </c>
      <c r="D9602" s="129">
        <v>133747820.77</v>
      </c>
      <c r="F9602"/>
    </row>
    <row r="9603" spans="1:6">
      <c r="A9603" s="134" t="s">
        <v>12</v>
      </c>
      <c r="B9603" t="s">
        <v>17</v>
      </c>
      <c r="C9603">
        <v>2023</v>
      </c>
      <c r="D9603" s="129">
        <v>131278895.31</v>
      </c>
      <c r="F9603"/>
    </row>
    <row r="9604" spans="1:6">
      <c r="A9604" s="134" t="s">
        <v>12</v>
      </c>
      <c r="B9604" t="s">
        <v>17</v>
      </c>
      <c r="C9604">
        <v>2024</v>
      </c>
      <c r="D9604" s="129">
        <v>144630378.69999999</v>
      </c>
      <c r="F9604"/>
    </row>
    <row r="9605" spans="1:6">
      <c r="A9605" s="134" t="s">
        <v>12</v>
      </c>
      <c r="B9605" t="s">
        <v>17</v>
      </c>
      <c r="C9605">
        <v>2025</v>
      </c>
      <c r="D9605" s="129">
        <v>162587541.38</v>
      </c>
    </row>
    <row r="9606" spans="1:6">
      <c r="A9606" s="134" t="s">
        <v>5</v>
      </c>
      <c r="B9606" t="s">
        <v>13</v>
      </c>
      <c r="C9606">
        <v>2014</v>
      </c>
      <c r="D9606" s="129">
        <v>516009464.69834232</v>
      </c>
      <c r="F9606"/>
    </row>
    <row r="9607" spans="1:6">
      <c r="A9607" s="134" t="s">
        <v>5</v>
      </c>
      <c r="B9607" t="s">
        <v>13</v>
      </c>
      <c r="C9607">
        <v>2015</v>
      </c>
      <c r="D9607" s="129">
        <v>561444165.52166796</v>
      </c>
      <c r="F9607"/>
    </row>
    <row r="9608" spans="1:6">
      <c r="A9608" s="134" t="s">
        <v>5</v>
      </c>
      <c r="B9608" t="s">
        <v>13</v>
      </c>
      <c r="C9608">
        <v>2016</v>
      </c>
      <c r="D9608" s="129">
        <v>521761267.63574702</v>
      </c>
      <c r="F9608"/>
    </row>
    <row r="9609" spans="1:6">
      <c r="A9609" s="134" t="s">
        <v>5</v>
      </c>
      <c r="B9609" t="s">
        <v>13</v>
      </c>
      <c r="C9609">
        <v>2017</v>
      </c>
      <c r="D9609" s="129">
        <v>530532636</v>
      </c>
      <c r="F9609"/>
    </row>
    <row r="9610" spans="1:6">
      <c r="A9610" s="134" t="s">
        <v>5</v>
      </c>
      <c r="B9610" t="s">
        <v>13</v>
      </c>
      <c r="C9610">
        <v>2018</v>
      </c>
      <c r="D9610" s="129">
        <v>504571752</v>
      </c>
      <c r="F9610"/>
    </row>
    <row r="9611" spans="1:6">
      <c r="A9611" s="134" t="s">
        <v>5</v>
      </c>
      <c r="B9611" t="s">
        <v>13</v>
      </c>
      <c r="C9611">
        <v>2019</v>
      </c>
      <c r="D9611" s="129">
        <v>529189771</v>
      </c>
      <c r="F9611"/>
    </row>
    <row r="9612" spans="1:6">
      <c r="A9612" s="134" t="s">
        <v>5</v>
      </c>
      <c r="B9612" t="s">
        <v>13</v>
      </c>
      <c r="C9612">
        <v>2020</v>
      </c>
      <c r="D9612" s="129">
        <v>306281786.02999997</v>
      </c>
      <c r="F9612"/>
    </row>
    <row r="9613" spans="1:6">
      <c r="A9613" s="134" t="s">
        <v>5</v>
      </c>
      <c r="B9613" t="s">
        <v>13</v>
      </c>
      <c r="C9613">
        <v>2021</v>
      </c>
      <c r="D9613" s="129">
        <v>281596813.10000002</v>
      </c>
      <c r="F9613"/>
    </row>
    <row r="9614" spans="1:6">
      <c r="A9614" s="134" t="s">
        <v>5</v>
      </c>
      <c r="B9614" t="s">
        <v>13</v>
      </c>
      <c r="C9614">
        <v>2022</v>
      </c>
      <c r="D9614" s="129">
        <v>281611552</v>
      </c>
      <c r="F9614"/>
    </row>
    <row r="9615" spans="1:6">
      <c r="A9615" s="134" t="s">
        <v>5</v>
      </c>
      <c r="B9615" t="s">
        <v>13</v>
      </c>
      <c r="C9615">
        <v>2023</v>
      </c>
      <c r="D9615" s="129">
        <v>270130710.52999997</v>
      </c>
      <c r="F9615"/>
    </row>
    <row r="9616" spans="1:6">
      <c r="A9616" s="134" t="s">
        <v>5</v>
      </c>
      <c r="B9616" t="s">
        <v>13</v>
      </c>
      <c r="C9616">
        <v>2024</v>
      </c>
      <c r="D9616" s="129">
        <v>186030273.15000001</v>
      </c>
      <c r="E9616" s="135"/>
      <c r="F9616"/>
    </row>
    <row r="9617" spans="1:6">
      <c r="A9617" s="134" t="s">
        <v>5</v>
      </c>
      <c r="B9617" t="s">
        <v>13</v>
      </c>
      <c r="C9617">
        <v>2025</v>
      </c>
      <c r="D9617" s="129">
        <v>296150339.49000001</v>
      </c>
    </row>
    <row r="9618" spans="1:6">
      <c r="A9618" s="134" t="s">
        <v>102</v>
      </c>
      <c r="B9618" t="s">
        <v>13</v>
      </c>
      <c r="C9618">
        <v>2014</v>
      </c>
      <c r="D9618" s="129">
        <v>72479020.574203178</v>
      </c>
      <c r="F9618"/>
    </row>
    <row r="9619" spans="1:6">
      <c r="A9619" s="134" t="s">
        <v>102</v>
      </c>
      <c r="B9619" t="s">
        <v>13</v>
      </c>
      <c r="C9619">
        <v>2015</v>
      </c>
      <c r="D9619" s="129">
        <v>115982345.684095</v>
      </c>
      <c r="F9619"/>
    </row>
    <row r="9620" spans="1:6">
      <c r="A9620" s="134" t="s">
        <v>102</v>
      </c>
      <c r="B9620" t="s">
        <v>13</v>
      </c>
      <c r="C9620">
        <v>2016</v>
      </c>
      <c r="D9620" s="129">
        <v>97491690.555004597</v>
      </c>
      <c r="F9620"/>
    </row>
    <row r="9621" spans="1:6">
      <c r="A9621" s="134" t="s">
        <v>102</v>
      </c>
      <c r="B9621" t="s">
        <v>13</v>
      </c>
      <c r="C9621">
        <v>2017</v>
      </c>
      <c r="D9621" s="129">
        <v>83214590.9932376</v>
      </c>
      <c r="F9621"/>
    </row>
    <row r="9622" spans="1:6">
      <c r="A9622" s="134" t="s">
        <v>102</v>
      </c>
      <c r="B9622" t="s">
        <v>13</v>
      </c>
      <c r="C9622">
        <v>2018</v>
      </c>
      <c r="D9622" s="129">
        <v>85695255.389604405</v>
      </c>
      <c r="F9622"/>
    </row>
    <row r="9623" spans="1:6">
      <c r="A9623" s="134" t="s">
        <v>102</v>
      </c>
      <c r="B9623" t="s">
        <v>13</v>
      </c>
      <c r="C9623">
        <v>2019</v>
      </c>
      <c r="D9623" s="129">
        <v>81899232.800881505</v>
      </c>
      <c r="F9623"/>
    </row>
    <row r="9624" spans="1:6">
      <c r="A9624" s="134" t="s">
        <v>102</v>
      </c>
      <c r="B9624" t="s">
        <v>13</v>
      </c>
      <c r="C9624">
        <v>2020</v>
      </c>
      <c r="D9624" s="129">
        <v>114958535.19424599</v>
      </c>
      <c r="F9624"/>
    </row>
    <row r="9625" spans="1:6">
      <c r="A9625" s="134" t="s">
        <v>102</v>
      </c>
      <c r="B9625" t="s">
        <v>13</v>
      </c>
      <c r="C9625">
        <v>2021</v>
      </c>
      <c r="D9625" s="129">
        <v>116504745.81892499</v>
      </c>
      <c r="F9625"/>
    </row>
    <row r="9626" spans="1:6">
      <c r="A9626" s="134" t="s">
        <v>102</v>
      </c>
      <c r="B9626" t="s">
        <v>13</v>
      </c>
      <c r="C9626">
        <v>2022</v>
      </c>
      <c r="D9626" s="129">
        <v>114853542.230994</v>
      </c>
      <c r="F9626"/>
    </row>
    <row r="9627" spans="1:6">
      <c r="A9627" s="134" t="s">
        <v>102</v>
      </c>
      <c r="B9627" t="s">
        <v>13</v>
      </c>
      <c r="C9627">
        <v>2023</v>
      </c>
      <c r="D9627" s="129">
        <v>113966613.633651</v>
      </c>
      <c r="F9627"/>
    </row>
    <row r="9628" spans="1:6">
      <c r="A9628" s="134" t="s">
        <v>102</v>
      </c>
      <c r="B9628" t="s">
        <v>13</v>
      </c>
      <c r="C9628">
        <v>2024</v>
      </c>
      <c r="D9628" s="129">
        <v>112494058.42096899</v>
      </c>
      <c r="F9628"/>
    </row>
    <row r="9629" spans="1:6">
      <c r="A9629" s="134" t="s">
        <v>102</v>
      </c>
      <c r="B9629" t="s">
        <v>13</v>
      </c>
      <c r="C9629">
        <v>2025</v>
      </c>
      <c r="D9629" s="129">
        <v>145508408.97952873</v>
      </c>
    </row>
    <row r="9630" spans="1:6">
      <c r="A9630" s="134" t="s">
        <v>11</v>
      </c>
      <c r="B9630" t="s">
        <v>13</v>
      </c>
      <c r="C9630">
        <v>2014</v>
      </c>
      <c r="D9630" s="129">
        <v>70755293</v>
      </c>
      <c r="F9630"/>
    </row>
    <row r="9631" spans="1:6">
      <c r="A9631" s="134" t="s">
        <v>11</v>
      </c>
      <c r="B9631" t="s">
        <v>13</v>
      </c>
      <c r="C9631">
        <v>2015</v>
      </c>
      <c r="D9631" s="129">
        <v>107561968</v>
      </c>
      <c r="F9631"/>
    </row>
    <row r="9632" spans="1:6">
      <c r="A9632" s="134" t="s">
        <v>11</v>
      </c>
      <c r="B9632" t="s">
        <v>13</v>
      </c>
      <c r="C9632">
        <v>2016</v>
      </c>
      <c r="D9632" s="129">
        <v>78001171.930000007</v>
      </c>
      <c r="F9632"/>
    </row>
    <row r="9633" spans="1:6">
      <c r="A9633" s="134" t="s">
        <v>11</v>
      </c>
      <c r="B9633" t="s">
        <v>13</v>
      </c>
      <c r="C9633">
        <v>2017</v>
      </c>
      <c r="D9633" s="129">
        <v>96115574</v>
      </c>
      <c r="F9633"/>
    </row>
    <row r="9634" spans="1:6">
      <c r="A9634" s="134" t="s">
        <v>11</v>
      </c>
      <c r="B9634" t="s">
        <v>13</v>
      </c>
      <c r="C9634">
        <v>2018</v>
      </c>
      <c r="D9634" s="129">
        <v>103354553.35465559</v>
      </c>
      <c r="F9634"/>
    </row>
    <row r="9635" spans="1:6">
      <c r="A9635" s="134" t="s">
        <v>11</v>
      </c>
      <c r="B9635" t="s">
        <v>13</v>
      </c>
      <c r="C9635">
        <v>2019</v>
      </c>
      <c r="D9635" s="129">
        <v>104542282.59999999</v>
      </c>
      <c r="F9635"/>
    </row>
    <row r="9636" spans="1:6">
      <c r="A9636" s="134" t="s">
        <v>11</v>
      </c>
      <c r="B9636" t="s">
        <v>13</v>
      </c>
      <c r="C9636">
        <v>2020</v>
      </c>
      <c r="D9636" s="129">
        <v>111822511.45999999</v>
      </c>
      <c r="F9636"/>
    </row>
    <row r="9637" spans="1:6">
      <c r="A9637" s="134" t="s">
        <v>11</v>
      </c>
      <c r="B9637" t="s">
        <v>13</v>
      </c>
      <c r="C9637">
        <v>2021</v>
      </c>
      <c r="D9637" s="129">
        <v>110123968.31999999</v>
      </c>
      <c r="F9637"/>
    </row>
    <row r="9638" spans="1:6">
      <c r="A9638" s="134" t="s">
        <v>11</v>
      </c>
      <c r="B9638" t="s">
        <v>13</v>
      </c>
      <c r="C9638">
        <v>2022</v>
      </c>
      <c r="D9638" s="129">
        <v>128364383.98999999</v>
      </c>
      <c r="F9638"/>
    </row>
    <row r="9639" spans="1:6">
      <c r="A9639" s="134" t="s">
        <v>11</v>
      </c>
      <c r="B9639" t="s">
        <v>13</v>
      </c>
      <c r="C9639">
        <v>2023</v>
      </c>
      <c r="D9639" s="129">
        <v>105969140.20999999</v>
      </c>
      <c r="F9639"/>
    </row>
    <row r="9640" spans="1:6">
      <c r="A9640" s="134" t="s">
        <v>11</v>
      </c>
      <c r="B9640" t="s">
        <v>13</v>
      </c>
      <c r="C9640">
        <v>2024</v>
      </c>
      <c r="D9640" s="129">
        <v>101551444.28</v>
      </c>
      <c r="F9640"/>
    </row>
    <row r="9641" spans="1:6">
      <c r="A9641" s="134" t="s">
        <v>11</v>
      </c>
      <c r="B9641" t="s">
        <v>13</v>
      </c>
      <c r="C9641">
        <v>2025</v>
      </c>
      <c r="D9641" s="129">
        <v>125055975</v>
      </c>
    </row>
    <row r="9642" spans="1:6">
      <c r="A9642" s="134" t="s">
        <v>6</v>
      </c>
      <c r="B9642" t="s">
        <v>13</v>
      </c>
      <c r="C9642">
        <v>2014</v>
      </c>
      <c r="D9642" s="129">
        <v>185027504.43275109</v>
      </c>
      <c r="F9642"/>
    </row>
    <row r="9643" spans="1:6">
      <c r="A9643" s="134" t="s">
        <v>6</v>
      </c>
      <c r="B9643" t="s">
        <v>13</v>
      </c>
      <c r="C9643">
        <v>2015</v>
      </c>
      <c r="D9643" s="129">
        <v>223356285.76643801</v>
      </c>
      <c r="F9643"/>
    </row>
    <row r="9644" spans="1:6">
      <c r="A9644" s="134" t="s">
        <v>6</v>
      </c>
      <c r="B9644" t="s">
        <v>13</v>
      </c>
      <c r="C9644">
        <v>2016</v>
      </c>
      <c r="D9644" s="129">
        <v>206884250.86945</v>
      </c>
      <c r="F9644"/>
    </row>
    <row r="9645" spans="1:6">
      <c r="A9645" s="134" t="s">
        <v>6</v>
      </c>
      <c r="B9645" t="s">
        <v>13</v>
      </c>
      <c r="C9645">
        <v>2017</v>
      </c>
      <c r="D9645" s="129">
        <v>210867817.14708301</v>
      </c>
      <c r="F9645"/>
    </row>
    <row r="9646" spans="1:6">
      <c r="A9646" s="134" t="s">
        <v>6</v>
      </c>
      <c r="B9646" t="s">
        <v>13</v>
      </c>
      <c r="C9646">
        <v>2018</v>
      </c>
      <c r="D9646" s="129">
        <v>194284871.57518899</v>
      </c>
      <c r="F9646"/>
    </row>
    <row r="9647" spans="1:6">
      <c r="A9647" s="134" t="s">
        <v>6</v>
      </c>
      <c r="B9647" t="s">
        <v>13</v>
      </c>
      <c r="C9647">
        <v>2019</v>
      </c>
      <c r="D9647" s="129">
        <v>157108666.226289</v>
      </c>
      <c r="F9647"/>
    </row>
    <row r="9648" spans="1:6">
      <c r="A9648" s="134" t="s">
        <v>6</v>
      </c>
      <c r="B9648" t="s">
        <v>13</v>
      </c>
      <c r="C9648">
        <v>2020</v>
      </c>
      <c r="D9648" s="129">
        <v>158489943.36915201</v>
      </c>
      <c r="F9648"/>
    </row>
    <row r="9649" spans="1:6">
      <c r="A9649" s="134" t="s">
        <v>6</v>
      </c>
      <c r="B9649" t="s">
        <v>13</v>
      </c>
      <c r="C9649">
        <v>2021</v>
      </c>
      <c r="D9649" s="129">
        <v>178379031.84</v>
      </c>
      <c r="F9649"/>
    </row>
    <row r="9650" spans="1:6">
      <c r="A9650" s="134" t="s">
        <v>6</v>
      </c>
      <c r="B9650" t="s">
        <v>13</v>
      </c>
      <c r="C9650">
        <v>2022</v>
      </c>
      <c r="D9650" s="129">
        <v>195491656</v>
      </c>
      <c r="F9650"/>
    </row>
    <row r="9651" spans="1:6">
      <c r="A9651" s="134" t="s">
        <v>6</v>
      </c>
      <c r="B9651" t="s">
        <v>13</v>
      </c>
      <c r="C9651">
        <v>2023</v>
      </c>
      <c r="D9651" s="129">
        <v>206097867.03</v>
      </c>
      <c r="F9651"/>
    </row>
    <row r="9652" spans="1:6">
      <c r="A9652" s="134" t="s">
        <v>6</v>
      </c>
      <c r="B9652" t="s">
        <v>13</v>
      </c>
      <c r="C9652">
        <v>2024</v>
      </c>
      <c r="D9652" s="129">
        <v>172123018.37</v>
      </c>
      <c r="F9652"/>
    </row>
    <row r="9653" spans="1:6">
      <c r="A9653" s="134" t="s">
        <v>6</v>
      </c>
      <c r="B9653" t="s">
        <v>13</v>
      </c>
      <c r="C9653">
        <v>2025</v>
      </c>
      <c r="D9653" s="129">
        <v>222837558.34</v>
      </c>
    </row>
    <row r="9654" spans="1:6">
      <c r="A9654" s="134" t="s">
        <v>8</v>
      </c>
      <c r="B9654" t="s">
        <v>13</v>
      </c>
      <c r="C9654">
        <v>2014</v>
      </c>
      <c r="D9654" s="129">
        <v>393354028.90999991</v>
      </c>
      <c r="F9654"/>
    </row>
    <row r="9655" spans="1:6">
      <c r="A9655" s="134" t="s">
        <v>8</v>
      </c>
      <c r="B9655" t="s">
        <v>13</v>
      </c>
      <c r="C9655">
        <v>2015</v>
      </c>
      <c r="D9655" s="129">
        <v>405910900.69999999</v>
      </c>
      <c r="F9655"/>
    </row>
    <row r="9656" spans="1:6">
      <c r="A9656" s="134" t="s">
        <v>8</v>
      </c>
      <c r="B9656" t="s">
        <v>13</v>
      </c>
      <c r="C9656">
        <v>2016</v>
      </c>
      <c r="D9656" s="129">
        <v>454084883.52999997</v>
      </c>
      <c r="F9656"/>
    </row>
    <row r="9657" spans="1:6">
      <c r="A9657" s="134" t="s">
        <v>8</v>
      </c>
      <c r="B9657" t="s">
        <v>13</v>
      </c>
      <c r="C9657">
        <v>2017</v>
      </c>
      <c r="D9657" s="129">
        <v>495856001.16000003</v>
      </c>
      <c r="F9657"/>
    </row>
    <row r="9658" spans="1:6">
      <c r="A9658" s="134" t="s">
        <v>8</v>
      </c>
      <c r="B9658" t="s">
        <v>13</v>
      </c>
      <c r="C9658">
        <v>2018</v>
      </c>
      <c r="D9658" s="129">
        <v>331609884.67000002</v>
      </c>
      <c r="F9658"/>
    </row>
    <row r="9659" spans="1:6">
      <c r="A9659" s="134" t="s">
        <v>8</v>
      </c>
      <c r="B9659" t="s">
        <v>13</v>
      </c>
      <c r="C9659">
        <v>2019</v>
      </c>
      <c r="D9659" s="129">
        <v>309757115.44</v>
      </c>
      <c r="F9659"/>
    </row>
    <row r="9660" spans="1:6">
      <c r="A9660" s="134" t="s">
        <v>8</v>
      </c>
      <c r="B9660" t="s">
        <v>13</v>
      </c>
      <c r="C9660">
        <v>2020</v>
      </c>
      <c r="D9660" s="129">
        <v>320260211.93000001</v>
      </c>
      <c r="F9660"/>
    </row>
    <row r="9661" spans="1:6">
      <c r="A9661" s="134" t="s">
        <v>8</v>
      </c>
      <c r="B9661" t="s">
        <v>13</v>
      </c>
      <c r="C9661">
        <v>2021</v>
      </c>
      <c r="D9661" s="129">
        <v>323408186.49000001</v>
      </c>
      <c r="F9661"/>
    </row>
    <row r="9662" spans="1:6">
      <c r="A9662" s="134" t="s">
        <v>8</v>
      </c>
      <c r="B9662" t="s">
        <v>13</v>
      </c>
      <c r="C9662">
        <v>2022</v>
      </c>
      <c r="D9662" s="129">
        <v>352662771.97000003</v>
      </c>
      <c r="F9662"/>
    </row>
    <row r="9663" spans="1:6">
      <c r="A9663" s="134" t="s">
        <v>8</v>
      </c>
      <c r="B9663" t="s">
        <v>13</v>
      </c>
      <c r="C9663">
        <v>2023</v>
      </c>
      <c r="D9663" s="129">
        <v>295066183.11000001</v>
      </c>
      <c r="F9663"/>
    </row>
    <row r="9664" spans="1:6">
      <c r="A9664" s="134" t="s">
        <v>8</v>
      </c>
      <c r="B9664" t="s">
        <v>13</v>
      </c>
      <c r="C9664">
        <v>2024</v>
      </c>
      <c r="D9664" s="129">
        <v>292038833.95999998</v>
      </c>
      <c r="F9664"/>
    </row>
    <row r="9665" spans="1:6">
      <c r="A9665" s="134" t="s">
        <v>8</v>
      </c>
      <c r="B9665" t="s">
        <v>13</v>
      </c>
      <c r="C9665">
        <v>2025</v>
      </c>
      <c r="D9665" s="129">
        <v>377182193</v>
      </c>
    </row>
    <row r="9666" spans="1:6">
      <c r="A9666" s="134" t="s">
        <v>9</v>
      </c>
      <c r="B9666" t="s">
        <v>13</v>
      </c>
      <c r="C9666">
        <v>2014</v>
      </c>
      <c r="D9666" s="129">
        <v>330426000</v>
      </c>
      <c r="F9666"/>
    </row>
    <row r="9667" spans="1:6">
      <c r="A9667" s="134" t="s">
        <v>9</v>
      </c>
      <c r="B9667" t="s">
        <v>13</v>
      </c>
      <c r="C9667">
        <v>2015</v>
      </c>
      <c r="D9667" s="129">
        <v>313599081.22548598</v>
      </c>
      <c r="F9667"/>
    </row>
    <row r="9668" spans="1:6">
      <c r="A9668" s="134" t="s">
        <v>9</v>
      </c>
      <c r="B9668" t="s">
        <v>13</v>
      </c>
      <c r="C9668">
        <v>2016</v>
      </c>
      <c r="D9668" s="129">
        <v>368569645.56</v>
      </c>
      <c r="F9668"/>
    </row>
    <row r="9669" spans="1:6">
      <c r="A9669" s="134" t="s">
        <v>9</v>
      </c>
      <c r="B9669" t="s">
        <v>13</v>
      </c>
      <c r="C9669">
        <v>2017</v>
      </c>
      <c r="D9669" s="129">
        <v>391134673.42000002</v>
      </c>
      <c r="F9669"/>
    </row>
    <row r="9670" spans="1:6">
      <c r="A9670" s="134" t="s">
        <v>9</v>
      </c>
      <c r="B9670" t="s">
        <v>13</v>
      </c>
      <c r="C9670">
        <v>2018</v>
      </c>
      <c r="D9670" s="129">
        <v>258984040.81</v>
      </c>
      <c r="F9670"/>
    </row>
    <row r="9671" spans="1:6">
      <c r="A9671" s="134" t="s">
        <v>9</v>
      </c>
      <c r="B9671" t="s">
        <v>13</v>
      </c>
      <c r="C9671">
        <v>2019</v>
      </c>
      <c r="D9671" s="129">
        <v>252531311.78999999</v>
      </c>
      <c r="F9671"/>
    </row>
    <row r="9672" spans="1:6">
      <c r="A9672" s="134" t="s">
        <v>9</v>
      </c>
      <c r="B9672" t="s">
        <v>13</v>
      </c>
      <c r="C9672">
        <v>2020</v>
      </c>
      <c r="D9672" s="129">
        <v>247811070.22</v>
      </c>
      <c r="F9672"/>
    </row>
    <row r="9673" spans="1:6">
      <c r="A9673" s="134" t="s">
        <v>9</v>
      </c>
      <c r="B9673" t="s">
        <v>13</v>
      </c>
      <c r="C9673">
        <v>2021</v>
      </c>
      <c r="D9673" s="129">
        <v>260575977.78999999</v>
      </c>
      <c r="F9673"/>
    </row>
    <row r="9674" spans="1:6">
      <c r="A9674" s="134" t="s">
        <v>9</v>
      </c>
      <c r="B9674" t="s">
        <v>13</v>
      </c>
      <c r="C9674">
        <v>2022</v>
      </c>
      <c r="D9674" s="129">
        <v>269783098.63999999</v>
      </c>
      <c r="F9674"/>
    </row>
    <row r="9675" spans="1:6">
      <c r="A9675" s="134" t="s">
        <v>9</v>
      </c>
      <c r="B9675" t="s">
        <v>13</v>
      </c>
      <c r="C9675">
        <v>2023</v>
      </c>
      <c r="D9675" s="129">
        <v>235588455.25</v>
      </c>
      <c r="F9675"/>
    </row>
    <row r="9676" spans="1:6">
      <c r="A9676" s="134" t="s">
        <v>9</v>
      </c>
      <c r="B9676" t="s">
        <v>13</v>
      </c>
      <c r="C9676">
        <v>2024</v>
      </c>
      <c r="D9676" s="129">
        <v>269750699.81</v>
      </c>
      <c r="F9676"/>
    </row>
    <row r="9677" spans="1:6">
      <c r="A9677" s="134" t="s">
        <v>9</v>
      </c>
      <c r="B9677" t="s">
        <v>13</v>
      </c>
      <c r="C9677">
        <v>2025</v>
      </c>
      <c r="D9677" s="129">
        <v>283916294</v>
      </c>
    </row>
    <row r="9678" spans="1:6">
      <c r="A9678" s="134" t="s">
        <v>7</v>
      </c>
      <c r="B9678" t="s">
        <v>13</v>
      </c>
      <c r="C9678">
        <v>2014</v>
      </c>
      <c r="D9678" s="129">
        <v>270663000</v>
      </c>
      <c r="F9678"/>
    </row>
    <row r="9679" spans="1:6">
      <c r="A9679" s="134" t="s">
        <v>7</v>
      </c>
      <c r="B9679" t="s">
        <v>13</v>
      </c>
      <c r="C9679">
        <v>2015</v>
      </c>
      <c r="D9679" s="129">
        <v>271179476</v>
      </c>
      <c r="F9679"/>
    </row>
    <row r="9680" spans="1:6">
      <c r="A9680" s="134" t="s">
        <v>7</v>
      </c>
      <c r="B9680" t="s">
        <v>13</v>
      </c>
      <c r="C9680">
        <v>2016</v>
      </c>
      <c r="D9680" s="129">
        <v>299421133</v>
      </c>
      <c r="F9680"/>
    </row>
    <row r="9681" spans="1:6">
      <c r="A9681" s="134" t="s">
        <v>7</v>
      </c>
      <c r="B9681" t="s">
        <v>13</v>
      </c>
      <c r="C9681">
        <v>2017</v>
      </c>
      <c r="D9681" s="129">
        <v>251441529.24000001</v>
      </c>
      <c r="F9681"/>
    </row>
    <row r="9682" spans="1:6">
      <c r="A9682" s="134" t="s">
        <v>7</v>
      </c>
      <c r="B9682" t="s">
        <v>13</v>
      </c>
      <c r="C9682">
        <v>2018</v>
      </c>
      <c r="D9682" s="129">
        <v>213230097</v>
      </c>
      <c r="F9682"/>
    </row>
    <row r="9683" spans="1:6">
      <c r="A9683" s="134" t="s">
        <v>7</v>
      </c>
      <c r="B9683" t="s">
        <v>13</v>
      </c>
      <c r="C9683">
        <v>2019</v>
      </c>
      <c r="D9683" s="129">
        <v>215376401.13</v>
      </c>
      <c r="F9683"/>
    </row>
    <row r="9684" spans="1:6">
      <c r="A9684" s="134" t="s">
        <v>7</v>
      </c>
      <c r="B9684" t="s">
        <v>13</v>
      </c>
      <c r="C9684">
        <v>2020</v>
      </c>
      <c r="D9684" s="129">
        <v>213338678</v>
      </c>
      <c r="F9684"/>
    </row>
    <row r="9685" spans="1:6">
      <c r="A9685" s="134" t="s">
        <v>7</v>
      </c>
      <c r="B9685" t="s">
        <v>13</v>
      </c>
      <c r="C9685">
        <v>2021</v>
      </c>
      <c r="D9685" s="129">
        <v>218961456</v>
      </c>
      <c r="F9685"/>
    </row>
    <row r="9686" spans="1:6">
      <c r="A9686" s="134" t="s">
        <v>7</v>
      </c>
      <c r="B9686" t="s">
        <v>13</v>
      </c>
      <c r="C9686">
        <v>2022</v>
      </c>
      <c r="D9686" s="129">
        <v>254142588</v>
      </c>
      <c r="F9686"/>
    </row>
    <row r="9687" spans="1:6">
      <c r="A9687" s="134" t="s">
        <v>7</v>
      </c>
      <c r="B9687" t="s">
        <v>13</v>
      </c>
      <c r="C9687">
        <v>2023</v>
      </c>
      <c r="D9687" s="129">
        <v>261618181.66</v>
      </c>
      <c r="F9687"/>
    </row>
    <row r="9688" spans="1:6">
      <c r="A9688" s="134" t="s">
        <v>7</v>
      </c>
      <c r="B9688" t="s">
        <v>13</v>
      </c>
      <c r="C9688">
        <v>2024</v>
      </c>
      <c r="D9688" s="129">
        <v>234486349.78999999</v>
      </c>
      <c r="F9688"/>
    </row>
    <row r="9689" spans="1:6">
      <c r="A9689" s="134" t="s">
        <v>7</v>
      </c>
      <c r="B9689" t="s">
        <v>13</v>
      </c>
      <c r="C9689">
        <v>2025</v>
      </c>
      <c r="D9689" s="129">
        <v>278216408.47000003</v>
      </c>
    </row>
    <row r="9690" spans="1:6">
      <c r="A9690" s="134" t="s">
        <v>107</v>
      </c>
      <c r="B9690" t="s">
        <v>13</v>
      </c>
      <c r="C9690">
        <v>2014</v>
      </c>
      <c r="D9690" s="129">
        <v>37525000</v>
      </c>
      <c r="F9690"/>
    </row>
    <row r="9691" spans="1:6">
      <c r="A9691" s="134" t="s">
        <v>107</v>
      </c>
      <c r="B9691" t="s">
        <v>13</v>
      </c>
      <c r="C9691">
        <v>2015</v>
      </c>
      <c r="D9691" s="129">
        <v>60136594.442545801</v>
      </c>
      <c r="F9691"/>
    </row>
    <row r="9692" spans="1:6">
      <c r="A9692" s="134" t="s">
        <v>107</v>
      </c>
      <c r="B9692" t="s">
        <v>13</v>
      </c>
      <c r="C9692">
        <v>2016</v>
      </c>
      <c r="D9692" s="129">
        <v>64791435.2385787</v>
      </c>
      <c r="F9692"/>
    </row>
    <row r="9693" spans="1:6">
      <c r="A9693" s="134" t="s">
        <v>107</v>
      </c>
      <c r="B9693" t="s">
        <v>13</v>
      </c>
      <c r="C9693">
        <v>2017</v>
      </c>
      <c r="D9693" s="129">
        <v>61787564.126154102</v>
      </c>
      <c r="F9693"/>
    </row>
    <row r="9694" spans="1:6">
      <c r="A9694" s="134" t="s">
        <v>107</v>
      </c>
      <c r="B9694" t="s">
        <v>13</v>
      </c>
      <c r="C9694">
        <v>2018</v>
      </c>
      <c r="D9694" s="129">
        <v>33782647.431741998</v>
      </c>
      <c r="F9694"/>
    </row>
    <row r="9695" spans="1:6">
      <c r="A9695" s="134" t="s">
        <v>107</v>
      </c>
      <c r="B9695" t="s">
        <v>13</v>
      </c>
      <c r="C9695">
        <v>2019</v>
      </c>
      <c r="D9695" s="129">
        <v>20553610</v>
      </c>
      <c r="F9695"/>
    </row>
    <row r="9696" spans="1:6">
      <c r="A9696" s="134" t="s">
        <v>107</v>
      </c>
      <c r="B9696" t="s">
        <v>13</v>
      </c>
      <c r="C9696">
        <v>2020</v>
      </c>
      <c r="D9696" s="129">
        <v>12078188.119999999</v>
      </c>
      <c r="F9696"/>
    </row>
    <row r="9697" spans="1:6">
      <c r="A9697" s="134" t="s">
        <v>107</v>
      </c>
      <c r="B9697" t="s">
        <v>13</v>
      </c>
      <c r="C9697">
        <v>2021</v>
      </c>
      <c r="D9697" s="129">
        <v>17440849.09</v>
      </c>
      <c r="F9697"/>
    </row>
    <row r="9698" spans="1:6">
      <c r="A9698" s="134" t="s">
        <v>107</v>
      </c>
      <c r="B9698" t="s">
        <v>13</v>
      </c>
      <c r="C9698">
        <v>2022</v>
      </c>
      <c r="D9698" s="129">
        <v>24826772.989999998</v>
      </c>
      <c r="F9698"/>
    </row>
    <row r="9699" spans="1:6">
      <c r="A9699" s="134" t="s">
        <v>107</v>
      </c>
      <c r="B9699" t="s">
        <v>13</v>
      </c>
      <c r="C9699">
        <v>2023</v>
      </c>
      <c r="D9699" s="129">
        <v>28409218</v>
      </c>
      <c r="F9699"/>
    </row>
    <row r="9700" spans="1:6">
      <c r="A9700" s="134" t="s">
        <v>107</v>
      </c>
      <c r="B9700" t="s">
        <v>13</v>
      </c>
      <c r="C9700">
        <v>2024</v>
      </c>
      <c r="D9700" s="129">
        <v>46572997</v>
      </c>
      <c r="F9700"/>
    </row>
    <row r="9701" spans="1:6">
      <c r="A9701" s="134" t="s">
        <v>107</v>
      </c>
      <c r="B9701" t="s">
        <v>13</v>
      </c>
      <c r="C9701">
        <v>2025</v>
      </c>
      <c r="D9701" s="129">
        <v>62413551</v>
      </c>
    </row>
    <row r="9702" spans="1:6">
      <c r="A9702" s="134" t="s">
        <v>104</v>
      </c>
      <c r="B9702" t="s">
        <v>13</v>
      </c>
      <c r="C9702">
        <v>2014</v>
      </c>
      <c r="D9702" s="129">
        <v>44959054.854766414</v>
      </c>
      <c r="F9702"/>
    </row>
    <row r="9703" spans="1:6">
      <c r="A9703" s="134" t="s">
        <v>104</v>
      </c>
      <c r="B9703" t="s">
        <v>13</v>
      </c>
      <c r="C9703">
        <v>2015</v>
      </c>
      <c r="D9703" s="129">
        <v>63031392.397430301</v>
      </c>
      <c r="F9703"/>
    </row>
    <row r="9704" spans="1:6">
      <c r="A9704" s="134" t="s">
        <v>104</v>
      </c>
      <c r="B9704" t="s">
        <v>13</v>
      </c>
      <c r="C9704">
        <v>2016</v>
      </c>
      <c r="D9704" s="129">
        <v>61346496.974559397</v>
      </c>
      <c r="F9704"/>
    </row>
    <row r="9705" spans="1:6">
      <c r="A9705" s="134" t="s">
        <v>104</v>
      </c>
      <c r="B9705" t="s">
        <v>13</v>
      </c>
      <c r="C9705">
        <v>2017</v>
      </c>
      <c r="D9705" s="129">
        <v>57765956.369047701</v>
      </c>
      <c r="F9705"/>
    </row>
    <row r="9706" spans="1:6">
      <c r="A9706" s="134" t="s">
        <v>104</v>
      </c>
      <c r="B9706" t="s">
        <v>13</v>
      </c>
      <c r="C9706">
        <v>2018</v>
      </c>
      <c r="D9706" s="129">
        <v>56537626.890354298</v>
      </c>
      <c r="F9706"/>
    </row>
    <row r="9707" spans="1:6">
      <c r="A9707" s="134" t="s">
        <v>104</v>
      </c>
      <c r="B9707" t="s">
        <v>13</v>
      </c>
      <c r="C9707">
        <v>2019</v>
      </c>
      <c r="D9707" s="129">
        <v>49137510.3444793</v>
      </c>
      <c r="F9707"/>
    </row>
    <row r="9708" spans="1:6">
      <c r="A9708" s="134" t="s">
        <v>104</v>
      </c>
      <c r="B9708" t="s">
        <v>13</v>
      </c>
      <c r="C9708">
        <v>2020</v>
      </c>
      <c r="D9708" s="129">
        <v>61040188.514941797</v>
      </c>
      <c r="F9708"/>
    </row>
    <row r="9709" spans="1:6">
      <c r="A9709" s="134" t="s">
        <v>104</v>
      </c>
      <c r="B9709" t="s">
        <v>13</v>
      </c>
      <c r="C9709">
        <v>2021</v>
      </c>
      <c r="D9709" s="129">
        <v>65249332.872183301</v>
      </c>
      <c r="F9709"/>
    </row>
    <row r="9710" spans="1:6">
      <c r="A9710" s="134" t="s">
        <v>104</v>
      </c>
      <c r="B9710" t="s">
        <v>13</v>
      </c>
      <c r="C9710">
        <v>2022</v>
      </c>
      <c r="D9710" s="129">
        <v>67417095.038421005</v>
      </c>
      <c r="F9710"/>
    </row>
    <row r="9711" spans="1:6">
      <c r="A9711" s="134" t="s">
        <v>104</v>
      </c>
      <c r="B9711" t="s">
        <v>13</v>
      </c>
      <c r="C9711">
        <v>2023</v>
      </c>
      <c r="D9711" s="129">
        <v>67417095.038421005</v>
      </c>
      <c r="F9711"/>
    </row>
    <row r="9712" spans="1:6">
      <c r="A9712" s="134" t="s">
        <v>104</v>
      </c>
      <c r="B9712" t="s">
        <v>13</v>
      </c>
      <c r="C9712">
        <v>2024</v>
      </c>
      <c r="D9712" s="129">
        <v>78710999.869484901</v>
      </c>
      <c r="F9712"/>
    </row>
    <row r="9713" spans="1:6">
      <c r="A9713" s="134" t="s">
        <v>104</v>
      </c>
      <c r="B9713" t="s">
        <v>13</v>
      </c>
      <c r="C9713">
        <v>2025</v>
      </c>
      <c r="D9713" s="129">
        <v>99630519.37995097</v>
      </c>
    </row>
    <row r="9714" spans="1:6">
      <c r="A9714" s="134" t="s">
        <v>145</v>
      </c>
      <c r="B9714" t="s">
        <v>13</v>
      </c>
      <c r="C9714">
        <v>2020</v>
      </c>
      <c r="D9714" s="129">
        <v>0</v>
      </c>
      <c r="F9714"/>
    </row>
    <row r="9715" spans="1:6">
      <c r="A9715" s="134" t="s">
        <v>145</v>
      </c>
      <c r="B9715" t="s">
        <v>13</v>
      </c>
      <c r="C9715">
        <v>2021</v>
      </c>
      <c r="D9715" s="129">
        <v>0</v>
      </c>
      <c r="F9715"/>
    </row>
    <row r="9716" spans="1:6">
      <c r="A9716" s="134" t="s">
        <v>145</v>
      </c>
      <c r="B9716" t="s">
        <v>13</v>
      </c>
      <c r="C9716">
        <v>2022</v>
      </c>
      <c r="D9716" s="129">
        <v>0</v>
      </c>
      <c r="F9716"/>
    </row>
    <row r="9717" spans="1:6">
      <c r="A9717" s="134" t="s">
        <v>145</v>
      </c>
      <c r="B9717" t="s">
        <v>13</v>
      </c>
      <c r="C9717">
        <v>2023</v>
      </c>
      <c r="D9717" s="129">
        <v>0</v>
      </c>
      <c r="F9717"/>
    </row>
    <row r="9718" spans="1:6">
      <c r="A9718" s="134" t="s">
        <v>145</v>
      </c>
      <c r="B9718" t="s">
        <v>13</v>
      </c>
      <c r="C9718">
        <v>2024</v>
      </c>
      <c r="D9718" s="129">
        <v>0</v>
      </c>
      <c r="F9718"/>
    </row>
    <row r="9719" spans="1:6">
      <c r="A9719" s="134" t="s">
        <v>145</v>
      </c>
      <c r="B9719" t="s">
        <v>13</v>
      </c>
      <c r="C9719">
        <v>2025</v>
      </c>
      <c r="D9719" s="129">
        <v>0</v>
      </c>
    </row>
    <row r="9720" spans="1:6">
      <c r="A9720" s="134" t="s">
        <v>101</v>
      </c>
      <c r="B9720" t="s">
        <v>13</v>
      </c>
      <c r="C9720">
        <v>2014</v>
      </c>
      <c r="D9720" s="129">
        <v>145503060.5</v>
      </c>
      <c r="F9720"/>
    </row>
    <row r="9721" spans="1:6">
      <c r="A9721" s="134" t="s">
        <v>101</v>
      </c>
      <c r="B9721" t="s">
        <v>13</v>
      </c>
      <c r="C9721">
        <v>2015</v>
      </c>
      <c r="D9721" s="129">
        <v>182260537.90000001</v>
      </c>
      <c r="F9721"/>
    </row>
    <row r="9722" spans="1:6">
      <c r="A9722" s="134" t="s">
        <v>101</v>
      </c>
      <c r="B9722" t="s">
        <v>13</v>
      </c>
      <c r="C9722">
        <v>2016</v>
      </c>
      <c r="D9722" s="129">
        <v>154415481</v>
      </c>
      <c r="F9722"/>
    </row>
    <row r="9723" spans="1:6">
      <c r="A9723" s="134" t="s">
        <v>101</v>
      </c>
      <c r="B9723" t="s">
        <v>13</v>
      </c>
      <c r="C9723">
        <v>2017</v>
      </c>
      <c r="D9723" s="129">
        <v>162914618</v>
      </c>
      <c r="F9723"/>
    </row>
    <row r="9724" spans="1:6">
      <c r="A9724" s="134" t="s">
        <v>101</v>
      </c>
      <c r="B9724" t="s">
        <v>13</v>
      </c>
      <c r="C9724">
        <v>2018</v>
      </c>
      <c r="D9724" s="129">
        <v>156699206</v>
      </c>
      <c r="F9724"/>
    </row>
    <row r="9725" spans="1:6">
      <c r="A9725" s="134" t="s">
        <v>101</v>
      </c>
      <c r="B9725" t="s">
        <v>13</v>
      </c>
      <c r="C9725">
        <v>2019</v>
      </c>
      <c r="D9725" s="129">
        <v>147324279.40000001</v>
      </c>
      <c r="F9725"/>
    </row>
    <row r="9726" spans="1:6">
      <c r="A9726" s="134" t="s">
        <v>101</v>
      </c>
      <c r="B9726" t="s">
        <v>13</v>
      </c>
      <c r="C9726">
        <v>2020</v>
      </c>
      <c r="D9726" s="129">
        <v>187882836.03999999</v>
      </c>
      <c r="F9726"/>
    </row>
    <row r="9727" spans="1:6">
      <c r="A9727" s="134" t="s">
        <v>101</v>
      </c>
      <c r="B9727" t="s">
        <v>13</v>
      </c>
      <c r="C9727">
        <v>2021</v>
      </c>
      <c r="D9727" s="129">
        <v>189646729.12</v>
      </c>
      <c r="F9727"/>
    </row>
    <row r="9728" spans="1:6">
      <c r="A9728" s="134" t="s">
        <v>101</v>
      </c>
      <c r="B9728" t="s">
        <v>13</v>
      </c>
      <c r="C9728">
        <v>2022</v>
      </c>
      <c r="D9728" s="129">
        <v>182155950.19</v>
      </c>
      <c r="F9728"/>
    </row>
    <row r="9729" spans="1:8">
      <c r="A9729" s="134" t="s">
        <v>101</v>
      </c>
      <c r="B9729" t="s">
        <v>13</v>
      </c>
      <c r="C9729">
        <v>2023</v>
      </c>
      <c r="D9729" s="129">
        <v>193569346.88999999</v>
      </c>
      <c r="F9729"/>
    </row>
    <row r="9730" spans="1:8">
      <c r="A9730" s="134" t="s">
        <v>101</v>
      </c>
      <c r="B9730" t="s">
        <v>13</v>
      </c>
      <c r="C9730">
        <v>2024</v>
      </c>
      <c r="D9730" s="129">
        <v>194416026.03</v>
      </c>
      <c r="F9730"/>
    </row>
    <row r="9731" spans="1:8">
      <c r="A9731" s="134" t="s">
        <v>101</v>
      </c>
      <c r="B9731" t="s">
        <v>13</v>
      </c>
      <c r="C9731">
        <v>2025</v>
      </c>
      <c r="D9731" s="129">
        <v>234361134</v>
      </c>
    </row>
    <row r="9732" spans="1:8">
      <c r="A9732" s="134" t="s">
        <v>10</v>
      </c>
      <c r="B9732" t="s">
        <v>13</v>
      </c>
      <c r="C9732">
        <v>2014</v>
      </c>
      <c r="D9732" s="129">
        <v>251112927.80000001</v>
      </c>
      <c r="F9732"/>
    </row>
    <row r="9733" spans="1:8">
      <c r="A9733" s="134" t="s">
        <v>10</v>
      </c>
      <c r="B9733" t="s">
        <v>13</v>
      </c>
      <c r="C9733">
        <v>2015</v>
      </c>
      <c r="D9733" s="129">
        <v>264106201.40000001</v>
      </c>
      <c r="F9733"/>
    </row>
    <row r="9734" spans="1:8">
      <c r="A9734" s="134" t="s">
        <v>10</v>
      </c>
      <c r="B9734" t="s">
        <v>13</v>
      </c>
      <c r="C9734">
        <v>2016</v>
      </c>
      <c r="D9734" s="129">
        <v>256974743.08000001</v>
      </c>
      <c r="F9734"/>
      <c r="H9734" s="135"/>
    </row>
    <row r="9735" spans="1:8">
      <c r="A9735" s="134" t="s">
        <v>10</v>
      </c>
      <c r="B9735" t="s">
        <v>13</v>
      </c>
      <c r="C9735">
        <v>2017</v>
      </c>
      <c r="D9735" s="129">
        <v>245653183.65000001</v>
      </c>
      <c r="F9735"/>
    </row>
    <row r="9736" spans="1:8">
      <c r="A9736" s="134" t="s">
        <v>10</v>
      </c>
      <c r="B9736" t="s">
        <v>13</v>
      </c>
      <c r="C9736">
        <v>2018</v>
      </c>
      <c r="D9736" s="129">
        <v>239066369.16</v>
      </c>
      <c r="F9736"/>
    </row>
    <row r="9737" spans="1:8">
      <c r="A9737" s="134" t="s">
        <v>10</v>
      </c>
      <c r="B9737" t="s">
        <v>13</v>
      </c>
      <c r="C9737">
        <v>2019</v>
      </c>
      <c r="D9737" s="129">
        <v>239995710.86000001</v>
      </c>
      <c r="F9737"/>
    </row>
    <row r="9738" spans="1:8">
      <c r="A9738" s="134" t="s">
        <v>10</v>
      </c>
      <c r="B9738" t="s">
        <v>13</v>
      </c>
      <c r="C9738">
        <v>2020</v>
      </c>
      <c r="D9738" s="129">
        <v>245073622.43000001</v>
      </c>
      <c r="F9738"/>
    </row>
    <row r="9739" spans="1:8">
      <c r="A9739" s="134" t="s">
        <v>10</v>
      </c>
      <c r="B9739" t="s">
        <v>13</v>
      </c>
      <c r="C9739">
        <v>2021</v>
      </c>
      <c r="D9739" s="129">
        <v>263465548.65000001</v>
      </c>
      <c r="F9739"/>
    </row>
    <row r="9740" spans="1:8">
      <c r="A9740" s="134" t="s">
        <v>10</v>
      </c>
      <c r="B9740" t="s">
        <v>13</v>
      </c>
      <c r="C9740">
        <v>2022</v>
      </c>
      <c r="D9740" s="129">
        <v>276866604.38698697</v>
      </c>
      <c r="F9740"/>
    </row>
    <row r="9741" spans="1:8">
      <c r="A9741" s="134" t="s">
        <v>10</v>
      </c>
      <c r="B9741" t="s">
        <v>13</v>
      </c>
      <c r="C9741">
        <v>2023</v>
      </c>
      <c r="D9741" s="129">
        <v>299465099</v>
      </c>
      <c r="F9741"/>
    </row>
    <row r="9742" spans="1:8">
      <c r="A9742" s="134" t="s">
        <v>10</v>
      </c>
      <c r="B9742" t="s">
        <v>13</v>
      </c>
      <c r="C9742">
        <v>2024</v>
      </c>
      <c r="D9742" s="129">
        <v>326947254</v>
      </c>
      <c r="F9742"/>
    </row>
    <row r="9743" spans="1:8">
      <c r="A9743" s="134" t="s">
        <v>10</v>
      </c>
      <c r="B9743" t="s">
        <v>13</v>
      </c>
      <c r="C9743">
        <v>2025</v>
      </c>
      <c r="D9743" s="129">
        <v>376405120</v>
      </c>
    </row>
    <row r="9744" spans="1:8">
      <c r="A9744" s="134" t="s">
        <v>105</v>
      </c>
      <c r="B9744" t="s">
        <v>13</v>
      </c>
      <c r="C9744">
        <v>2014</v>
      </c>
      <c r="D9744" s="129">
        <v>124241828.3915201</v>
      </c>
      <c r="F9744"/>
    </row>
    <row r="9745" spans="1:6">
      <c r="A9745" s="134" t="s">
        <v>105</v>
      </c>
      <c r="B9745" t="s">
        <v>13</v>
      </c>
      <c r="C9745">
        <v>2015</v>
      </c>
      <c r="D9745" s="129">
        <v>120323541.098387</v>
      </c>
      <c r="F9745"/>
    </row>
    <row r="9746" spans="1:6">
      <c r="A9746" s="134" t="s">
        <v>105</v>
      </c>
      <c r="B9746" t="s">
        <v>13</v>
      </c>
      <c r="C9746">
        <v>2016</v>
      </c>
      <c r="D9746" s="129">
        <v>107895933.27014101</v>
      </c>
      <c r="F9746"/>
    </row>
    <row r="9747" spans="1:6">
      <c r="A9747" s="134" t="s">
        <v>105</v>
      </c>
      <c r="B9747" t="s">
        <v>13</v>
      </c>
      <c r="C9747">
        <v>2017</v>
      </c>
      <c r="D9747" s="129">
        <v>96807086.020784199</v>
      </c>
      <c r="F9747"/>
    </row>
    <row r="9748" spans="1:6">
      <c r="A9748" s="134" t="s">
        <v>105</v>
      </c>
      <c r="B9748" t="s">
        <v>13</v>
      </c>
      <c r="C9748">
        <v>2018</v>
      </c>
      <c r="D9748" s="129">
        <v>95748692.980381399</v>
      </c>
      <c r="F9748"/>
    </row>
    <row r="9749" spans="1:6">
      <c r="A9749" s="134" t="s">
        <v>105</v>
      </c>
      <c r="B9749" t="s">
        <v>13</v>
      </c>
      <c r="C9749">
        <v>2019</v>
      </c>
      <c r="D9749" s="129">
        <v>82682723.044960797</v>
      </c>
      <c r="F9749"/>
    </row>
    <row r="9750" spans="1:6">
      <c r="A9750" s="134" t="s">
        <v>105</v>
      </c>
      <c r="B9750" t="s">
        <v>13</v>
      </c>
      <c r="C9750">
        <v>2020</v>
      </c>
      <c r="D9750" s="129">
        <v>79016620.719999999</v>
      </c>
      <c r="F9750"/>
    </row>
    <row r="9751" spans="1:6">
      <c r="A9751" s="134" t="s">
        <v>105</v>
      </c>
      <c r="B9751" t="s">
        <v>13</v>
      </c>
      <c r="C9751">
        <v>2021</v>
      </c>
      <c r="D9751" s="129">
        <v>74472261.539999992</v>
      </c>
      <c r="F9751"/>
    </row>
    <row r="9752" spans="1:6">
      <c r="A9752" s="134" t="s">
        <v>105</v>
      </c>
      <c r="B9752" t="s">
        <v>13</v>
      </c>
      <c r="C9752">
        <v>2022</v>
      </c>
      <c r="D9752" s="129">
        <v>70140595.319999993</v>
      </c>
      <c r="F9752"/>
    </row>
    <row r="9753" spans="1:6">
      <c r="A9753" s="134" t="s">
        <v>105</v>
      </c>
      <c r="B9753" t="s">
        <v>13</v>
      </c>
      <c r="C9753">
        <v>2023</v>
      </c>
      <c r="D9753" s="129">
        <v>74370692.890000001</v>
      </c>
      <c r="F9753"/>
    </row>
    <row r="9754" spans="1:6">
      <c r="A9754" s="134" t="s">
        <v>105</v>
      </c>
      <c r="B9754" t="s">
        <v>13</v>
      </c>
      <c r="C9754">
        <v>2024</v>
      </c>
      <c r="D9754" s="129">
        <v>68976062.229000002</v>
      </c>
      <c r="F9754"/>
    </row>
    <row r="9755" spans="1:6">
      <c r="A9755" s="134" t="s">
        <v>105</v>
      </c>
      <c r="B9755" t="s">
        <v>13</v>
      </c>
      <c r="C9755">
        <v>2025</v>
      </c>
      <c r="D9755" s="129">
        <v>81598380</v>
      </c>
    </row>
    <row r="9756" spans="1:6">
      <c r="A9756" s="134" t="s">
        <v>12</v>
      </c>
      <c r="B9756" t="s">
        <v>13</v>
      </c>
      <c r="C9756">
        <v>2014</v>
      </c>
      <c r="D9756" s="129">
        <v>109583225.67</v>
      </c>
      <c r="F9756"/>
    </row>
    <row r="9757" spans="1:6">
      <c r="A9757" s="134" t="s">
        <v>12</v>
      </c>
      <c r="B9757" t="s">
        <v>13</v>
      </c>
      <c r="C9757">
        <v>2015</v>
      </c>
      <c r="D9757" s="129">
        <v>115656488.84</v>
      </c>
      <c r="F9757"/>
    </row>
    <row r="9758" spans="1:6">
      <c r="A9758" s="134" t="s">
        <v>12</v>
      </c>
      <c r="B9758" t="s">
        <v>13</v>
      </c>
      <c r="C9758">
        <v>2016</v>
      </c>
      <c r="D9758" s="129">
        <v>112487662</v>
      </c>
      <c r="F9758"/>
    </row>
    <row r="9759" spans="1:6">
      <c r="A9759" s="134" t="s">
        <v>12</v>
      </c>
      <c r="B9759" t="s">
        <v>13</v>
      </c>
      <c r="C9759">
        <v>2017</v>
      </c>
      <c r="D9759" s="129">
        <v>107044739</v>
      </c>
      <c r="F9759"/>
    </row>
    <row r="9760" spans="1:6">
      <c r="A9760" s="134" t="s">
        <v>12</v>
      </c>
      <c r="B9760" t="s">
        <v>13</v>
      </c>
      <c r="C9760">
        <v>2018</v>
      </c>
      <c r="D9760" s="129">
        <v>96050792.536538735</v>
      </c>
      <c r="F9760"/>
    </row>
    <row r="9761" spans="1:6">
      <c r="A9761" s="134" t="s">
        <v>12</v>
      </c>
      <c r="B9761" t="s">
        <v>13</v>
      </c>
      <c r="C9761">
        <v>2019</v>
      </c>
      <c r="D9761" s="129">
        <v>100831135.1066</v>
      </c>
      <c r="F9761"/>
    </row>
    <row r="9762" spans="1:6">
      <c r="A9762" s="134" t="s">
        <v>12</v>
      </c>
      <c r="B9762" t="s">
        <v>13</v>
      </c>
      <c r="C9762">
        <v>2020</v>
      </c>
      <c r="D9762" s="129">
        <v>125629862</v>
      </c>
      <c r="F9762"/>
    </row>
    <row r="9763" spans="1:6">
      <c r="A9763" s="134" t="s">
        <v>12</v>
      </c>
      <c r="B9763" t="s">
        <v>13</v>
      </c>
      <c r="C9763">
        <v>2021</v>
      </c>
      <c r="D9763" s="129">
        <v>125992758.86</v>
      </c>
      <c r="F9763"/>
    </row>
    <row r="9764" spans="1:6">
      <c r="A9764" s="134" t="s">
        <v>12</v>
      </c>
      <c r="B9764" t="s">
        <v>13</v>
      </c>
      <c r="C9764">
        <v>2022</v>
      </c>
      <c r="D9764" s="129">
        <v>153368320.56</v>
      </c>
      <c r="F9764"/>
    </row>
    <row r="9765" spans="1:6">
      <c r="A9765" s="134" t="s">
        <v>12</v>
      </c>
      <c r="B9765" t="s">
        <v>13</v>
      </c>
      <c r="C9765">
        <v>2023</v>
      </c>
      <c r="D9765" s="129">
        <v>137183801.96000001</v>
      </c>
      <c r="F9765"/>
    </row>
    <row r="9766" spans="1:6">
      <c r="A9766" s="134" t="s">
        <v>12</v>
      </c>
      <c r="B9766" t="s">
        <v>13</v>
      </c>
      <c r="C9766">
        <v>2024</v>
      </c>
      <c r="D9766" s="129">
        <v>132036222.05</v>
      </c>
      <c r="F9766"/>
    </row>
    <row r="9767" spans="1:6">
      <c r="A9767" s="134" t="s">
        <v>12</v>
      </c>
      <c r="B9767" t="s">
        <v>13</v>
      </c>
      <c r="C9767">
        <v>2025</v>
      </c>
      <c r="D9767" s="129">
        <v>170728861.98000002</v>
      </c>
    </row>
    <row r="9768" spans="1:6">
      <c r="A9768" s="150" t="s">
        <v>5</v>
      </c>
      <c r="B9768" s="2" t="s">
        <v>169</v>
      </c>
      <c r="C9768" s="2">
        <v>2025</v>
      </c>
      <c r="D9768" s="147">
        <v>0</v>
      </c>
    </row>
    <row r="9769" spans="1:6">
      <c r="A9769" s="150" t="s">
        <v>5</v>
      </c>
      <c r="B9769" s="2" t="s">
        <v>168</v>
      </c>
      <c r="C9769" s="2">
        <v>2025</v>
      </c>
      <c r="D9769" s="147">
        <v>1657704</v>
      </c>
    </row>
    <row r="9770" spans="1:6">
      <c r="A9770" s="150" t="s">
        <v>5</v>
      </c>
      <c r="B9770" s="2" t="s">
        <v>170</v>
      </c>
      <c r="C9770" s="2">
        <v>2025</v>
      </c>
      <c r="D9770" s="147">
        <v>0</v>
      </c>
    </row>
    <row r="9771" spans="1:6">
      <c r="A9771" s="150" t="s">
        <v>102</v>
      </c>
      <c r="B9771" s="2" t="s">
        <v>169</v>
      </c>
      <c r="C9771" s="2">
        <v>2025</v>
      </c>
      <c r="D9771" s="147">
        <v>299556.24907226471</v>
      </c>
    </row>
    <row r="9772" spans="1:6">
      <c r="A9772" s="150" t="s">
        <v>102</v>
      </c>
      <c r="B9772" s="2" t="s">
        <v>168</v>
      </c>
      <c r="C9772" s="2">
        <v>2025</v>
      </c>
      <c r="D9772" s="147">
        <v>216161.34277122156</v>
      </c>
    </row>
    <row r="9773" spans="1:6">
      <c r="A9773" s="150" t="s">
        <v>102</v>
      </c>
      <c r="B9773" s="2" t="s">
        <v>170</v>
      </c>
      <c r="C9773" s="2">
        <v>2025</v>
      </c>
      <c r="D9773" s="147">
        <v>0</v>
      </c>
    </row>
    <row r="9774" spans="1:6">
      <c r="A9774" s="150" t="s">
        <v>11</v>
      </c>
      <c r="B9774" s="2" t="s">
        <v>169</v>
      </c>
      <c r="C9774" s="2">
        <v>2025</v>
      </c>
      <c r="D9774" s="147">
        <v>1677949</v>
      </c>
    </row>
    <row r="9775" spans="1:6">
      <c r="A9775" s="150" t="s">
        <v>11</v>
      </c>
      <c r="B9775" s="2" t="s">
        <v>168</v>
      </c>
      <c r="C9775" s="2">
        <v>2025</v>
      </c>
      <c r="D9775" s="147">
        <v>501445</v>
      </c>
    </row>
    <row r="9776" spans="1:6">
      <c r="A9776" s="150" t="s">
        <v>11</v>
      </c>
      <c r="B9776" s="2" t="s">
        <v>170</v>
      </c>
      <c r="C9776" s="2">
        <v>2025</v>
      </c>
      <c r="D9776" s="147">
        <v>0</v>
      </c>
    </row>
    <row r="9777" spans="1:4">
      <c r="A9777" s="150" t="s">
        <v>6</v>
      </c>
      <c r="B9777" s="2" t="s">
        <v>169</v>
      </c>
      <c r="C9777" s="2">
        <v>2025</v>
      </c>
      <c r="D9777" s="129">
        <v>0</v>
      </c>
    </row>
    <row r="9778" spans="1:4">
      <c r="A9778" s="150" t="s">
        <v>6</v>
      </c>
      <c r="B9778" s="2" t="s">
        <v>168</v>
      </c>
      <c r="C9778" s="2">
        <v>2025</v>
      </c>
      <c r="D9778" s="147">
        <v>1146689</v>
      </c>
    </row>
    <row r="9779" spans="1:4">
      <c r="A9779" s="150" t="s">
        <v>6</v>
      </c>
      <c r="B9779" s="2" t="s">
        <v>170</v>
      </c>
      <c r="C9779" s="2">
        <v>2025</v>
      </c>
      <c r="D9779" s="129">
        <v>0</v>
      </c>
    </row>
    <row r="9780" spans="1:4">
      <c r="A9780" s="150" t="s">
        <v>8</v>
      </c>
      <c r="B9780" s="2" t="s">
        <v>169</v>
      </c>
      <c r="C9780" s="2">
        <v>2025</v>
      </c>
      <c r="D9780" s="147">
        <v>0</v>
      </c>
    </row>
    <row r="9781" spans="1:4">
      <c r="A9781" s="150" t="s">
        <v>8</v>
      </c>
      <c r="B9781" s="2" t="s">
        <v>168</v>
      </c>
      <c r="C9781" s="2">
        <v>2025</v>
      </c>
      <c r="D9781" s="147">
        <v>0</v>
      </c>
    </row>
    <row r="9782" spans="1:4">
      <c r="A9782" s="150" t="s">
        <v>8</v>
      </c>
      <c r="B9782" s="2" t="s">
        <v>170</v>
      </c>
      <c r="C9782" s="2">
        <v>2025</v>
      </c>
      <c r="D9782" s="147">
        <v>0</v>
      </c>
    </row>
    <row r="9783" spans="1:4">
      <c r="A9783" s="150" t="s">
        <v>9</v>
      </c>
      <c r="B9783" s="2" t="s">
        <v>169</v>
      </c>
      <c r="C9783" s="2">
        <v>2025</v>
      </c>
      <c r="D9783" s="147">
        <v>0</v>
      </c>
    </row>
    <row r="9784" spans="1:4">
      <c r="A9784" s="150" t="s">
        <v>9</v>
      </c>
      <c r="B9784" s="2" t="s">
        <v>168</v>
      </c>
      <c r="C9784" s="2">
        <v>2025</v>
      </c>
      <c r="D9784" s="147">
        <v>0</v>
      </c>
    </row>
    <row r="9785" spans="1:4">
      <c r="A9785" s="150" t="s">
        <v>9</v>
      </c>
      <c r="B9785" s="2" t="s">
        <v>170</v>
      </c>
      <c r="C9785" s="2">
        <v>2025</v>
      </c>
      <c r="D9785" s="147">
        <v>0</v>
      </c>
    </row>
    <row r="9786" spans="1:4">
      <c r="A9786" s="150" t="s">
        <v>7</v>
      </c>
      <c r="B9786" s="2" t="s">
        <v>169</v>
      </c>
      <c r="C9786" s="2">
        <v>2025</v>
      </c>
      <c r="D9786" s="147">
        <v>0</v>
      </c>
    </row>
    <row r="9787" spans="1:4">
      <c r="A9787" s="150" t="s">
        <v>7</v>
      </c>
      <c r="B9787" s="2" t="s">
        <v>168</v>
      </c>
      <c r="C9787" s="2">
        <v>2025</v>
      </c>
      <c r="D9787" s="147">
        <v>1091734</v>
      </c>
    </row>
    <row r="9788" spans="1:4">
      <c r="A9788" s="150" t="s">
        <v>7</v>
      </c>
      <c r="B9788" s="2" t="s">
        <v>170</v>
      </c>
      <c r="C9788" s="2">
        <v>2025</v>
      </c>
      <c r="D9788" s="147">
        <v>0</v>
      </c>
    </row>
    <row r="9789" spans="1:4">
      <c r="A9789" s="150" t="s">
        <v>107</v>
      </c>
      <c r="B9789" s="2" t="s">
        <v>169</v>
      </c>
      <c r="C9789" s="2">
        <v>2025</v>
      </c>
      <c r="D9789" s="147">
        <v>0</v>
      </c>
    </row>
    <row r="9790" spans="1:4">
      <c r="A9790" s="150" t="s">
        <v>107</v>
      </c>
      <c r="B9790" s="2" t="s">
        <v>168</v>
      </c>
      <c r="C9790" s="2">
        <v>2025</v>
      </c>
      <c r="D9790" s="147">
        <v>0</v>
      </c>
    </row>
    <row r="9791" spans="1:4">
      <c r="A9791" s="150" t="s">
        <v>107</v>
      </c>
      <c r="B9791" s="2" t="s">
        <v>170</v>
      </c>
      <c r="C9791" s="2">
        <v>2025</v>
      </c>
      <c r="D9791" s="147">
        <v>0</v>
      </c>
    </row>
    <row r="9792" spans="1:4">
      <c r="A9792" s="150" t="s">
        <v>104</v>
      </c>
      <c r="B9792" s="2" t="s">
        <v>169</v>
      </c>
      <c r="C9792" s="2">
        <v>2025</v>
      </c>
      <c r="D9792" s="147">
        <v>0</v>
      </c>
    </row>
    <row r="9793" spans="1:4">
      <c r="A9793" s="150" t="s">
        <v>104</v>
      </c>
      <c r="B9793" s="2" t="s">
        <v>168</v>
      </c>
      <c r="C9793" s="2">
        <v>2025</v>
      </c>
      <c r="D9793" s="147">
        <v>537033.01111895905</v>
      </c>
    </row>
    <row r="9794" spans="1:4">
      <c r="A9794" s="150" t="s">
        <v>104</v>
      </c>
      <c r="B9794" s="2" t="s">
        <v>170</v>
      </c>
      <c r="C9794" s="2">
        <v>2025</v>
      </c>
      <c r="D9794" s="147">
        <v>0</v>
      </c>
    </row>
    <row r="9795" spans="1:4">
      <c r="A9795" s="150" t="s">
        <v>145</v>
      </c>
      <c r="B9795" s="2" t="s">
        <v>169</v>
      </c>
      <c r="C9795" s="2">
        <v>2025</v>
      </c>
      <c r="D9795" s="129">
        <v>0</v>
      </c>
    </row>
    <row r="9796" spans="1:4">
      <c r="A9796" s="150" t="s">
        <v>145</v>
      </c>
      <c r="B9796" s="2" t="s">
        <v>168</v>
      </c>
      <c r="C9796" s="2">
        <v>2025</v>
      </c>
      <c r="D9796" s="147">
        <v>0</v>
      </c>
    </row>
    <row r="9797" spans="1:4">
      <c r="A9797" s="150" t="s">
        <v>145</v>
      </c>
      <c r="B9797" s="2" t="s">
        <v>170</v>
      </c>
      <c r="C9797" s="2">
        <v>2025</v>
      </c>
      <c r="D9797" s="129">
        <v>0</v>
      </c>
    </row>
    <row r="9798" spans="1:4">
      <c r="A9798" s="150" t="s">
        <v>101</v>
      </c>
      <c r="B9798" s="2" t="s">
        <v>169</v>
      </c>
      <c r="C9798" s="2">
        <v>2025</v>
      </c>
      <c r="D9798" s="147">
        <v>1643886</v>
      </c>
    </row>
    <row r="9799" spans="1:4">
      <c r="A9799" s="150" t="s">
        <v>101</v>
      </c>
      <c r="B9799" s="2" t="s">
        <v>168</v>
      </c>
      <c r="C9799" s="2">
        <v>2025</v>
      </c>
      <c r="D9799" s="147">
        <v>804958</v>
      </c>
    </row>
    <row r="9800" spans="1:4">
      <c r="A9800" s="150" t="s">
        <v>101</v>
      </c>
      <c r="B9800" s="2" t="s">
        <v>170</v>
      </c>
      <c r="C9800" s="2">
        <v>2025</v>
      </c>
      <c r="D9800" s="147">
        <v>0</v>
      </c>
    </row>
    <row r="9801" spans="1:4">
      <c r="A9801" s="150" t="s">
        <v>10</v>
      </c>
      <c r="B9801" s="2" t="s">
        <v>169</v>
      </c>
      <c r="C9801" s="2">
        <v>2025</v>
      </c>
      <c r="D9801" s="147">
        <v>0</v>
      </c>
    </row>
    <row r="9802" spans="1:4">
      <c r="A9802" s="150" t="s">
        <v>10</v>
      </c>
      <c r="B9802" s="2" t="s">
        <v>168</v>
      </c>
      <c r="C9802" s="2">
        <v>2025</v>
      </c>
      <c r="D9802" s="147">
        <v>896713.05737527402</v>
      </c>
    </row>
    <row r="9803" spans="1:4">
      <c r="A9803" s="150" t="s">
        <v>10</v>
      </c>
      <c r="B9803" s="2" t="s">
        <v>170</v>
      </c>
      <c r="C9803" s="2">
        <v>2025</v>
      </c>
      <c r="D9803" s="147">
        <v>0</v>
      </c>
    </row>
    <row r="9804" spans="1:4">
      <c r="A9804" s="150" t="s">
        <v>105</v>
      </c>
      <c r="B9804" s="2" t="s">
        <v>169</v>
      </c>
      <c r="C9804" s="2">
        <v>2025</v>
      </c>
      <c r="D9804" s="147">
        <v>0</v>
      </c>
    </row>
    <row r="9805" spans="1:4">
      <c r="A9805" s="150" t="s">
        <v>105</v>
      </c>
      <c r="B9805" s="2" t="s">
        <v>168</v>
      </c>
      <c r="C9805" s="2">
        <v>2025</v>
      </c>
      <c r="D9805" s="147">
        <v>0</v>
      </c>
    </row>
    <row r="9806" spans="1:4">
      <c r="A9806" s="150" t="s">
        <v>105</v>
      </c>
      <c r="B9806" s="2" t="s">
        <v>170</v>
      </c>
      <c r="C9806" s="2">
        <v>2025</v>
      </c>
      <c r="D9806" s="147">
        <v>0</v>
      </c>
    </row>
    <row r="9807" spans="1:4">
      <c r="A9807" s="150" t="s">
        <v>12</v>
      </c>
      <c r="B9807" s="2" t="s">
        <v>169</v>
      </c>
      <c r="C9807" s="2">
        <v>2025</v>
      </c>
      <c r="D9807" s="147">
        <v>2364501</v>
      </c>
    </row>
    <row r="9808" spans="1:4">
      <c r="A9808" s="150" t="s">
        <v>12</v>
      </c>
      <c r="B9808" s="2" t="s">
        <v>168</v>
      </c>
      <c r="C9808" s="2">
        <v>2025</v>
      </c>
      <c r="D9808" s="147">
        <v>703300</v>
      </c>
    </row>
    <row r="9809" spans="1:4">
      <c r="A9809" s="150" t="s">
        <v>12</v>
      </c>
      <c r="B9809" s="2" t="s">
        <v>170</v>
      </c>
      <c r="C9809" s="2">
        <v>2025</v>
      </c>
      <c r="D9809" s="147">
        <v>0</v>
      </c>
    </row>
  </sheetData>
  <autoFilter ref="A1:J9809" xr:uid="{CD540150-A808-43D6-A9F0-FC00103F2E6F}">
    <sortState xmlns:xlrd2="http://schemas.microsoft.com/office/spreadsheetml/2017/richdata2" ref="A2:J9767">
      <sortCondition ref="B1:B9767"/>
    </sortState>
  </autoFilter>
  <sortState xmlns:xlrd2="http://schemas.microsoft.com/office/spreadsheetml/2017/richdata2" ref="A2:V5634">
    <sortCondition ref="A2:A5634"/>
    <sortCondition ref="B2:B5634"/>
    <sortCondition ref="C2:C5634"/>
  </sortState>
  <phoneticPr fontId="85" type="noConversion"/>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F4E43-79A6-4BE4-BDED-BCDBE5D4115E}">
  <sheetPr codeName="Sheet10"/>
  <dimension ref="A2:G26"/>
  <sheetViews>
    <sheetView zoomScale="70" zoomScaleNormal="70" workbookViewId="0">
      <selection activeCell="E40" sqref="E40"/>
    </sheetView>
  </sheetViews>
  <sheetFormatPr defaultRowHeight="14.25"/>
  <cols>
    <col min="1" max="1" width="22.875" bestFit="1" customWidth="1"/>
    <col min="2" max="2" width="24.375" bestFit="1" customWidth="1"/>
    <col min="3" max="3" width="34.375" customWidth="1"/>
    <col min="4" max="4" width="17.5" customWidth="1"/>
    <col min="5" max="6" width="19.375" customWidth="1"/>
    <col min="7" max="7" width="98.875" customWidth="1"/>
    <col min="33" max="35" width="9" customWidth="1"/>
  </cols>
  <sheetData>
    <row r="2" spans="1:7">
      <c r="A2" s="126" t="s">
        <v>66</v>
      </c>
      <c r="B2" s="126" t="s">
        <v>67</v>
      </c>
      <c r="C2" s="126" t="s">
        <v>64</v>
      </c>
      <c r="D2" s="126" t="s">
        <v>40</v>
      </c>
      <c r="E2" s="126" t="s">
        <v>68</v>
      </c>
      <c r="F2" s="126" t="s">
        <v>140</v>
      </c>
      <c r="G2" s="126" t="s">
        <v>69</v>
      </c>
    </row>
    <row r="3" spans="1:7">
      <c r="A3" s="127" t="s">
        <v>107</v>
      </c>
      <c r="B3" s="127" t="s">
        <v>70</v>
      </c>
      <c r="C3" s="127" t="s">
        <v>60</v>
      </c>
      <c r="D3" s="127" t="s">
        <v>60</v>
      </c>
      <c r="E3" s="127" t="s">
        <v>60</v>
      </c>
      <c r="F3" s="127" t="s">
        <v>60</v>
      </c>
      <c r="G3" s="127" t="s">
        <v>130</v>
      </c>
    </row>
    <row r="4" spans="1:7">
      <c r="A4" s="127" t="s">
        <v>5</v>
      </c>
      <c r="B4" s="127" t="s">
        <v>71</v>
      </c>
      <c r="C4" s="127" t="s">
        <v>63</v>
      </c>
      <c r="D4" s="127" t="s">
        <v>63</v>
      </c>
      <c r="E4" s="127" t="s">
        <v>63</v>
      </c>
      <c r="F4" s="127" t="s">
        <v>63</v>
      </c>
      <c r="G4" s="127" t="s">
        <v>131</v>
      </c>
    </row>
    <row r="5" spans="1:7">
      <c r="A5" s="127" t="s">
        <v>6</v>
      </c>
      <c r="B5" s="127" t="s">
        <v>72</v>
      </c>
      <c r="C5" s="127"/>
      <c r="D5" s="127"/>
      <c r="E5" s="127"/>
      <c r="F5" s="127"/>
      <c r="G5" s="127" t="s">
        <v>132</v>
      </c>
    </row>
    <row r="6" spans="1:7">
      <c r="A6" s="127" t="s">
        <v>7</v>
      </c>
      <c r="B6" s="127" t="s">
        <v>106</v>
      </c>
      <c r="C6" s="127"/>
      <c r="D6" s="127"/>
      <c r="E6" s="127"/>
      <c r="F6" s="127"/>
      <c r="G6" s="127" t="s">
        <v>133</v>
      </c>
    </row>
    <row r="7" spans="1:7">
      <c r="A7" s="127" t="s">
        <v>8</v>
      </c>
      <c r="B7" s="127" t="s">
        <v>103</v>
      </c>
      <c r="C7" s="127"/>
      <c r="D7" s="127"/>
      <c r="E7" s="127"/>
      <c r="F7" s="127"/>
      <c r="G7" s="127" t="s">
        <v>122</v>
      </c>
    </row>
    <row r="8" spans="1:7">
      <c r="A8" s="127" t="s">
        <v>9</v>
      </c>
      <c r="B8" s="127"/>
      <c r="C8" s="127"/>
      <c r="D8" s="127"/>
      <c r="E8" s="127"/>
      <c r="F8" s="127"/>
      <c r="G8" s="127" t="s">
        <v>123</v>
      </c>
    </row>
    <row r="9" spans="1:7">
      <c r="A9" s="127" t="s">
        <v>10</v>
      </c>
      <c r="B9" s="127"/>
      <c r="C9" s="127"/>
      <c r="D9" s="127"/>
      <c r="E9" s="127"/>
      <c r="F9" s="127"/>
      <c r="G9" s="127" t="s">
        <v>126</v>
      </c>
    </row>
    <row r="10" spans="1:7">
      <c r="A10" s="127" t="s">
        <v>105</v>
      </c>
      <c r="B10" s="127"/>
      <c r="C10" s="127"/>
      <c r="D10" s="127"/>
      <c r="E10" s="127"/>
      <c r="F10" s="127"/>
      <c r="G10" s="127" t="s">
        <v>127</v>
      </c>
    </row>
    <row r="11" spans="1:7">
      <c r="A11" s="127" t="s">
        <v>102</v>
      </c>
      <c r="B11" s="127"/>
      <c r="C11" s="127"/>
      <c r="D11" s="127"/>
      <c r="E11" s="127"/>
      <c r="F11" s="127"/>
      <c r="G11" s="127" t="s">
        <v>124</v>
      </c>
    </row>
    <row r="12" spans="1:7">
      <c r="A12" s="127" t="s">
        <v>11</v>
      </c>
      <c r="B12" s="127"/>
      <c r="C12" s="127"/>
      <c r="D12" s="127"/>
      <c r="E12" s="127"/>
      <c r="F12" s="127"/>
      <c r="G12" s="127" t="s">
        <v>125</v>
      </c>
    </row>
    <row r="13" spans="1:7" ht="15" customHeight="1">
      <c r="A13" s="127" t="s">
        <v>104</v>
      </c>
      <c r="B13" s="127"/>
      <c r="C13" s="127"/>
      <c r="D13" s="127"/>
      <c r="E13" s="127"/>
      <c r="F13" s="127"/>
      <c r="G13" s="128" t="s">
        <v>147</v>
      </c>
    </row>
    <row r="14" spans="1:7">
      <c r="A14" s="127" t="s">
        <v>101</v>
      </c>
      <c r="B14" s="127"/>
      <c r="C14" s="127"/>
      <c r="D14" s="127"/>
      <c r="E14" s="127"/>
      <c r="F14" s="127"/>
      <c r="G14" s="128" t="s">
        <v>148</v>
      </c>
    </row>
    <row r="15" spans="1:7">
      <c r="A15" s="127" t="s">
        <v>12</v>
      </c>
      <c r="B15" s="127"/>
      <c r="C15" s="127"/>
      <c r="D15" s="127"/>
      <c r="E15" s="127"/>
      <c r="F15" s="127"/>
      <c r="G15" s="128" t="s">
        <v>149</v>
      </c>
    </row>
    <row r="16" spans="1:7">
      <c r="A16" s="127" t="s">
        <v>145</v>
      </c>
      <c r="B16" s="127"/>
      <c r="C16" s="127"/>
      <c r="D16" s="127"/>
      <c r="E16" s="127"/>
      <c r="F16" s="127"/>
      <c r="G16" s="128" t="s">
        <v>150</v>
      </c>
    </row>
    <row r="17" spans="1:7">
      <c r="A17" s="127"/>
      <c r="B17" s="127"/>
      <c r="C17" s="127"/>
      <c r="D17" s="127"/>
      <c r="E17" s="127"/>
      <c r="F17" s="127"/>
      <c r="G17" s="128" t="s">
        <v>151</v>
      </c>
    </row>
    <row r="18" spans="1:7">
      <c r="G18" s="128" t="s">
        <v>152</v>
      </c>
    </row>
    <row r="19" spans="1:7">
      <c r="G19" s="128" t="s">
        <v>153</v>
      </c>
    </row>
    <row r="20" spans="1:7">
      <c r="G20" s="128" t="s">
        <v>154</v>
      </c>
    </row>
    <row r="21" spans="1:7">
      <c r="G21" s="128" t="s">
        <v>155</v>
      </c>
    </row>
    <row r="22" spans="1:7">
      <c r="G22" s="128" t="s">
        <v>156</v>
      </c>
    </row>
    <row r="23" spans="1:7">
      <c r="G23" s="128" t="s">
        <v>157</v>
      </c>
    </row>
    <row r="24" spans="1:7">
      <c r="G24" s="128" t="s">
        <v>158</v>
      </c>
    </row>
    <row r="25" spans="1:7">
      <c r="G25" s="128" t="s">
        <v>159</v>
      </c>
    </row>
    <row r="26" spans="1:7">
      <c r="G26" s="128" t="s">
        <v>160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Summary - DNSP</vt:lpstr>
      <vt:lpstr>Summary - TNSP</vt:lpstr>
      <vt:lpstr>Detailed - DNSP</vt:lpstr>
      <vt:lpstr>Detailed - TNSP</vt:lpstr>
      <vt:lpstr>Data</vt:lpstr>
      <vt:lpstr>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2026-06-30T06:27:14Z</dcterms:created>
  <dcterms:modified xsi:type="dcterms:W3CDTF">2026-06-30T22:45:02Z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2026-06-30T06:28:33Z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00ef6f0f-60a7-469f-b681-56bc8b692282</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