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asuprian\Downloads\"/>
    </mc:Choice>
  </mc:AlternateContent>
  <xr:revisionPtr revIDLastSave="0" documentId="8_{EBA6AF13-EAA6-4AF9-95AA-FE9C63186CD0}" xr6:coauthVersionLast="47" xr6:coauthVersionMax="47" xr10:uidLastSave="{00000000-0000-0000-0000-000000000000}"/>
  <bookViews>
    <workbookView xWindow="-108" yWindow="-108" windowWidth="23256" windowHeight="12456" firstSheet="1" activeTab="4" xr2:uid="{6F166FA6-C22C-452D-BBA4-9E8577B95E1B}"/>
  </bookViews>
  <sheets>
    <sheet name="Cover" sheetId="1" r:id="rId1"/>
    <sheet name="CAM" sheetId="10" r:id="rId2"/>
    <sheet name="Step Change&gt;" sheetId="14" r:id="rId3"/>
    <sheet name="Delegated Network Operations" sheetId="3" r:id="rId4"/>
    <sheet name="Digital (summary)" sheetId="12" r:id="rId5"/>
    <sheet name="Support&gt;" sheetId="5" r:id="rId6"/>
    <sheet name="AEMO Participant Fees" sheetId="19" r:id="rId7"/>
    <sheet name="Category Specific Forecast&gt;" sheetId="15" r:id="rId8"/>
    <sheet name="Easement Land Tax" sheetId="20"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_1__123Graph_A__LTR" hidden="1">'[1]00DATES'!$D$8:$D$19</definedName>
    <definedName name="___10__123Graph_D__LTR" hidden="1">'[1]00DATES'!$E$8:$E$19</definedName>
    <definedName name="___11__123Graph_DO_S_GAS" hidden="1">'[1]00DATES'!$E$39:$E$50</definedName>
    <definedName name="___12__123Graph_DT_OVER" hidden="1">'[1]00DATES'!$E$65:$E$76</definedName>
    <definedName name="___2__123Graph_AO_S_GAS" hidden="1">'[1]00DATES'!$D$39:$D$50</definedName>
    <definedName name="___3__123Graph_AT_OVER" hidden="1">'[1]00DATES'!$D$65:$D$76</definedName>
    <definedName name="___4__123Graph_B__LTR" hidden="1">'[1]00DATES'!$F$8:$F$19</definedName>
    <definedName name="___5__123Graph_BO_S_GAS" hidden="1">'[1]00DATES'!$F$39:$F$50</definedName>
    <definedName name="___6__123Graph_BT_OVER" hidden="1">'[1]00DATES'!$F$65:$F$76</definedName>
    <definedName name="___7__123Graph_C__LTR" hidden="1">'[1]00DATES'!$G$8:$G$19</definedName>
    <definedName name="___8__123Graph_CO_S_GAS" hidden="1">'[1]00DATES'!$G$39:$G$50</definedName>
    <definedName name="___9__123Graph_CT_OVER" hidden="1">'[1]00DATES'!$G$65:$G$76</definedName>
    <definedName name="__1__123Graph_A__LTR" hidden="1">'[1]00DATES'!$D$8:$D$19</definedName>
    <definedName name="__10__123Graph_D__LTR" hidden="1">'[1]00DATES'!$E$8:$E$19</definedName>
    <definedName name="__11__123Graph_DO_S_GAS" hidden="1">'[1]00DATES'!$E$39:$E$50</definedName>
    <definedName name="__12__123Graph_DT_OVER" hidden="1">'[1]00DATES'!$E$65:$E$76</definedName>
    <definedName name="__123Graph_AARREARSB" hidden="1">'[1]00DATES'!$D$276:$D$287</definedName>
    <definedName name="__123Graph_AARREARSG" hidden="1">'[1]00DATES'!$D$192:$D$203</definedName>
    <definedName name="__123Graph_AARREARSS" hidden="1">'[1]00DATES'!$D$220:$D$231</definedName>
    <definedName name="__123Graph_AARREARST" hidden="1">'[1]00DATES'!$D$304:$D$315</definedName>
    <definedName name="__123Graph_ARECOVERIESG" hidden="1">'[1]00DATES'!$D$89:$D$100</definedName>
    <definedName name="__123Graph_ARECOVERIESS" hidden="1">'[1]00DATES'!$B$114:$B$125</definedName>
    <definedName name="__123Graph_AREFFO" hidden="1">'[1]00DATES'!$D$90:$D$101</definedName>
    <definedName name="__123Graph_AVISITSFO" hidden="1">'[1]00DATES'!$D$163:$D$174</definedName>
    <definedName name="__123Graph_BARREARSB" hidden="1">'[1]00DATES'!$F$276:$F$287</definedName>
    <definedName name="__123Graph_BARREARSG" hidden="1">'[1]00DATES'!$F$192:$F$203</definedName>
    <definedName name="__123Graph_BARREARSS" hidden="1">'[1]00DATES'!$F$220:$F$231</definedName>
    <definedName name="__123Graph_BARREARST" hidden="1">'[1]00DATES'!$F$304:$F$315</definedName>
    <definedName name="__123Graph_BRECOVERIESG" hidden="1">'[1]00DATES'!$F$89:$F$100</definedName>
    <definedName name="__123Graph_BRECOVERIESS" hidden="1">'[1]00DATES'!$D$114:$D$125</definedName>
    <definedName name="__123Graph_BREFFO" hidden="1">'[1]00DATES'!$F$90:$F$101</definedName>
    <definedName name="__123Graph_BVISITSFO" hidden="1">'[1]00DATES'!$F$163:$F$174</definedName>
    <definedName name="__123Graph_CRECOVERIESG" hidden="1">'[1]00DATES'!$G$89:$G$100</definedName>
    <definedName name="__123Graph_CRECOVERIESS" hidden="1">'[1]00DATES'!$E$114:$E$125</definedName>
    <definedName name="__123Graph_CVISITSFO" hidden="1">'[1]00DATES'!$G$163:$G$174</definedName>
    <definedName name="__123Graph_DARREARSB" hidden="1">'[1]00DATES'!$E$276:$E$287</definedName>
    <definedName name="__123Graph_DARREARSG" hidden="1">'[1]00DATES'!$E$192:$E$203</definedName>
    <definedName name="__123Graph_DARREARSS" hidden="1">'[1]00DATES'!$E$220:$E$231</definedName>
    <definedName name="__123Graph_DARREARST" hidden="1">'[1]00DATES'!$E$304:$E$315</definedName>
    <definedName name="__123Graph_DRECOVERIESG" hidden="1">'[1]00DATES'!$E$89:$E$100</definedName>
    <definedName name="__123Graph_DRECOVERIESS" hidden="1">'[1]00DATES'!$C$114:$C$125</definedName>
    <definedName name="__123Graph_DREFFO" hidden="1">'[1]00DATES'!$E$90:$E$101</definedName>
    <definedName name="__123Graph_DVISITSFO" hidden="1">'[1]00DATES'!$E$163:$E$174</definedName>
    <definedName name="__123Graph_XARREARSB" hidden="1">'[1]00DATES'!$A$276:$A$287</definedName>
    <definedName name="__123Graph_XARREARSG" hidden="1">'[1]00DATES'!$A$192:$A$203</definedName>
    <definedName name="__123Graph_XARREARSS" hidden="1">'[1]00DATES'!$A$220:$A$231</definedName>
    <definedName name="__123Graph_XARREARST" hidden="1">'[1]00DATES'!$A$304:$A$315</definedName>
    <definedName name="__123Graph_XRECOVERIESG" hidden="1">'[1]00DATES'!$A$89:$A$100</definedName>
    <definedName name="__123Graph_XRECOVERIESS" hidden="1">'[1]00DATES'!$A$114:$A$125</definedName>
    <definedName name="__123Graph_XVISITSFO" hidden="1">'[1]00DATES'!$A$163:$A$174</definedName>
    <definedName name="__2__123Graph_AO_S_GAS" hidden="1">'[1]00DATES'!$D$39:$D$50</definedName>
    <definedName name="__3__123Graph_AT_OVER" hidden="1">'[1]00DATES'!$D$65:$D$76</definedName>
    <definedName name="__4__123Graph_B__LTR" hidden="1">'[1]00DATES'!$F$8:$F$19</definedName>
    <definedName name="__5__123Graph_BO_S_GAS" hidden="1">'[1]00DATES'!$F$39:$F$50</definedName>
    <definedName name="__6__123Graph_BT_OVER" hidden="1">'[1]00DATES'!$F$65:$F$76</definedName>
    <definedName name="__7__123Graph_C__LTR" hidden="1">'[1]00DATES'!$G$8:$G$19</definedName>
    <definedName name="__8__123Graph_CO_S_GAS" hidden="1">'[1]00DATES'!$G$39:$G$50</definedName>
    <definedName name="__9__123Graph_CT_OVER" hidden="1">'[1]00DATES'!$G$65:$G$76</definedName>
    <definedName name="_1___123Graph_A__LTR" hidden="1">'[1]00DATES'!$D$8:$D$19</definedName>
    <definedName name="_1__123Graph_A__LTR" hidden="1">'[1]00DATES'!$D$8:$D$19</definedName>
    <definedName name="_10___123Graph_D__LTR" hidden="1">'[1]00DATES'!$E$8:$E$19</definedName>
    <definedName name="_10__123Graph_D__LTR" hidden="1">'[1]00DATES'!$E$8:$E$19</definedName>
    <definedName name="_11___123Graph_DO_S_GAS" hidden="1">'[1]00DATES'!$E$39:$E$50</definedName>
    <definedName name="_11__123Graph_DO_S_GAS" hidden="1">'[1]00DATES'!$E$39:$E$50</definedName>
    <definedName name="_12___123Graph_DT_OVER" hidden="1">'[1]00DATES'!$E$65:$E$76</definedName>
    <definedName name="_12__123Graph_DT_OVER" hidden="1">'[1]00DATES'!$E$65:$E$76</definedName>
    <definedName name="_2___123Graph_AO_S_GAS" hidden="1">'[1]00DATES'!$D$39:$D$50</definedName>
    <definedName name="_2__123Graph_AO_S_GAS" hidden="1">'[1]00DATES'!$D$39:$D$50</definedName>
    <definedName name="_3___123Graph_AT_OVER" hidden="1">'[1]00DATES'!$D$65:$D$76</definedName>
    <definedName name="_3__123Graph_AT_OVER" hidden="1">'[1]00DATES'!$D$65:$D$76</definedName>
    <definedName name="_4___123Graph_B__LTR" hidden="1">'[1]00DATES'!$F$8:$F$19</definedName>
    <definedName name="_4__123Graph_B__LTR" hidden="1">'[1]00DATES'!$F$8:$F$19</definedName>
    <definedName name="_5___123Graph_BO_S_GAS" hidden="1">'[1]00DATES'!$F$39:$F$50</definedName>
    <definedName name="_5__123Graph_BO_S_GAS" hidden="1">'[1]00DATES'!$F$39:$F$50</definedName>
    <definedName name="_6___123Graph_BT_OVER" hidden="1">'[1]00DATES'!$F$65:$F$76</definedName>
    <definedName name="_6__123Graph_BT_OVER" hidden="1">'[1]00DATES'!$F$65:$F$76</definedName>
    <definedName name="_7___123Graph_C__LTR" hidden="1">'[1]00DATES'!$G$8:$G$19</definedName>
    <definedName name="_7__123Graph_C__LTR" hidden="1">'[1]00DATES'!$G$8:$G$19</definedName>
    <definedName name="_8___123Graph_CO_S_GAS" hidden="1">'[1]00DATES'!$G$39:$G$50</definedName>
    <definedName name="_8__123Graph_CO_S_GAS" hidden="1">'[1]00DATES'!$G$39:$G$50</definedName>
    <definedName name="_9___123Graph_CT_OVER" hidden="1">'[1]00DATES'!$G$65:$G$76</definedName>
    <definedName name="_9__123Graph_CT_OVER" hidden="1">'[1]00DATES'!$G$65:$G$76</definedName>
    <definedName name="_xlnm._FilterDatabase" localSheetId="3" hidden="1">'Delegated Network Operations'!$E$8:$Q$11</definedName>
    <definedName name="_Hlk208326873">#REF!</definedName>
    <definedName name="aa">[2]Config!$L$3:$L$603</definedName>
    <definedName name="AAM_PL_Include" localSheetId="1">IF(CB_AAM_PL_Include=TRUE,1,0)</definedName>
    <definedName name="AAM_PL_Include">IF(CB_AAM_PL_Include=TRUE,1,0)</definedName>
    <definedName name="AAM_PL_include_FE" localSheetId="1">IF(CB_AAM_PL_Include=TRUE,1,0)</definedName>
    <definedName name="AAM_PL_include_FE">IF(CB_AAM_PL_Include=TRUE,1,0)</definedName>
    <definedName name="AAM_PL_Include_V7" localSheetId="1">IF(CB_AAM_PL_Include=TRUE,1,0)</definedName>
    <definedName name="AAM_PL_Include_V7">IF(CB_AAM_PL_Include=TRUE,1,0)</definedName>
    <definedName name="abba" localSheetId="1" hidden="1">{"Ownership",#N/A,FALSE,"Ownership";"Contents",#N/A,FALSE,"Contents"}</definedName>
    <definedName name="abba" hidden="1">{"Ownership",#N/A,FALSE,"Ownership";"Contents",#N/A,FALSE,"Contents"}</definedName>
    <definedName name="Account">"Reg Accounts"</definedName>
    <definedName name="ACCTNG_SERV">[3]Sheet1!$C$336:$V$350</definedName>
    <definedName name="ACT_PL_Include" localSheetId="1">IF(CB_ACT_PL_Include=TRUE,1,0)</definedName>
    <definedName name="ACT_PL_Include">IF(CB_ACT_PL_Include=TRUE,1,0)</definedName>
    <definedName name="ACT_PL_Include_FE" localSheetId="1">IF(CB_ACT_PL_Include=TRUE,1,0)</definedName>
    <definedName name="ACT_PL_Include_FE">IF(CB_ACT_PL_Include=TRUE,1,0)</definedName>
    <definedName name="ACT_PL_Include_V7" localSheetId="1">IF(CB_ACT_PL_Include=TRUE,1,0)</definedName>
    <definedName name="ACT_PL_Include_V7">IF(CB_ACT_PL_Include=TRUE,1,0)</definedName>
    <definedName name="Act_Type_Augex">[4]Lab_Mat!$C$33:$C$49</definedName>
    <definedName name="Act_Type_Augex_Splits">[4]Lab_Mat!$D$33:$H$49</definedName>
    <definedName name="Act_Type_Repex">[4]Lab_Mat!$C$62:$C$98</definedName>
    <definedName name="Act_Type_Repex_Splits">[4]Lab_Mat!$D$62:$H$98</definedName>
    <definedName name="AGL_PL_Include" localSheetId="1">IF(CB_AGL_PL_Include=TRUE,1,0)</definedName>
    <definedName name="AGL_PL_Include">IF(CB_AGL_PL_Include=TRUE,1,0)</definedName>
    <definedName name="AGL_PL_Include_FE" localSheetId="1">IF(CB_AGL_PL_Include=TRUE,1,0)</definedName>
    <definedName name="AGL_PL_Include_FE">IF(CB_AGL_PL_Include=TRUE,1,0)</definedName>
    <definedName name="AGL_PL_Inlcude_V7" localSheetId="1">IF(CB_AGL_PL_Include=TRUE,1,0)</definedName>
    <definedName name="AGL_PL_Inlcude_V7">IF(CB_AGL_PL_Include=TRUE,1,0)</definedName>
    <definedName name="AllSubmissions">'[5]AA-Rates Card'!$E$14:$E$22</definedName>
    <definedName name="anscount" hidden="1">1</definedName>
    <definedName name="as" localSheetId="1">IF(CB_Pipelines_PL_Include=TRUE,1,0)</definedName>
    <definedName name="as">IF(CB_Pipelines_PL_Include=TRUE,1,0)</definedName>
    <definedName name="as_FE" localSheetId="1">IF(CB_Pipelines_PL_Include=TRUE,1,0)</definedName>
    <definedName name="as_FE">IF(CB_Pipelines_PL_Include=TRUE,1,0)</definedName>
    <definedName name="as_V7" localSheetId="1">IF(CB_Pipelines_PL_Include=TRUE,1,0)</definedName>
    <definedName name="as_V7">IF(CB_Pipelines_PL_Include=TRUE,1,0)</definedName>
    <definedName name="AS2DocOpenMode" hidden="1">"AS2DocumentBrowse"</definedName>
    <definedName name="AS2NamedRange" hidden="1">2</definedName>
    <definedName name="asdad">[6]Lists!$F$7:$F$14</definedName>
    <definedName name="asdas">[6]Lists!$E$7:$E$8</definedName>
    <definedName name="BaseYear">'[7]Input|General'!$G$11</definedName>
    <definedName name="Business_cases">[8]Lists!$B$7:$B$18</definedName>
    <definedName name="Capex_type">[8]Lists!$D$7:$D$9</definedName>
    <definedName name="CLCOEAPPS">'[9]AA-Rates Card'!$E$14:$E$22</definedName>
    <definedName name="Compl_Prog" localSheetId="1">'[10] Draft Tracker'!$N$5:$N$9</definedName>
    <definedName name="Compl_Prog">#REF!</definedName>
    <definedName name="CostCentre">"C510"</definedName>
    <definedName name="CP_Yr_3">[4]START!$D$13</definedName>
    <definedName name="CP_Yr_4">[4]START!$E$13</definedName>
    <definedName name="CP_Yr_5">[4]START!$F$13</definedName>
    <definedName name="CRCP_span" comment="Generic cover sheet" localSheetId="1">CONCATENATE(CRCP_y1, " to ",CRCP_y5)</definedName>
    <definedName name="CRCP_span" comment="Generic cover sheet">CONCATENATE(CRCP_y1, " to ",CRCP_y5)</definedName>
    <definedName name="CRCP_y1">#REF!</definedName>
    <definedName name="CRCP_y2">#REF!</definedName>
    <definedName name="CRCP_y3">#REF!</definedName>
    <definedName name="CRCP_y4">#REF!</definedName>
    <definedName name="CRCP_y5">#REF!</definedName>
    <definedName name="CRCP_y6">#REF!</definedName>
    <definedName name="CRY">#REF!</definedName>
    <definedName name="CYr">"CY - 2014"</definedName>
    <definedName name="Direct_Cost_Splits_Network">[4]Lab_Mat!$D$6:$G$24</definedName>
    <definedName name="Direct_Cost_Splits_Non_Ntwk">[4]Lab_Mat!$D$25:$G$28</definedName>
    <definedName name="Direct_Cost_Type">[4]Lab_Mat!$D$5:$G$5</definedName>
    <definedName name="DME_DocumentFlags" hidden="1">"1"</definedName>
    <definedName name="DME_DocumentID" hidden="1">"::ODMA\DME-MSE\TAF0001-80275"</definedName>
    <definedName name="DME_DocumentOpened" hidden="1">"True"</definedName>
    <definedName name="DME_DocumentTitle" hidden="1">"TAF0001-80275 - CSAC_2005_v2.0"</definedName>
    <definedName name="DME_LocalFile" hidden="1">"False"</definedName>
    <definedName name="DME_NextWindowNumber" hidden="1">"2"</definedName>
    <definedName name="dms_020101_Rows">#REF!</definedName>
    <definedName name="dms_020101_Values">#REF!</definedName>
    <definedName name="dms_020102_Rows">#REF!</definedName>
    <definedName name="dms_020102_Values">#REF!</definedName>
    <definedName name="dms_020103_Rows">#REF!</definedName>
    <definedName name="dms_020103_Values">#REF!</definedName>
    <definedName name="dms_020104_Rows">#REF!</definedName>
    <definedName name="dms_020104_Values">#REF!</definedName>
    <definedName name="dms_020105_Rows">#REF!</definedName>
    <definedName name="dms_020105_Values">#REF!</definedName>
    <definedName name="dms_020106_Rows">#REF!</definedName>
    <definedName name="dms_020106_Values">#REF!</definedName>
    <definedName name="dms_020201_01_Exp_Values">#REF!</definedName>
    <definedName name="dms_020201_01_Fail_Values">#REF!</definedName>
    <definedName name="dms_020201_01_Repl_Values">#REF!</definedName>
    <definedName name="dms_020201_01_Rows">#REF!</definedName>
    <definedName name="dms_020201_02_Exp_Values">#REF!</definedName>
    <definedName name="dms_020201_02_Fail_Values">#REF!</definedName>
    <definedName name="dms_020201_02_Repl_Values">#REF!</definedName>
    <definedName name="dms_020201_02_Rows">#REF!</definedName>
    <definedName name="dms_020201_03_Exp_Values">#REF!</definedName>
    <definedName name="dms_020201_03_Fail_Values">#REF!</definedName>
    <definedName name="dms_020201_03_Repl_Values">#REF!</definedName>
    <definedName name="dms_020201_03_Rows">#REF!</definedName>
    <definedName name="dms_020201_04_Exp_Values">#REF!</definedName>
    <definedName name="dms_020201_04_Fail_Values">#REF!</definedName>
    <definedName name="dms_020201_04_Repl_Values">#REF!</definedName>
    <definedName name="dms_020201_04_Rows">#REF!</definedName>
    <definedName name="dms_020201_05_Exp_Values">#REF!</definedName>
    <definedName name="dms_020201_05_Fail_Values">#REF!</definedName>
    <definedName name="dms_020201_05_Repl_Values">#REF!</definedName>
    <definedName name="dms_020201_05_Rows">#REF!</definedName>
    <definedName name="dms_020201_06_Exp_Values">#REF!</definedName>
    <definedName name="dms_020201_06_Fail_Values">#REF!</definedName>
    <definedName name="dms_020201_06_Repl_Values">#REF!</definedName>
    <definedName name="dms_020201_06_Rows">#REF!</definedName>
    <definedName name="dms_020201_07_Exp_Values">#REF!</definedName>
    <definedName name="dms_020201_07_Fail_Values">#REF!</definedName>
    <definedName name="dms_020201_07_Repl_Values">#REF!</definedName>
    <definedName name="dms_020201_07_Rows">#REF!</definedName>
    <definedName name="dms_020201_08_Exp_Values">#REF!</definedName>
    <definedName name="dms_020201_08_Fail_Values">#REF!</definedName>
    <definedName name="dms_020201_08_Repl_Values">#REF!</definedName>
    <definedName name="dms_020201_08_Rows">#REF!</definedName>
    <definedName name="dms_020201_09_Exp_Values">#REF!</definedName>
    <definedName name="dms_020201_09_Fail_Values">#REF!</definedName>
    <definedName name="dms_020201_09_Repl_Values">#REF!</definedName>
    <definedName name="dms_020201_09_Rows">#REF!</definedName>
    <definedName name="dms_020201_10_Exp_Values">#REF!</definedName>
    <definedName name="dms_020201_10_Fail_Values">#REF!</definedName>
    <definedName name="dms_020201_10_Repl_Values">#REF!</definedName>
    <definedName name="dms_020201_10_Rows">#REF!</definedName>
    <definedName name="dms_020202_01_01_Rows">#REF!</definedName>
    <definedName name="dms_020202_01_01_Values">#REF!</definedName>
    <definedName name="dms_020202_01_02_Rows">#REF!</definedName>
    <definedName name="dms_020202_01_02_Values">#REF!</definedName>
    <definedName name="dms_020202_01_03_Rows">#REF!</definedName>
    <definedName name="dms_020202_01_03_Values">#REF!</definedName>
    <definedName name="dms_020202_01_04_Rows">#REF!</definedName>
    <definedName name="dms_020202_01_04_Values">#REF!</definedName>
    <definedName name="dms_020202_01_05_Rows">#REF!</definedName>
    <definedName name="dms_020202_01_05_Values">#REF!</definedName>
    <definedName name="dms_020202_02_01_Values">#REF!</definedName>
    <definedName name="dms_020202_02_02_Values">#REF!</definedName>
    <definedName name="dms_020202_02_03_Values">#REF!</definedName>
    <definedName name="dms_020202_02_04_Values">#REF!</definedName>
    <definedName name="dms_020202_02_05_Values">#REF!</definedName>
    <definedName name="dms_020303_01_added_Values">#REF!</definedName>
    <definedName name="dms_020303_01_Rows">#REF!</definedName>
    <definedName name="dms_020303_01_UOM">#REF!</definedName>
    <definedName name="dms_020303_01_upgraded_Values">#REF!</definedName>
    <definedName name="dms_020303_02_Rows">#REF!</definedName>
    <definedName name="dms_020303_02_Values">#REF!</definedName>
    <definedName name="dms_020304_Rows">#REF!</definedName>
    <definedName name="dms_020304_Values">#REF!</definedName>
    <definedName name="dms_020501_01_Rows">#REF!</definedName>
    <definedName name="dms_020501_01_UOM">#REF!</definedName>
    <definedName name="dms_020501_01_Values">#REF!</definedName>
    <definedName name="dms_020501_02_Rows">#REF!</definedName>
    <definedName name="dms_020501_02_UOM">#REF!</definedName>
    <definedName name="dms_020501_02_Values">#REF!</definedName>
    <definedName name="dms_020501_03_Rows">#REF!</definedName>
    <definedName name="dms_020501_03_UOM">#REF!</definedName>
    <definedName name="dms_020501_03_Values">#REF!</definedName>
    <definedName name="dms_020501_04_Rows">#REF!</definedName>
    <definedName name="dms_020501_04_UOM">#REF!</definedName>
    <definedName name="dms_020501_04_Values">#REF!</definedName>
    <definedName name="dms_020502_01_Exp_Values">#REF!</definedName>
    <definedName name="dms_020502_01_Rows">#REF!</definedName>
    <definedName name="dms_020502_01_Vol_Values">#REF!</definedName>
    <definedName name="dms_020502_02_Exp_Values">#REF!</definedName>
    <definedName name="dms_020502_02_Rows">#REF!</definedName>
    <definedName name="dms_020502_02_Vol_Values">#REF!</definedName>
    <definedName name="dms_020502_03_Exp_Values">#REF!</definedName>
    <definedName name="dms_020502_03_Rows">#REF!</definedName>
    <definedName name="dms_020502_03_Vol_Values">#REF!</definedName>
    <definedName name="dms_020502_04_Exp_Values">#REF!</definedName>
    <definedName name="dms_020502_04_Rows">#REF!</definedName>
    <definedName name="dms_020502_04_Vol_Values">#REF!</definedName>
    <definedName name="dms_020601_01_capex_Values">#REF!</definedName>
    <definedName name="dms_020601_01_opex_Values">#REF!</definedName>
    <definedName name="dms_020601_01_Rows">#REF!</definedName>
    <definedName name="dms_020601_02_capex_Values">#REF!</definedName>
    <definedName name="dms_020601_02_opex_Values">#REF!</definedName>
    <definedName name="dms_020601_02_Rows">#REF!</definedName>
    <definedName name="dms_020601_03_capex_Values">#REF!</definedName>
    <definedName name="dms_020601_03_opex_Values">#REF!</definedName>
    <definedName name="dms_020601_03_Rows">#REF!</definedName>
    <definedName name="dms_020601_04_capex_Values">#REF!</definedName>
    <definedName name="dms_020601_04_opex_Values">#REF!</definedName>
    <definedName name="dms_020601_04_Rows">#REF!</definedName>
    <definedName name="dms_020601_05_capex_Values">#REF!</definedName>
    <definedName name="dms_020601_05_opex_Values">#REF!</definedName>
    <definedName name="dms_020601_05_Rows">#REF!</definedName>
    <definedName name="dms_020602_01_Rows">#REF!</definedName>
    <definedName name="dms_020602_01_Values">#REF!</definedName>
    <definedName name="dms_020603_01_Rows">#REF!</definedName>
    <definedName name="dms_020603_01_UOM">#REF!</definedName>
    <definedName name="dms_020603_01_Values">#REF!</definedName>
    <definedName name="dms_020603_02_Values">#REF!</definedName>
    <definedName name="dms_020603_03_Values">#REF!</definedName>
    <definedName name="dms_020603_04_Values">#REF!</definedName>
    <definedName name="dms_020603_05_Values">#REF!</definedName>
    <definedName name="dms_020701_01_Rows">#REF!</definedName>
    <definedName name="dms_020701_01_UOM">#REF!</definedName>
    <definedName name="dms_020701_01_Values">#REF!</definedName>
    <definedName name="dms_020701_02_01_Values">#REF!</definedName>
    <definedName name="dms_020701_02_02_Values">#REF!</definedName>
    <definedName name="dms_020701_02_03_Values">#REF!</definedName>
    <definedName name="dms_020701_02_04_Values">#REF!</definedName>
    <definedName name="dms_020701_02_05_Values">#REF!</definedName>
    <definedName name="dms_020701_02_06_Values">#REF!</definedName>
    <definedName name="dms_020701_02_07_Values">#REF!</definedName>
    <definedName name="dms_020701_02_08_Values">#REF!</definedName>
    <definedName name="dms_020701_02_09_Values">#REF!</definedName>
    <definedName name="dms_020701_02_10_Values">#REF!</definedName>
    <definedName name="dms_020701_02_11_Values">#REF!</definedName>
    <definedName name="dms_020701_02_12_Values">#REF!</definedName>
    <definedName name="dms_020701_02_13_Values">#REF!</definedName>
    <definedName name="dms_020701_02_14_Values">#REF!</definedName>
    <definedName name="dms_020701_02_15_Values">#REF!</definedName>
    <definedName name="dms_020701_02_16_Values">#REF!</definedName>
    <definedName name="dms_020701_02_17_Values">#REF!</definedName>
    <definedName name="dms_020701_02_18_Values">#REF!</definedName>
    <definedName name="dms_020701_02_Rows">#REF!</definedName>
    <definedName name="dms_020701_02_Values">#REF!</definedName>
    <definedName name="dms_020701_03_Values">#REF!</definedName>
    <definedName name="dms_020701_04_Values">#REF!</definedName>
    <definedName name="dms_020701_05_Values">#REF!</definedName>
    <definedName name="dms_020701_06_Values">#REF!</definedName>
    <definedName name="dms_020701_07_Values">#REF!</definedName>
    <definedName name="dms_020701_08_Values">#REF!</definedName>
    <definedName name="dms_020701_09_Values">#REF!</definedName>
    <definedName name="dms_020701_10_Values">#REF!</definedName>
    <definedName name="dms_020701_11_Values">#REF!</definedName>
    <definedName name="dms_020701_12_Values">#REF!</definedName>
    <definedName name="dms_020701_13_Values">#REF!</definedName>
    <definedName name="dms_020701_14_Values">#REF!</definedName>
    <definedName name="dms_020701_15_Values">#REF!</definedName>
    <definedName name="dms_020701_16_Values">#REF!</definedName>
    <definedName name="dms_020701_17_Values">#REF!</definedName>
    <definedName name="dms_020701_18_Values">#REF!</definedName>
    <definedName name="dms_020702_01_Values">#REF!</definedName>
    <definedName name="dms_020702_02_Values">#REF!</definedName>
    <definedName name="dms_020702_03_Values">#REF!</definedName>
    <definedName name="dms_020702_04_Values">#REF!</definedName>
    <definedName name="dms_020702_05_Values">#REF!</definedName>
    <definedName name="dms_020702_06_Values">#REF!</definedName>
    <definedName name="dms_020702_07_Values">#REF!</definedName>
    <definedName name="dms_020702_08_Values">#REF!</definedName>
    <definedName name="dms_020702_09_Values">#REF!</definedName>
    <definedName name="dms_020702_10_Values">#REF!</definedName>
    <definedName name="dms_020702_11_Values">#REF!</definedName>
    <definedName name="dms_020702_12_Values">#REF!</definedName>
    <definedName name="dms_020702_13_Values">#REF!</definedName>
    <definedName name="dms_020702_14_Values">#REF!</definedName>
    <definedName name="dms_020702_15_Values">#REF!</definedName>
    <definedName name="dms_020702_16_Values">#REF!</definedName>
    <definedName name="dms_020702_17_Values">#REF!</definedName>
    <definedName name="dms_020702_18_Values">#REF!</definedName>
    <definedName name="dms_020702_Rows">#REF!</definedName>
    <definedName name="dms_020703_Rows">#REF!</definedName>
    <definedName name="dms_020703_Values">#REF!</definedName>
    <definedName name="dms_021001_Alt_Rows">#REF!</definedName>
    <definedName name="dms_021001_Alt_Values">#REF!</definedName>
    <definedName name="dms_021001_Cap_Rows">#REF!</definedName>
    <definedName name="dms_021001_Cap_Values">#REF!</definedName>
    <definedName name="dms_021001_Negotiated_Rows">#REF!</definedName>
    <definedName name="dms_021001_Negotiated_Values">#REF!</definedName>
    <definedName name="dms_021001_SCS_Rows">#REF!</definedName>
    <definedName name="dms_021001_SCS_Values">#REF!</definedName>
    <definedName name="dms_021001_Unregulated_Rows">#REF!</definedName>
    <definedName name="dms_021001_Unregulated_Values">#REF!</definedName>
    <definedName name="dms_021002_ACS_Values">#REF!</definedName>
    <definedName name="dms_021002_Alt_Rows">#REF!</definedName>
    <definedName name="dms_021002_Cap_Rows">#REF!</definedName>
    <definedName name="dms_021002_Cap_Values">#REF!</definedName>
    <definedName name="dms_021002_Negotiated_Rows">#REF!</definedName>
    <definedName name="dms_021002_Negotiated_Values">#REF!</definedName>
    <definedName name="dms_021002_SCS_Rows">#REF!</definedName>
    <definedName name="dms_021002_SCS_Values">#REF!</definedName>
    <definedName name="dms_021002_Unregulated_Rows">#REF!</definedName>
    <definedName name="dms_021002_Unregulated_Values">#REF!</definedName>
    <definedName name="dms_021101_01_Corp_ASL_Values">#REF!</definedName>
    <definedName name="dms_021101_01_Corp_Avg_Values">#REF!</definedName>
    <definedName name="dms_021101_01_Corp_Lab_Values">#REF!</definedName>
    <definedName name="dms_021101_01_Corp_Rows">#REF!</definedName>
    <definedName name="dms_021101_01_Corp_Stnd_Values">#REF!</definedName>
    <definedName name="dms_021101_02_Network_ASL_Values">#REF!</definedName>
    <definedName name="dms_021101_02_Network_Avg_Values">#REF!</definedName>
    <definedName name="dms_021101_02_Network_Lab_Values">#REF!</definedName>
    <definedName name="dms_021101_02_Network_Rows">#REF!</definedName>
    <definedName name="dms_021101_02_Network_Stnd_Values">#REF!</definedName>
    <definedName name="dms_021101_03_Direct_ASL_Values">#REF!</definedName>
    <definedName name="dms_021101_03_Direct_Avg_Values">#REF!</definedName>
    <definedName name="dms_021101_03_Direct_Lab_Values">#REF!</definedName>
    <definedName name="dms_021101_03_Direct_Rows">#REF!</definedName>
    <definedName name="dms_021101_03_Direct_Stnd_Values">#REF!</definedName>
    <definedName name="dms_021102_01_Corp_Ord_01_Values">#REF!</definedName>
    <definedName name="dms_021102_01_Corp_Ord_02_Values">#REF!</definedName>
    <definedName name="dms_021102_01_Corp_Ovr_01_Values">#REF!</definedName>
    <definedName name="dms_021102_01_Corp_Ovr_02_Values">#REF!</definedName>
    <definedName name="dms_021102_01_Corp_Rows">#REF!</definedName>
    <definedName name="dms_021102_02_Network_Ord_01_Values">#REF!</definedName>
    <definedName name="dms_021102_02_Network_Ord_02_Values">#REF!</definedName>
    <definedName name="dms_021102_02_Network_Ovr_01_Values">#REF!</definedName>
    <definedName name="dms_021102_02_Network_Ovr_02_Values">#REF!</definedName>
    <definedName name="dms_021102_02_Network_Rows">#REF!</definedName>
    <definedName name="dms_021102_03_Direct_Ord_01_Values">#REF!</definedName>
    <definedName name="dms_021102_03_Direct_Ord_02_Values">#REF!</definedName>
    <definedName name="dms_021102_03_Direct_Ovr_01_Values">#REF!</definedName>
    <definedName name="dms_021102_03_Direct_Ovr_02_Values">#REF!</definedName>
    <definedName name="dms_021102_03_Direct_Rows">#REF!</definedName>
    <definedName name="dms_021201_01_Contract_Values">#REF!</definedName>
    <definedName name="dms_021201_01_Labour_Values">#REF!</definedName>
    <definedName name="dms_021201_01_Material_Values">#REF!</definedName>
    <definedName name="dms_021201_01_Other_Values">#REF!</definedName>
    <definedName name="dms_021201_01_Rows">#REF!</definedName>
    <definedName name="dms_021201_01_RPCmargin_Values">#REF!</definedName>
    <definedName name="dms_021201_01_RPContract_Values">#REF!</definedName>
    <definedName name="dms_021201_02_Contract_Values">#REF!</definedName>
    <definedName name="dms_021201_02_Labour_Values">#REF!</definedName>
    <definedName name="dms_021201_02_Material_Values">#REF!</definedName>
    <definedName name="dms_021201_02_Other_Values">#REF!</definedName>
    <definedName name="dms_021201_02_Rows">#REF!</definedName>
    <definedName name="dms_021201_02_RPCmargin_Values">#REF!</definedName>
    <definedName name="dms_021201_02_RPContract_Values">#REF!</definedName>
    <definedName name="dms_021201_03_Contract_Values">#REF!</definedName>
    <definedName name="dms_021201_03_Labour_Values">#REF!</definedName>
    <definedName name="dms_021201_03_Material_Values">#REF!</definedName>
    <definedName name="dms_021201_03_Other_Values">#REF!</definedName>
    <definedName name="dms_021201_03_Rows">#REF!</definedName>
    <definedName name="dms_021201_03_RPCmargin_Values">#REF!</definedName>
    <definedName name="dms_021201_03_RPContract_Values">#REF!</definedName>
    <definedName name="dms_021201_04_Contract_Values">#REF!</definedName>
    <definedName name="dms_021201_04_Labour_Values">#REF!</definedName>
    <definedName name="dms_021201_04_Material_Values">#REF!</definedName>
    <definedName name="dms_021201_04_Other_Values">#REF!</definedName>
    <definedName name="dms_021201_04_Rows">#REF!</definedName>
    <definedName name="dms_021201_04_RPCmargin_Values">#REF!</definedName>
    <definedName name="dms_021201_04_RPContract_Values">#REF!</definedName>
    <definedName name="dms_021201_05_Contract_Values">#REF!</definedName>
    <definedName name="dms_021201_05_Labour_Values">#REF!</definedName>
    <definedName name="dms_021201_05_Material_Values">#REF!</definedName>
    <definedName name="dms_021201_05_Other_Values">#REF!</definedName>
    <definedName name="dms_021201_05_Rows">#REF!</definedName>
    <definedName name="dms_021201_05_RPCmargin_Values">#REF!</definedName>
    <definedName name="dms_021201_05_RPContract_Values">#REF!</definedName>
    <definedName name="dms_021201_06_Contract_Values">#REF!</definedName>
    <definedName name="dms_021201_06_Labour_Values">#REF!</definedName>
    <definedName name="dms_021201_06_Material_Values">#REF!</definedName>
    <definedName name="dms_021201_06_Other_Values">#REF!</definedName>
    <definedName name="dms_021201_06_Rows">#REF!</definedName>
    <definedName name="dms_021201_06_RPCmargin_Values">#REF!</definedName>
    <definedName name="dms_021201_06_RPContract_Values">#REF!</definedName>
    <definedName name="dms_021201_07_Contract_Values">#REF!</definedName>
    <definedName name="dms_021201_07_Labour_Values">#REF!</definedName>
    <definedName name="dms_021201_07_Material_Values">#REF!</definedName>
    <definedName name="dms_021201_07_Other_Values">#REF!</definedName>
    <definedName name="dms_021201_07_Rows">#REF!</definedName>
    <definedName name="dms_021201_07_RPCmargin_Values">#REF!</definedName>
    <definedName name="dms_021201_07_RPContract_Values">#REF!</definedName>
    <definedName name="dms_021201_08_Contract_Values">#REF!</definedName>
    <definedName name="dms_021201_08_Labour_Values">#REF!</definedName>
    <definedName name="dms_021201_08_Material_Values">#REF!</definedName>
    <definedName name="dms_021201_08_Other_Values">#REF!</definedName>
    <definedName name="dms_021201_08_Rows">#REF!</definedName>
    <definedName name="dms_021201_08_RPCmargin_Values">#REF!</definedName>
    <definedName name="dms_021201_08_RPContract_Values">#REF!</definedName>
    <definedName name="dms_021201_09_Contract_Values">#REF!</definedName>
    <definedName name="dms_021201_09_Labour_Values">#REF!</definedName>
    <definedName name="dms_021201_09_Material_Values">#REF!</definedName>
    <definedName name="dms_021201_09_Other_Values">#REF!</definedName>
    <definedName name="dms_021201_09_Rows">#REF!</definedName>
    <definedName name="dms_021201_09_RPCmargin_Values">#REF!</definedName>
    <definedName name="dms_021201_09_RPContract_Values">#REF!</definedName>
    <definedName name="dms_040101_Rows">#REF!</definedName>
    <definedName name="dms_040101_Values">#REF!</definedName>
    <definedName name="dms_040102_01_Rows">#REF!</definedName>
    <definedName name="dms_040102_01_UOM">#REF!</definedName>
    <definedName name="dms_040102_01_Values">#REF!</definedName>
    <definedName name="dms_040102_02_Values">#REF!</definedName>
    <definedName name="dms_040102_03_Values">#REF!</definedName>
    <definedName name="dms_040102_04_Rows">#REF!</definedName>
    <definedName name="dms_040102_04_UOM">#REF!</definedName>
    <definedName name="dms_040102_04_Values">#REF!</definedName>
    <definedName name="dms_040103_01_Rows">#REF!</definedName>
    <definedName name="dms_040103_01_Values">#REF!</definedName>
    <definedName name="dms_040103_02_Rows">#REF!</definedName>
    <definedName name="dms_040103_02_Values">#REF!</definedName>
    <definedName name="dms_040103_03_Rows">#REF!</definedName>
    <definedName name="dms_040103_03_Values">#REF!</definedName>
    <definedName name="dms_040201_01_Rows">#REF!</definedName>
    <definedName name="dms_040201_01_Values">#REF!</definedName>
    <definedName name="dms_040201_02_Values">#REF!</definedName>
    <definedName name="dms_040201_03_Values">#REF!</definedName>
    <definedName name="dms_040202_01_Exp_Rows">#REF!</definedName>
    <definedName name="dms_040202_01_Exp_Values">#REF!</definedName>
    <definedName name="dms_040202_01_Vol_Values">#REF!</definedName>
    <definedName name="dms_040202_02_Exp_Values">#REF!</definedName>
    <definedName name="dms_040202_02_Vol_Values">#REF!</definedName>
    <definedName name="dms_040202_03_Exp_Values">#REF!</definedName>
    <definedName name="dms_040202_03_Vol_Values">#REF!</definedName>
    <definedName name="dms_040202_04_Exp_Values">#REF!</definedName>
    <definedName name="dms_040202_04_Vol_Values">#REF!</definedName>
    <definedName name="dms_040202_05_Exp_Values">#REF!</definedName>
    <definedName name="dms_040202_05_Vol_Values">#REF!</definedName>
    <definedName name="dms_040202_06_Exp_Values">#REF!</definedName>
    <definedName name="dms_040202_06_Vol_Values">#REF!</definedName>
    <definedName name="dms_040202_07_Exp_Values">#REF!</definedName>
    <definedName name="dms_040202_07_Vol_Values">#REF!</definedName>
    <definedName name="dms_040202_08_Exp_Values">#REF!</definedName>
    <definedName name="dms_040202_08_Vol_Values">#REF!</definedName>
    <definedName name="dms_040202_09_Exp_Rows">#REF!</definedName>
    <definedName name="dms_040202_09_Exp_Values">#REF!</definedName>
    <definedName name="dms_040202_09_Vol_Values">#REF!</definedName>
    <definedName name="dms_040202_10_Exp_Values">#REF!</definedName>
    <definedName name="dms_040202_10_Vol_Values">#REF!</definedName>
    <definedName name="dms_040202_11_Exp_Rows">#REF!</definedName>
    <definedName name="dms_040202_11_Exp_Values">#REF!</definedName>
    <definedName name="dms_040202_11_Vol_Values">#REF!</definedName>
    <definedName name="dms_040202_12_Exp_Values">#REF!</definedName>
    <definedName name="dms_040202_12_Vol_Values">#REF!</definedName>
    <definedName name="dms_040202_13_Exp_Values">#REF!</definedName>
    <definedName name="dms_040202_13_Vol_Values">#REF!</definedName>
    <definedName name="dms_040202_14_Exp_Values">#REF!</definedName>
    <definedName name="dms_040202_14_Vol_Values">#REF!</definedName>
    <definedName name="dms_040202_15_Exp_Values">#REF!</definedName>
    <definedName name="dms_040202_15_Vol_Values">#REF!</definedName>
    <definedName name="dms_040301_01_Exp_Values">#REF!</definedName>
    <definedName name="dms_040301_01_Rows">#REF!</definedName>
    <definedName name="dms_040301_01_Vol_Values">#REF!</definedName>
    <definedName name="dms_040301_02_Exp_Values">#REF!</definedName>
    <definedName name="dms_040301_02_Rows">#REF!</definedName>
    <definedName name="dms_040301_02_Vol_Values">#REF!</definedName>
    <definedName name="dms_040401_01_Exp_Values">#REF!</definedName>
    <definedName name="dms_040401_01_Rows">#REF!</definedName>
    <definedName name="dms_040401_01_Vol_Values">#REF!</definedName>
    <definedName name="dms_663">#REF!</definedName>
    <definedName name="dms_663_List">'[11]AER only'!$M$12:$M$42</definedName>
    <definedName name="dms_ABN">#REF!</definedName>
    <definedName name="dms_ABN_List">'[11]AER only'!$D$12:$D$42</definedName>
    <definedName name="dms_Addr1">#REF!</definedName>
    <definedName name="dms_Addr1_List">'[11]AER only'!$R$12:$R$42</definedName>
    <definedName name="dms_Addr2">#REF!</definedName>
    <definedName name="dms_Addr2_List">'[11]AER only'!$S$12:$S$42</definedName>
    <definedName name="dms_AmendmentReason">#REF!</definedName>
    <definedName name="dms_ARR">#REF!</definedName>
    <definedName name="dms_CA">#REF!</definedName>
    <definedName name="dms_CFinalYear_List">'[11]AER only'!$H$66:$H$75</definedName>
    <definedName name="dms_Classification">#REF!</definedName>
    <definedName name="dms_ContactEmail">#REF!</definedName>
    <definedName name="dms_ContactEmail2">#REF!</definedName>
    <definedName name="dms_ContactName1">#REF!</definedName>
    <definedName name="dms_ContactName2">#REF!</definedName>
    <definedName name="dms_ContactPh1">#REF!</definedName>
    <definedName name="dms_ContactPh2">#REF!</definedName>
    <definedName name="dms_CRCP_FinalYear_Ref">#REF!</definedName>
    <definedName name="dms_CRCP_FinalYear_Result">#REF!</definedName>
    <definedName name="dms_CRCP_FirstYear_Result">#REF!</definedName>
    <definedName name="dms_CRCP_index">'[11]AER only'!$H$79:$H$88</definedName>
    <definedName name="dms_CRCP_years">'[11]AER only'!$F$79:$F$88</definedName>
    <definedName name="dms_CRCP_yR">'[11]AER only'!$F$87</definedName>
    <definedName name="dms_CRCP_yS">'[11]AER only'!$F$86</definedName>
    <definedName name="dms_CRCP_yT">'[11]AER only'!$F$85</definedName>
    <definedName name="dms_CRCP_yU">'[11]AER only'!$F$84</definedName>
    <definedName name="dms_CRCP_yV">'[11]AER only'!$F$83</definedName>
    <definedName name="dms_CRCP_yW">'[11]AER only'!$F$82</definedName>
    <definedName name="dms_CRCP_yX">'[11]AER only'!$F$81</definedName>
    <definedName name="dms_CRCP_yY">'[11]AER only'!$F$80</definedName>
    <definedName name="dms_CRCP_yZ">'[11]AER only'!$F$79</definedName>
    <definedName name="dms_CRCPlength_List">'[11]AER only'!$K$12:$K$42</definedName>
    <definedName name="dms_CRCPlength_Num">#REF!</definedName>
    <definedName name="dms_CRCPlength_Num_List">'[11]AER only'!$G$66:$G$75</definedName>
    <definedName name="dms_CRY_ListC">'[11]AER only'!$K$66:$K$80</definedName>
    <definedName name="dms_CRY_ListF">'[11]AER only'!$J$66:$J$80</definedName>
    <definedName name="dms_DataQuality">#REF!</definedName>
    <definedName name="dms_Defined_Names_Used">#REF!</definedName>
    <definedName name="dms_DeterminationRef_List">'[11]AER only'!$N$12:$N$42</definedName>
    <definedName name="dms_dollar_nom_UOM">#REF!</definedName>
    <definedName name="dms_DollarReal">#REF!</definedName>
    <definedName name="dms_EB">#REF!</definedName>
    <definedName name="dms_EBSS_status">#REF!</definedName>
    <definedName name="dms_FinalYear_List">'[11]AER only'!$F$66:$F$75</definedName>
    <definedName name="dms_FormControl">#REF!</definedName>
    <definedName name="dms_FormControl_List">'[11]AER only'!$H$12:$H$42</definedName>
    <definedName name="dms_FRCP_y1">'[11]AER only'!$D$79</definedName>
    <definedName name="dms_FRCP_y2">'[11]AER only'!$D$80</definedName>
    <definedName name="dms_FRCP_y3">'[11]AER only'!$D$81</definedName>
    <definedName name="dms_FRCP_y4">'[11]AER only'!$D$82</definedName>
    <definedName name="dms_FRCP_y5">'[11]AER only'!$D$83</definedName>
    <definedName name="dms_FRCP_y6">'[11]AER only'!$D$84</definedName>
    <definedName name="dms_FRCP_y7">'[11]AER only'!$D$85</definedName>
    <definedName name="dms_FRCP_y8">'[11]AER only'!$D$86</definedName>
    <definedName name="dms_FRCP_y9">'[11]AER only'!$D$87</definedName>
    <definedName name="dms_FRCPlength_List">'[11]AER only'!$L$12:$L$42</definedName>
    <definedName name="dms_FRCPlength_Num">#REF!</definedName>
    <definedName name="dms_FRCPlength_Num_List">'[11]AER only'!$E$66:$E$75</definedName>
    <definedName name="dms_Jurisdiction">#REF!</definedName>
    <definedName name="dms_JurisdictionList">'[11]AER only'!$E$12:$E$42</definedName>
    <definedName name="dms_Model">#REF!</definedName>
    <definedName name="dms_Model_List">'[11]AER only'!$B$48:$B$55</definedName>
    <definedName name="dms_MultiYear_FinalYear_Ref">#REF!</definedName>
    <definedName name="dms_MultiYear_FinalYear_Result">#REF!</definedName>
    <definedName name="dms_MultiYear_Flag">#REF!</definedName>
    <definedName name="dms_PAddr1">#REF!</definedName>
    <definedName name="dms_PAddr1_List">'[11]AER only'!$W$12:$W$42</definedName>
    <definedName name="dms_PAddr2">#REF!</definedName>
    <definedName name="dms_PAddr2_List">'[11]AER only'!$X$12:$X$42</definedName>
    <definedName name="dms_PostCode">#REF!</definedName>
    <definedName name="dms_PostCode_List">'[11]AER only'!$V$12:$V$42</definedName>
    <definedName name="dms_PPostCode">#REF!</definedName>
    <definedName name="dms_PState">#REF!</definedName>
    <definedName name="dms_PState_List">'[11]AER only'!$Z$12:$Z$42</definedName>
    <definedName name="dms_PSuburb">#REF!</definedName>
    <definedName name="dms_PSuburb_List">'[11]AER only'!$Y$12:$Y$42</definedName>
    <definedName name="dms_Reg_Year_Span">#REF!</definedName>
    <definedName name="dms_RINversion">#REF!</definedName>
    <definedName name="dms_RPT">#REF!</definedName>
    <definedName name="dms_RPT_List">'[11]AER only'!$I$12:$I$42</definedName>
    <definedName name="dms_RPTMonth">#REF!</definedName>
    <definedName name="dms_RPTMonth_List">'[11]AER only'!$J$12:$J$42</definedName>
    <definedName name="dms_RYE">#REF!</definedName>
    <definedName name="dms_RYE_Formula_Result">'[11]AER only'!$E$48:$E$55</definedName>
    <definedName name="dms_Sector">#REF!</definedName>
    <definedName name="dms_Sector_List">'[11]AER only'!$F$12:$F$42</definedName>
    <definedName name="dms_Segment">#REF!</definedName>
    <definedName name="dms_Segment_List">'[11]AER only'!$G$12:$G$42</definedName>
    <definedName name="dms_SingleYear_FinalYear_Ref">#REF!</definedName>
    <definedName name="dms_SingleYear_FinalYear_Result">#REF!</definedName>
    <definedName name="dms_SingleYear_Model">#REF!</definedName>
    <definedName name="dms_Source">#REF!</definedName>
    <definedName name="dms_SourceList">'[11]AER only'!$B$66:$B$79</definedName>
    <definedName name="dms_Specified_FinalYear">#REF!</definedName>
    <definedName name="dms_State">#REF!</definedName>
    <definedName name="dms_State_List">'[11]AER only'!$U$12:$U$42</definedName>
    <definedName name="dms_STPIS_Detail">'[11]AER only'!$C$101:$C$123</definedName>
    <definedName name="dms_STPIS_Reasons">'[11]AER only'!$D$103:$D$116</definedName>
    <definedName name="dms_SubmissionDate">#REF!</definedName>
    <definedName name="dms_Suburb">#REF!</definedName>
    <definedName name="dms_Suburb_List">'[11]AER only'!$T$12:$T$42</definedName>
    <definedName name="dms_TemplateNumber">#REF!</definedName>
    <definedName name="dms_TradingName">#REF!</definedName>
    <definedName name="dms_TradingName_List">'[11]AER only'!$B$12:$B$42</definedName>
    <definedName name="dms_TradingNameFull">#REF!</definedName>
    <definedName name="dms_TradingNameFull_List">'[11]AER only'!$C$12:$C$42</definedName>
    <definedName name="dms_Worksheet_List">'[11]AER only'!$C$48:$C$55</definedName>
    <definedName name="DOMS" localSheetId="1">IF(CB_VicHub_PL_Include=TRUE,1,0)</definedName>
    <definedName name="DOMS">IF(CB_VicHub_PL_Include=TRUE,1,0)</definedName>
    <definedName name="DOMS_FE" localSheetId="1">IF(CB_VicHub_PL_Include=TRUE,1,0)</definedName>
    <definedName name="DOMS_FE">IF(CB_VicHub_PL_Include=TRUE,1,0)</definedName>
    <definedName name="DOMS_V7" localSheetId="1">IF(CB_VicHub_PL_Include=TRUE,1,0)</definedName>
    <definedName name="DOMS_V7">IF(CB_VicHub_PL_Include=TRUE,1,0)</definedName>
    <definedName name="EssLatest">"Jan1998"</definedName>
    <definedName name="FPFirstYear">'[7]Input|General'!$G$13</definedName>
    <definedName name="FPLastYear">'[7]Input|General'!$G$14</definedName>
    <definedName name="FRCP_1to5">"2015-16 to 2019-20"</definedName>
    <definedName name="FRCP_span" comment="Generic cover sheet" localSheetId="1">CONCATENATE(FRCP_y1, " to ", FRCP_y5)</definedName>
    <definedName name="FRCP_span" comment="Generic cover sheet">CONCATENATE(FRCP_y1, " to ", FRCP_y5)</definedName>
    <definedName name="FRCP_y1">#REF!</definedName>
    <definedName name="FRCP_y2">#REF!</definedName>
    <definedName name="FRCP_y3">#REF!</definedName>
    <definedName name="FRCP_y4">#REF!</definedName>
    <definedName name="FRCP_y5">#REF!</definedName>
    <definedName name="FRCP_y6">#REF!</definedName>
    <definedName name="FRCP_y7">#REF!</definedName>
    <definedName name="FULLYR">15</definedName>
    <definedName name="g">'[2]AA-Rates Card'!$B$27:$D$45</definedName>
    <definedName name="GeneralManagers">'[5]AA-Rates Card'!$I$30:$I$38</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40970.780625</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_Categories">'[5]AA-Rates Card'!$B$66:$B$74</definedName>
    <definedName name="L_Others">#REF!</definedName>
    <definedName name="L_Proj_Allocations">'[5]AA-Rates Card'!$B$56:$B$61</definedName>
    <definedName name="L_Rng_Labour_Rates">'[5]AA-Rates Card'!$B$27:$D$45</definedName>
    <definedName name="LACTUALS_SYTD_FBUSINESS_UNIT_VE03">"hide_r7"</definedName>
    <definedName name="LAN" localSheetId="1" hidden="1">{"Ownership",#N/A,FALSE,"Ownership";"Contents",#N/A,FALSE,"Contents"}</definedName>
    <definedName name="LAN" hidden="1">{"Ownership",#N/A,FALSE,"Ownership";"Contents",#N/A,FALSE,"Contents"}</definedName>
    <definedName name="Mat_Type">[4]Lab_Mat!$D$32:$H$32</definedName>
    <definedName name="MdoStgs" hidden="1">"{63157E56-B313-46CB-9876-0E593C33966C}"</definedName>
    <definedName name="MenuList1">"List Box 3"</definedName>
    <definedName name="Millions">[4]Lookups!$D$30</definedName>
    <definedName name="Nominal_to_Real" localSheetId="8">'[12]Input|Rate of change'!$C$25:$C$30</definedName>
    <definedName name="Nominal_to_Real">'[7]Lookup|Tables'!$H$65:$H$71</definedName>
    <definedName name="NReg_Period">[4]START!$D$5</definedName>
    <definedName name="NSW_PL_Include" localSheetId="1">IF(CB_NSW_PL_Include=TRUE,1,0)</definedName>
    <definedName name="NSW_PL_Include">IF(CB_NSW_PL_Include=TRUE,1,0)</definedName>
    <definedName name="NSW_PL_Include_FE" localSheetId="1">IF(CB_NSW_PL_Include=TRUE,1,0)</definedName>
    <definedName name="NSW_PL_Include_FE">IF(CB_NSW_PL_Include=TRUE,1,0)</definedName>
    <definedName name="NvsASD">"V2003-01-31"</definedName>
    <definedName name="NvsAutoDrillOk">"VY"</definedName>
    <definedName name="NvsElapsedTime">0.000584374996833503</definedName>
    <definedName name="NvsEndTime">37659.4044688657</definedName>
    <definedName name="NvsInstSpec">"%,FBUSINESS_UNIT,TSEGMENT_STRUCTURE,NMERCH ENRGY BUSINESS"</definedName>
    <definedName name="NvsLayoutType">"M3"</definedName>
    <definedName name="NvsNplSpec">"%,X,RZF..,CZF.."</definedName>
    <definedName name="NvsPanelEffdt">"V2000-01-01"</definedName>
    <definedName name="NvsPanelSetid">"VSHARE"</definedName>
    <definedName name="NvsReqBU">"VSE07"</definedName>
    <definedName name="NvsReqBUOnly">"VN"</definedName>
    <definedName name="NvsTransLed">"VN"</definedName>
    <definedName name="NvsTreeASD">"V2003-01-31"</definedName>
    <definedName name="NvsValTbl.ACCOUNT">"GL_ACCOUNT_TBL"</definedName>
    <definedName name="NvsValTbl.AFFILIATE">"BUS_UNIT_TBL_FS"</definedName>
    <definedName name="NvsValTbl.BUSINESS_UNIT">"BUS_UNIT_TBL_GL"</definedName>
    <definedName name="NvsValTbl.CURRENCY_CD">"CURRENCY_CD_TBL"</definedName>
    <definedName name="NvsValTbl.DEPTID">"DEPARTMENT_TBL"</definedName>
    <definedName name="NvsValTbl.PROJECT_ID">"PROJECT"</definedName>
    <definedName name="NvsValTbl.PROPOSAL_ID">"BD_PROPOSAL_ID"</definedName>
    <definedName name="NvsValTbl.SCENARIO">"BD_SCENARIO_TBL"</definedName>
    <definedName name="NvsValTbl.TU_EC">"TU_EC_TBL"</definedName>
    <definedName name="NvsValTbl.TU_LOCATION">"TU_LOC_TBL"</definedName>
    <definedName name="NWS_PL_Inlcude_V7" localSheetId="1">IF(CB_NSW_PL_Include=TRUE,1,0)</definedName>
    <definedName name="NWS_PL_Inlcude_V7">IF(CB_NSW_PL_Include=TRUE,1,0)</definedName>
    <definedName name="percent">'[7]Lookup|Tables'!$G$14</definedName>
    <definedName name="Pipelines_PL_Include" localSheetId="1">IF(CB_Pipelines_PL_Include=TRUE,1,0)</definedName>
    <definedName name="Pipelines_PL_Include">IF(CB_Pipelines_PL_Include=TRUE,1,0)</definedName>
    <definedName name="Pipelines_PL_Include_FE" localSheetId="1">IF(CB_Pipelines_PL_Include=TRUE,1,0)</definedName>
    <definedName name="Pipelines_PL_Include_FE">IF(CB_Pipelines_PL_Include=TRUE,1,0)</definedName>
    <definedName name="Piplelines_PL_Inlcude_V7" localSheetId="1">IF(CB_Pipelines_PL_Include=TRUE,1,0)</definedName>
    <definedName name="Piplelines_PL_Inlcude_V7">IF(CB_Pipelines_PL_Include=TRUE,1,0)</definedName>
    <definedName name="PPFirstYear">'[7]Input|General'!$G$10</definedName>
    <definedName name="PPLastYear">'[7]Input|General'!$G$12</definedName>
    <definedName name="PRCP_y1">#REF!</definedName>
    <definedName name="PRCP_y2">#REF!</definedName>
    <definedName name="PRCP_y3">#REF!</definedName>
    <definedName name="PRCP_y4">#REF!</definedName>
    <definedName name="PRCP_y5">#REF!</definedName>
    <definedName name="Proje">'[13]AA-Rates Card'!$B$27:$B$45</definedName>
    <definedName name="RCP_1to5">"2015-16 to 2019-20"</definedName>
    <definedName name="rCubeName">"spa-tm1-prod:Reg Allocation Reporting"</definedName>
    <definedName name="RIN_Asset_Cat_Network">[4]Lab_Mat!$C$6:$C$24</definedName>
    <definedName name="RIN_Asset_Cat_Non_Ntwk">[4]Lab_Mat!$C$25:$C$28</definedName>
    <definedName name="Roadmaps">[14]Lists!$B$3:$B$12</definedName>
    <definedName name="s">'[2]AA-Rates Card'!$B$15:$B$17</definedName>
    <definedName name="sad">[6]Lists!$F$7:$F$14</definedName>
    <definedName name="sds">'[15]AA-Rates Card'!$B$77:$B$80</definedName>
    <definedName name="SheetHeader">#REF!</definedName>
    <definedName name="Stub">[4]START!$F$13</definedName>
    <definedName name="Sub_Start_Years">[5]Config!$L$3:$L$588</definedName>
    <definedName name="TableName">"Dummy"</definedName>
    <definedName name="teest" localSheetId="1" hidden="1">{"Ownership",#N/A,FALSE,"Ownership";"Contents",#N/A,FALSE,"Contents"}</definedName>
    <definedName name="teest" hidden="1">{"Ownership",#N/A,FALSE,"Ownership";"Contents",#N/A,FALSE,"Contents"}</definedName>
    <definedName name="test" localSheetId="1" hidden="1">{"Ownership",#N/A,FALSE,"Ownership";"Contents",#N/A,FALSE,"Contents"}</definedName>
    <definedName name="test" hidden="1">{"Ownership",#N/A,FALSE,"Ownership";"Contents",#N/A,FALSE,"Contents"}</definedName>
    <definedName name="Thousands">[16]Lookups!$D$31</definedName>
    <definedName name="TM1REBUILDOPTION">1</definedName>
    <definedName name="TOOLBAR_NAME">"Auto1_Tools"</definedName>
    <definedName name="TRR_2028">'[17]Initiative mapping lists'!$D$3:$D$15</definedName>
    <definedName name="Tx_strategic_pillars">[18]Lists!#REF!</definedName>
    <definedName name="TYr">"TY - YTD"</definedName>
    <definedName name="UED_PL_Include" localSheetId="1">IF(CB_UED_PL_Include=TRUE,1,0)</definedName>
    <definedName name="UED_PL_Include">IF(CB_UED_PL_Include=TRUE,1,0)</definedName>
    <definedName name="UED_PL_Include_FE" localSheetId="1">IF(CB_UED_PL_Include=TRUE,1,0)</definedName>
    <definedName name="UED_PL_Include_FE">IF(CB_UED_PL_Include=TRUE,1,0)</definedName>
    <definedName name="UED_PL_Inlcude_V7" localSheetId="1">IF(CB_UED_PL_Include=TRUE,1,0)</definedName>
    <definedName name="UED_PL_Inlcude_V7">IF(CB_UED_PL_Include=TRUE,1,0)</definedName>
    <definedName name="UOM">'[19]AA-Rates Card'!$B$77:$B$80</definedName>
    <definedName name="Version">"Actual"</definedName>
    <definedName name="VicHub_PL_Include" localSheetId="1">IF(CB_VicHub_PL_Include=TRUE,1,0)</definedName>
    <definedName name="VicHub_PL_Include">IF(CB_VicHub_PL_Include=TRUE,1,0)</definedName>
    <definedName name="VicHub_PL_Include_FE" localSheetId="1">IF(CB_VicHub_PL_Include=TRUE,1,0)</definedName>
    <definedName name="VicHub_PL_Include_FE">IF(CB_VicHub_PL_Include=TRUE,1,0)</definedName>
    <definedName name="VicHub_PL_Include_V7" localSheetId="1">IF(CB_VicHub_PL_Include=TRUE,1,0)</definedName>
    <definedName name="VicHub_PL_Include_V7">IF(CB_VicHub_PL_Include=TRUE,1,0)</definedName>
    <definedName name="w" localSheetId="1">IF(CB_VicHub_PL_Include=TRUE,1,0)</definedName>
    <definedName name="w">IF(CB_VicHub_PL_Include=TRUE,1,0)</definedName>
    <definedName name="w_FE" localSheetId="1">IF(CB_VicHub_PL_Include=TRUE,1,0)</definedName>
    <definedName name="w_FE">IF(CB_VicHub_PL_Include=TRUE,1,0)</definedName>
    <definedName name="W_Rng_Business_units">'[5]AA-Rates Card'!$B$15:$B$17</definedName>
    <definedName name="W_Rng_Labour_Types">'[5]AA-Rates Card'!$B$27:$B$45</definedName>
    <definedName name="W_Rng_UOM_Codes">'[20]AA-Rates Card'!$B$77:$B$80</definedName>
    <definedName name="w_V7" localSheetId="1">IF(CB_VicHub_PL_Include=TRUE,1,0)</definedName>
    <definedName name="w_V7">IF(CB_VicHub_PL_Include=TRUE,1,0)</definedName>
    <definedName name="WorkCode">"Total Work Codes"</definedName>
    <definedName name="wrn.App._.Custodians." localSheetId="1" hidden="1">{"Ownership",#N/A,FALSE,"Ownership";"Contents",#N/A,FALSE,"Contents"}</definedName>
    <definedName name="wrn.App._.Custodians." hidden="1">{"Ownership",#N/A,FALSE,"Ownership";"Contents",#N/A,FALSE,"Contents"}</definedName>
    <definedName name="Years">#REF!</definedName>
    <definedName name="YEE">16</definedName>
    <definedName name="Yr_1">[16]START!$G$13</definedName>
    <definedName name="Yr_2">[16]START!$H$13</definedName>
    <definedName name="Yr_3">[16]START!$I$13</definedName>
    <definedName name="Yr_4">[16]START!$J$13</definedName>
    <definedName name="Yr_5">[16]START!$K$13</definedName>
    <definedName name="YTD">15</definedName>
    <definedName name="YTDC">14</definedName>
    <definedName name="zzzz">'[2]AA-Rates Card'!$B$76:$B$79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6" i="12" l="1"/>
  <c r="F16" i="12"/>
  <c r="G16" i="12"/>
  <c r="H16" i="12"/>
  <c r="I16" i="12"/>
  <c r="E4" i="12"/>
  <c r="F20" i="12" s="1"/>
  <c r="Q9" i="19"/>
  <c r="H9" i="19" s="1"/>
  <c r="Q18" i="19"/>
  <c r="R18" i="19" s="1"/>
  <c r="S18" i="19" s="1"/>
  <c r="T18" i="19" s="1"/>
  <c r="U18" i="19" s="1"/>
  <c r="V18" i="19" s="1"/>
  <c r="H10" i="19"/>
  <c r="H18" i="19" s="1"/>
  <c r="D11" i="19"/>
  <c r="E11" i="19"/>
  <c r="F11" i="19"/>
  <c r="G11" i="19"/>
  <c r="E17" i="19"/>
  <c r="F17" i="19"/>
  <c r="G17" i="19"/>
  <c r="E18" i="19"/>
  <c r="F18" i="19"/>
  <c r="G18" i="19"/>
  <c r="H22" i="12" l="1"/>
  <c r="H19" i="12"/>
  <c r="E22" i="12"/>
  <c r="H24" i="12"/>
  <c r="G24" i="12"/>
  <c r="G21" i="12"/>
  <c r="F21" i="12"/>
  <c r="H23" i="12"/>
  <c r="I20" i="12"/>
  <c r="E20" i="12"/>
  <c r="G22" i="12"/>
  <c r="F22" i="12"/>
  <c r="I24" i="12"/>
  <c r="E19" i="12"/>
  <c r="F24" i="12"/>
  <c r="E21" i="12"/>
  <c r="G23" i="12"/>
  <c r="H20" i="12"/>
  <c r="E23" i="12"/>
  <c r="I22" i="12"/>
  <c r="I19" i="12"/>
  <c r="G19" i="12"/>
  <c r="F19" i="12"/>
  <c r="I21" i="12"/>
  <c r="H21" i="12"/>
  <c r="E24" i="12"/>
  <c r="I23" i="12"/>
  <c r="F23" i="12"/>
  <c r="G20" i="12"/>
  <c r="F19" i="19"/>
  <c r="G19" i="19"/>
  <c r="E19" i="19"/>
  <c r="D19" i="19"/>
  <c r="I10" i="19"/>
  <c r="J10" i="19" s="1"/>
  <c r="K10" i="19" s="1"/>
  <c r="L10" i="19" s="1"/>
  <c r="H17" i="19"/>
  <c r="H11" i="19"/>
  <c r="I9" i="19"/>
  <c r="J9" i="19" s="1"/>
  <c r="K9" i="19" s="1"/>
  <c r="K17" i="19" s="1"/>
  <c r="H19" i="19"/>
  <c r="D23" i="19" s="1"/>
  <c r="D8" i="1" s="1"/>
  <c r="E25" i="12" l="1"/>
  <c r="I25" i="12"/>
  <c r="F25" i="12"/>
  <c r="G25" i="12"/>
  <c r="H25" i="12"/>
  <c r="I17" i="19"/>
  <c r="I11" i="19"/>
  <c r="J17" i="19"/>
  <c r="J11" i="19"/>
  <c r="I18" i="19"/>
  <c r="I19" i="19" s="1"/>
  <c r="E23" i="19" s="1"/>
  <c r="E8" i="1" s="1"/>
  <c r="J18" i="19"/>
  <c r="L18" i="19"/>
  <c r="K18" i="19"/>
  <c r="K19" i="19" s="1"/>
  <c r="G23" i="19" s="1"/>
  <c r="G8" i="1" s="1"/>
  <c r="K11" i="19"/>
  <c r="L9" i="19"/>
  <c r="L11" i="19" s="1"/>
  <c r="J19" i="19" l="1"/>
  <c r="F23" i="19" s="1"/>
  <c r="F8" i="1" s="1"/>
  <c r="L17" i="19"/>
  <c r="L19" i="19" s="1"/>
  <c r="H23" i="19" s="1"/>
  <c r="I23" i="19" l="1"/>
  <c r="H8" i="1"/>
  <c r="H13" i="20" l="1"/>
  <c r="G13" i="20"/>
  <c r="F13" i="20"/>
  <c r="E13" i="20"/>
  <c r="D13" i="20"/>
  <c r="H10" i="20"/>
  <c r="G10" i="20"/>
  <c r="F10" i="20"/>
  <c r="E10" i="20"/>
  <c r="E11" i="20" s="1"/>
  <c r="F11" i="20" s="1"/>
  <c r="D10" i="20"/>
  <c r="G11" i="20" l="1"/>
  <c r="H11" i="20"/>
  <c r="F14" i="20" s="1"/>
  <c r="I13" i="20"/>
  <c r="D15" i="20" l="1"/>
  <c r="E14" i="20"/>
  <c r="H15" i="20"/>
  <c r="F15" i="20"/>
  <c r="E15" i="20"/>
  <c r="D14" i="20"/>
  <c r="G14" i="20"/>
  <c r="J13" i="20"/>
  <c r="I11" i="20"/>
  <c r="J11" i="20" s="1"/>
  <c r="H14" i="20"/>
  <c r="G15" i="20"/>
  <c r="K11" i="20" l="1"/>
  <c r="L11" i="20" s="1"/>
  <c r="M11" i="20" s="1"/>
  <c r="K13" i="20"/>
  <c r="L13" i="20" s="1"/>
  <c r="J14" i="20"/>
  <c r="E19" i="1" s="1"/>
  <c r="I14" i="20"/>
  <c r="D19" i="1" s="1"/>
  <c r="K14" i="20" l="1"/>
  <c r="F19" i="1" s="1"/>
  <c r="M13" i="20" l="1"/>
  <c r="M14" i="20" s="1"/>
  <c r="H19" i="1" s="1"/>
  <c r="L14" i="20"/>
  <c r="G19" i="1" s="1"/>
  <c r="I19" i="1" s="1"/>
  <c r="I8" i="1" l="1"/>
  <c r="D11" i="1" l="1"/>
  <c r="E11" i="1"/>
  <c r="F11" i="1"/>
  <c r="G11" i="1"/>
  <c r="H11" i="1"/>
  <c r="D12" i="1"/>
  <c r="E12" i="1"/>
  <c r="F12" i="1"/>
  <c r="G12" i="1"/>
  <c r="H12" i="1"/>
  <c r="D13" i="1"/>
  <c r="E13" i="1"/>
  <c r="F13" i="1"/>
  <c r="G13" i="1"/>
  <c r="H13" i="1"/>
  <c r="D14" i="1"/>
  <c r="E14" i="1"/>
  <c r="F14" i="1"/>
  <c r="G14" i="1"/>
  <c r="H14" i="1"/>
  <c r="D15" i="1"/>
  <c r="E15" i="1"/>
  <c r="F15" i="1"/>
  <c r="G15" i="1"/>
  <c r="H15" i="1"/>
  <c r="E10" i="1"/>
  <c r="F10" i="1"/>
  <c r="G10" i="1"/>
  <c r="H10" i="1"/>
  <c r="D10" i="1"/>
  <c r="I12" i="1" l="1"/>
  <c r="I13" i="1"/>
  <c r="I14" i="1"/>
  <c r="I15" i="1"/>
  <c r="I11" i="1"/>
  <c r="I10" i="1"/>
  <c r="Q6" i="10" l="1"/>
  <c r="Q7" i="10"/>
  <c r="Q5" i="10"/>
  <c r="G12" i="10" l="1"/>
  <c r="G11" i="10"/>
  <c r="D16" i="10" l="1"/>
  <c r="F16" i="10" s="1"/>
  <c r="D21" i="10" s="1"/>
  <c r="H11" i="10"/>
  <c r="D17" i="10"/>
  <c r="F17" i="10" s="1"/>
  <c r="D22" i="10" s="1"/>
  <c r="H12" i="10"/>
  <c r="E16" i="10"/>
  <c r="G16" i="10" s="1"/>
  <c r="E21" i="10" s="1"/>
  <c r="E17" i="10"/>
  <c r="G17" i="10" s="1"/>
  <c r="E22" i="10" s="1"/>
  <c r="G22" i="10" s="1"/>
  <c r="H22" i="10" l="1"/>
  <c r="G21" i="10"/>
  <c r="H21" i="10"/>
  <c r="E16" i="1" l="1"/>
  <c r="F16" i="1"/>
  <c r="G16" i="1"/>
  <c r="H16" i="1"/>
  <c r="I9" i="1"/>
  <c r="I7" i="1" l="1"/>
  <c r="I16" i="1" s="1"/>
  <c r="D16"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<sst xmlns="http://schemas.openxmlformats.org/spreadsheetml/2006/main" count="264" uniqueCount="147">
  <si>
    <t>Step Change : Cover Page Summary</t>
  </si>
  <si>
    <t>Step Change - Real 2027 (in $m)</t>
  </si>
  <si>
    <t>2027-28</t>
  </si>
  <si>
    <t>2028-29</t>
  </si>
  <si>
    <t>2029-30</t>
  </si>
  <si>
    <t>2030-31</t>
  </si>
  <si>
    <t>2031-32</t>
  </si>
  <si>
    <t>Total</t>
  </si>
  <si>
    <t xml:space="preserve">Enhanced SOCI CIRMP </t>
  </si>
  <si>
    <t>AEMO Participant Fees</t>
  </si>
  <si>
    <t>Network Operations</t>
  </si>
  <si>
    <t>Digital (Advanced Energy Management System)</t>
  </si>
  <si>
    <t>Digital (Asset Management &amp; Field Enablement)</t>
  </si>
  <si>
    <t>Digital (Digital Resilience – Applications)</t>
  </si>
  <si>
    <t>Digital (Digital Resilience – Infrastructure)</t>
  </si>
  <si>
    <t>Digital (Cybersecurity)</t>
  </si>
  <si>
    <t>Total Step Change</t>
  </si>
  <si>
    <t>Category Specific Forecast - Real 2027 (in $m)</t>
  </si>
  <si>
    <t>Easement Land Tax</t>
  </si>
  <si>
    <t>End of sheet</t>
  </si>
  <si>
    <t>Step Change : SOCI CIRMP (Non-Digital) - Cost Allocation Methodology Calculation</t>
  </si>
  <si>
    <t>Team Cost Split From Finance</t>
  </si>
  <si>
    <t>Relevant Rule</t>
  </si>
  <si>
    <t>PC</t>
  </si>
  <si>
    <t>Name</t>
  </si>
  <si>
    <t>Div</t>
  </si>
  <si>
    <t>Elect Opex</t>
  </si>
  <si>
    <t>Elect Capex</t>
  </si>
  <si>
    <t>Gas Opex</t>
  </si>
  <si>
    <t>Gas Capex</t>
  </si>
  <si>
    <t>Trans Opex</t>
  </si>
  <si>
    <t>Trans Capex</t>
  </si>
  <si>
    <t>UTrans Opex</t>
  </si>
  <si>
    <t>UTrans Capex</t>
  </si>
  <si>
    <t>Mondo Opex</t>
  </si>
  <si>
    <t>Mondo Capex</t>
  </si>
  <si>
    <t>TOTAL</t>
  </si>
  <si>
    <t>9A - Personnel Hazards</t>
  </si>
  <si>
    <t>Physical Security</t>
  </si>
  <si>
    <t>ET</t>
  </si>
  <si>
    <t>6A - Material Risk</t>
  </si>
  <si>
    <t>Risk &amp; Assurance</t>
  </si>
  <si>
    <t>CRCA</t>
  </si>
  <si>
    <t>10A - Supply Chain</t>
  </si>
  <si>
    <t>Procurement</t>
  </si>
  <si>
    <t>GO</t>
  </si>
  <si>
    <t>Prev Allocation</t>
  </si>
  <si>
    <t>Note</t>
  </si>
  <si>
    <t>Tx</t>
  </si>
  <si>
    <t>Dx</t>
  </si>
  <si>
    <t>Gx</t>
  </si>
  <si>
    <t>Total Tx Dx</t>
  </si>
  <si>
    <t>Total All</t>
  </si>
  <si>
    <t>Cost allocation are based on team cost split that is provided by the Finance team. Upon reviewing, we are allocating the majority of the cost to both Transmission and Distribution business as the two materially drive SOCI risk as noted in…. [Enhanced CIRMP mapping doc]</t>
  </si>
  <si>
    <t>Distribute Gx to Tx and Dx</t>
  </si>
  <si>
    <t>Tx Weight</t>
  </si>
  <si>
    <t>Dx Weight</t>
  </si>
  <si>
    <t>Gx to Tx</t>
  </si>
  <si>
    <t>Therefore, we have proportioned the allocated team costs from Gas to both Transmission and Distribution respectively, by proportioning the Gas costs by initial Transmission and Distribution cost weighting.</t>
  </si>
  <si>
    <t>Final allocation for TRR</t>
  </si>
  <si>
    <t>Check</t>
  </si>
  <si>
    <t xml:space="preserve">Final cost allocation, with all Gas costs distributed to Transmission and Distribution since both line of business are the main SOCI Enhanced CIRMP cost drivers. </t>
  </si>
  <si>
    <t>The costs are split 50/50 between Transmission and Distribution as we are the main beneficiaries of this activity, as both business have the biggest CAPEX programs and most robust procurement activities.</t>
  </si>
  <si>
    <t>11A - Physical Security</t>
  </si>
  <si>
    <t>Cost are fully attributable to Transmission as the scope only covers transmission critical asset monitoring.</t>
  </si>
  <si>
    <t>Step Change : Delegated Network Operations Responsibilities - Cost Build Up</t>
  </si>
  <si>
    <t>C-I-C</t>
  </si>
  <si>
    <t>No</t>
  </si>
  <si>
    <t>Items</t>
  </si>
  <si>
    <t>Change Driver</t>
  </si>
  <si>
    <t>Counterparty</t>
  </si>
  <si>
    <t>Transfer or delegated responsibilities from AEMO?</t>
  </si>
  <si>
    <t>Cost build-up</t>
  </si>
  <si>
    <t>FTE Team Allocation</t>
  </si>
  <si>
    <t>FTE Required</t>
  </si>
  <si>
    <t>Average $ FTE p.a.</t>
  </si>
  <si>
    <t>OPEX p.a</t>
  </si>
  <si>
    <t>Total OPEX</t>
  </si>
  <si>
    <t>Supporting Docs/Endorsement</t>
  </si>
  <si>
    <t>Notes</t>
  </si>
  <si>
    <t>Develop Contingency Plans</t>
  </si>
  <si>
    <t>Transfer of Victorian network operations responsibilities from AEMO/VicGrid to AusNet, including maintaining outage planning arrangements, supporting outage assessments, maintaining EMS model inputs, developing and maintaining contingency plans for N-2 events, issuing contingency plan notifications, and supporting ratings, limits and outage clash list management across Victoria. These responsibilities extend beyond AusNet’s own assets and require AusNet to perform a centralised operational coordination role for the Victorian transmission network.</t>
  </si>
  <si>
    <t>AEMO &amp; VicGrid</t>
  </si>
  <si>
    <t>Yes</t>
  </si>
  <si>
    <t>Coordinate Emergencies</t>
  </si>
  <si>
    <t>Formalisation of the Victorian Responsible Officer role, with AusNet coordinating emergency incident communications between AEMO, DEECA and AusNet, and providing updates to PSEMP during power system emergency incidents. The role is consistent with the regional TNSP role in other NEM jurisdictions and requires AusNet to maintain procedures, training and an on-call capability to support emergency coordination.</t>
  </si>
  <si>
    <t xml:space="preserve">AEMO </t>
  </si>
  <si>
    <t>Instrument of Delegation</t>
  </si>
  <si>
    <t>Delegation of additional AEMO operational functions to AusNet, including jurisdictional coordination, power system security support, market dispatch/satisfactory operating state functions, and real-time monitoring of power quality and generator performance issues.</t>
  </si>
  <si>
    <t>AEMO</t>
  </si>
  <si>
    <t>CONFIDENTIAL</t>
  </si>
  <si>
    <t>Step Change : Digital Cost Summary</t>
  </si>
  <si>
    <t>CPI Indices Real 2025 to 2027</t>
  </si>
  <si>
    <t>From latest OPEX model</t>
  </si>
  <si>
    <r>
      <t xml:space="preserve">For a more detailed Digital cost build up, please refer to this file </t>
    </r>
    <r>
      <rPr>
        <b/>
        <i/>
        <sz val="11"/>
        <color theme="1"/>
        <rFont val="Century Gothic"/>
        <family val="2"/>
      </rPr>
      <t>"AusNet Services - TRR 2027-32 ICT NPV Model - 01 Sep 2026 - PUBLIC"</t>
    </r>
  </si>
  <si>
    <t>Real 2025 (in $m)</t>
  </si>
  <si>
    <t>Advanced Energy Management System</t>
  </si>
  <si>
    <t>Asset Management &amp; Field Enablement</t>
  </si>
  <si>
    <t>Customer engagement</t>
  </si>
  <si>
    <t>Metering Systems</t>
  </si>
  <si>
    <t>Digital resilience – applications</t>
  </si>
  <si>
    <t>Digital resilience – infrastructure</t>
  </si>
  <si>
    <t>Cyber security</t>
  </si>
  <si>
    <t>Total Digital</t>
  </si>
  <si>
    <t>Real 2027 (in $m)</t>
  </si>
  <si>
    <t>Step Change : AEMO Participant Fees Forecast Calculation</t>
  </si>
  <si>
    <t>Calculations</t>
  </si>
  <si>
    <t>Assumptions</t>
  </si>
  <si>
    <t>AEMO participant fees ($m nominal, July to June period)</t>
  </si>
  <si>
    <t>Fees</t>
  </si>
  <si>
    <t>Growth rate assumptions</t>
  </si>
  <si>
    <t>Growth rate</t>
  </si>
  <si>
    <t>Core</t>
  </si>
  <si>
    <t>AEMO's FY26 budget notes 6-8% growth is the longer term fee trajectory (p19) - https://www.aemo.com.au/-/media/files/about_aemo/energy_market_budget_and_fees/2025/aemo-final-budget-and-fees-fy26.pdf?la=en</t>
  </si>
  <si>
    <t>Cyber</t>
  </si>
  <si>
    <t>A conservative assumption of 2.5% has been utilised, reflecting no long term real growth (in the absence of further guidance by AEMO)</t>
  </si>
  <si>
    <t>Source</t>
  </si>
  <si>
    <t>Reported actuals</t>
  </si>
  <si>
    <t>AEMO FY26 budget, see below</t>
  </si>
  <si>
    <t>AEMO FY27 TNSP allocation - Feb 2026</t>
  </si>
  <si>
    <t>Growth assumptions applied</t>
  </si>
  <si>
    <t>AEMO participant fees ($m nominal, April to March period)</t>
  </si>
  <si>
    <t>TRR Period</t>
  </si>
  <si>
    <t>CPI assumptions</t>
  </si>
  <si>
    <t>Inflation</t>
  </si>
  <si>
    <t>CPI</t>
  </si>
  <si>
    <t>AEMO participant fees forecast ($m real 2026-27, April to March period)</t>
  </si>
  <si>
    <t>AEMO participant fees</t>
  </si>
  <si>
    <t>AEMO FY26 Budget</t>
  </si>
  <si>
    <t>https://www.aemo.com.au/-/media/files/about_aemo/energy_market_budget_and_fees/2025/aemo-final-budget-and-fees-fy26.pdf?la=en</t>
  </si>
  <si>
    <t>FY27 NEM participant fees - TNSP allocation (as of AEMO correspondence Feb 2026)</t>
  </si>
  <si>
    <t>Category Specific Forecast : Easement Land Tax</t>
  </si>
  <si>
    <t>Growth Assumption</t>
  </si>
  <si>
    <t>%</t>
  </si>
  <si>
    <t>Period</t>
  </si>
  <si>
    <t>2022-23</t>
  </si>
  <si>
    <t>2023-24</t>
  </si>
  <si>
    <t>2024-25</t>
  </si>
  <si>
    <t>2025-26</t>
  </si>
  <si>
    <t>2026-27</t>
  </si>
  <si>
    <t>%, March QTR</t>
  </si>
  <si>
    <t>Index, March QTR</t>
  </si>
  <si>
    <t>Easement Land Tax (3.6% growth applied to 2026 notice)</t>
  </si>
  <si>
    <t>$m, nominal</t>
  </si>
  <si>
    <t>$m, real 2026-27</t>
  </si>
  <si>
    <t>Easement Land Tax (OLD)</t>
  </si>
  <si>
    <t>Digital (Metering 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</si>
</sst>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quot;$&quot;#,##0"/>
    <numFmt numFmtId="165" formatCode="_-* #,##0_-;\-* #,##0_-;_-* &quot;-&quot;??_-;_-@_-"/>
    <numFmt numFmtId="166" formatCode="0.0"/>
    <numFmt numFmtId="167" formatCode="0.0%"/>
    <numFmt numFmtId="168" formatCode="[$-C09]mmm\-yyyy;@"/>
  </numFmts>
  <fonts count="29" x14ac:knownFonts="1">
    <font>
      <sz val="11"/>
      <color theme="1"/>
      <name val="Arial"/>
      <family val="2"/>
      <scheme val="minor"/>
    </font>
    <font>
      <sz val="11"/>
      <color theme="1"/>
      <name val="Arial"/>
      <family val="2"/>
      <scheme val="minor"/>
    </font>
    <font>
      <b/>
      <sz val="35"/>
      <color theme="0"/>
      <name val="Century Gothic"/>
      <family val="2"/>
    </font>
    <font>
      <sz val="11"/>
      <color theme="1"/>
      <name val="Century Gothic"/>
      <family val="2"/>
    </font>
    <font>
      <b/>
      <sz val="11"/>
      <color theme="1"/>
      <name val="Century Gothic"/>
      <family val="2"/>
    </font>
    <font>
      <sz val="11"/>
      <color theme="9" tint="-0.24994659260841701"/>
      <name val="Arial"/>
      <family val="2"/>
    </font>
    <font>
      <b/>
      <sz val="18"/>
      <color theme="5"/>
      <name val="Arial"/>
      <family val="2"/>
      <scheme val="minor"/>
    </font>
    <font>
      <b/>
      <sz val="16"/>
      <color theme="0"/>
      <name val="Century Gothic"/>
      <family val="2"/>
    </font>
    <font>
      <b/>
      <sz val="12"/>
      <color theme="9" tint="-0.499984740745262"/>
      <name val="Arial"/>
      <family val="2"/>
    </font>
    <font>
      <b/>
      <sz val="14"/>
      <color theme="4"/>
      <name val="Arial"/>
      <family val="2"/>
      <scheme val="minor"/>
    </font>
    <font>
      <sz val="12"/>
      <color theme="1"/>
      <name val="Century Gothic"/>
      <family val="2"/>
    </font>
    <font>
      <sz val="12"/>
      <color theme="1"/>
      <name val="Arial"/>
      <family val="2"/>
      <scheme val="minor"/>
    </font>
    <font>
      <b/>
      <sz val="20"/>
      <color theme="0"/>
      <name val="Century Gothic"/>
      <family val="2"/>
    </font>
    <font>
      <b/>
      <sz val="12"/>
      <color theme="0"/>
      <name val="Century Gothic"/>
      <family val="2"/>
    </font>
    <font>
      <b/>
      <sz val="11"/>
      <color theme="0"/>
      <name val="Century Gothic"/>
      <family val="2"/>
    </font>
    <font>
      <i/>
      <sz val="11"/>
      <color theme="1"/>
      <name val="Century Gothic"/>
      <family val="2"/>
    </font>
    <font>
      <b/>
      <sz val="11"/>
      <color rgb="FF3F3F3F"/>
      <name val="Century Gothic"/>
      <family val="2"/>
    </font>
    <font>
      <b/>
      <i/>
      <sz val="11"/>
      <color theme="1"/>
      <name val="Century Gothic"/>
      <family val="2"/>
    </font>
    <font>
      <sz val="11"/>
      <color rgb="FF006100"/>
      <name val="Arial"/>
      <family val="2"/>
      <scheme val="minor"/>
    </font>
    <font>
      <sz val="11"/>
      <color theme="0"/>
      <name val="Arial"/>
      <family val="2"/>
      <scheme val="minor"/>
    </font>
    <font>
      <b/>
      <sz val="16"/>
      <name val="Century Gothic"/>
      <family val="2"/>
    </font>
    <font>
      <u/>
      <sz val="11"/>
      <color theme="10"/>
      <name val="Arial"/>
      <family val="2"/>
      <scheme val="minor"/>
    </font>
    <font>
      <b/>
      <sz val="12"/>
      <color theme="3"/>
      <name val="Century Gothic"/>
      <family val="2"/>
    </font>
    <font>
      <sz val="8"/>
      <color indexed="8"/>
      <name val="Century Gothic"/>
      <family val="2"/>
    </font>
    <font>
      <sz val="9"/>
      <color theme="1"/>
      <name val="Century Gothic"/>
      <family val="2"/>
    </font>
    <font>
      <u/>
      <sz val="11"/>
      <color theme="10"/>
      <name val="Century Gothic"/>
      <family val="2"/>
    </font>
    <font>
      <sz val="11"/>
      <color theme="0"/>
      <name val="Century Gothic"/>
      <family val="2"/>
    </font>
    <font>
      <sz val="11"/>
      <color rgb="FFC00000"/>
      <name val="Century Gothic"/>
      <family val="2"/>
    </font>
    <font>
      <sz val="11"/>
      <color rgb="FF006100"/>
      <name val="Century Gothic"/>
      <family val="2"/>
    </font>
  </fonts>
  <fills count="2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7"/>
        <bgColor indexed="64"/>
      </patternFill>
    </fill>
    <fill>
      <patternFill patternType="solid">
        <fgColor theme="5"/>
        <bgColor indexed="64"/>
      </patternFill>
    </fill>
    <fill>
      <patternFill patternType="solid">
        <fgColor theme="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2" tint="0.79998168889431442"/>
        <bgColor indexed="64"/>
      </patternFill>
    </fill>
    <fill>
      <patternFill patternType="solid">
        <fgColor rgb="FFFFFFCC"/>
      </patternFill>
    </fill>
    <fill>
      <patternFill patternType="solid">
        <fgColor theme="4" tint="0.79998168889431442"/>
        <bgColor indexed="64"/>
      </patternFill>
    </fill>
    <fill>
      <patternFill patternType="solid">
        <fgColor rgb="FFF2F2F2"/>
      </patternFill>
    </fill>
    <fill>
      <patternFill patternType="solid">
        <fgColor theme="5" tint="0.59999389629810485"/>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theme="8"/>
        <bgColor indexed="64"/>
      </patternFill>
    </fill>
    <fill>
      <patternFill patternType="solid">
        <fgColor theme="6"/>
        <bgColor indexed="64"/>
      </patternFill>
    </fill>
    <fill>
      <patternFill patternType="solid">
        <fgColor theme="6" tint="0.39997558519241921"/>
        <bgColor indexed="64"/>
      </patternFill>
    </fill>
    <fill>
      <patternFill patternType="solid">
        <fgColor theme="2" tint="0.39997558519241921"/>
        <bgColor indexed="64"/>
      </patternFill>
    </fill>
    <fill>
      <patternFill patternType="solid">
        <fgColor rgb="FFC6EFCE"/>
      </patternFill>
    </fill>
    <fill>
      <patternFill patternType="solid">
        <fgColor theme="7"/>
      </patternFill>
    </fill>
    <fill>
      <patternFill patternType="solid">
        <fgColor theme="8" tint="0.59999389629810485"/>
        <bgColor indexed="64"/>
      </patternFill>
    </fill>
    <fill>
      <patternFill patternType="solid">
        <fgColor theme="5" tint="-0.249977111117893"/>
        <bgColor indexed="64"/>
      </patternFill>
    </fill>
    <fill>
      <patternFill patternType="solid">
        <fgColor rgb="FF7030A0"/>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s>
  <cellStyleXfs count="11">
    <xf numFmtId="0" fontId="0" fillId="0" borderId="0"/>
    <xf numFmtId="43" fontId="1" fillId="0" borderId="0" applyFont="0" applyFill="0" applyBorder="0" applyAlignment="0" applyProtection="0"/>
    <xf numFmtId="0" fontId="5" fillId="3" borderId="0" applyNumberFormat="0" applyFill="0" applyAlignment="0" applyProtection="0">
      <alignment vertical="center"/>
    </xf>
    <xf numFmtId="0" fontId="6" fillId="0" borderId="0" applyNumberFormat="0" applyFill="0" applyProtection="0">
      <alignment horizontal="left"/>
    </xf>
    <xf numFmtId="0" fontId="8" fillId="3" borderId="0" applyFill="0" applyAlignment="0" applyProtection="0">
      <alignment vertical="center"/>
    </xf>
    <xf numFmtId="0" fontId="9" fillId="0" borderId="0" applyNumberFormat="0" applyFill="0" applyProtection="0">
      <alignment horizontal="left"/>
    </xf>
    <xf numFmtId="9" fontId="1" fillId="0" borderId="0" applyFont="0" applyFill="0" applyBorder="0" applyAlignment="0" applyProtection="0"/>
    <xf numFmtId="0" fontId="18" fillId="22" borderId="0" applyNumberFormat="0" applyBorder="0" applyAlignment="0" applyProtection="0"/>
    <xf numFmtId="0" fontId="19" fillId="23" borderId="0" applyNumberFormat="0" applyBorder="0" applyAlignment="0" applyProtection="0"/>
    <xf numFmtId="0" fontId="1" fillId="10" borderId="21" applyNumberFormat="0" applyFont="0" applyAlignment="0" applyProtection="0"/>
    <xf numFmtId="0" fontId="21" fillId="0" borderId="0" applyNumberFormat="0" applyFill="0" applyBorder="0" applyAlignment="0" applyProtection="0"/>
  </cellStyleXfs>
  <cellXfs count="158">
    <xf numFmtId="0" fontId="0" fillId="0" borderId="0" xfId="0"/>
    <xf numFmtId="0" fontId="2" fillId="2" borderId="0" xfId="0" applyFont="1" applyFill="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3" fillId="0" borderId="0" xfId="0" applyFont="1" applyAlignment="1">
      <alignment vertical="center" wrapText="1"/>
    </xf>
    <xf numFmtId="0" fontId="0" fillId="0" borderId="0" xfId="0" applyAlignment="1">
      <alignment vertical="center"/>
    </xf>
    <xf numFmtId="0" fontId="11" fillId="0" borderId="0" xfId="0" applyFont="1" applyAlignment="1">
      <alignment vertical="center"/>
    </xf>
    <xf numFmtId="0" fontId="3" fillId="0" borderId="5" xfId="0" applyFont="1" applyBorder="1" applyAlignment="1">
      <alignment vertical="center"/>
    </xf>
    <xf numFmtId="0" fontId="3" fillId="0" borderId="5" xfId="0" quotePrefix="1" applyFont="1" applyBorder="1" applyAlignment="1">
      <alignment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3" fillId="0" borderId="8" xfId="0" applyFont="1" applyBorder="1" applyAlignment="1">
      <alignment vertical="center"/>
    </xf>
    <xf numFmtId="0" fontId="3" fillId="0" borderId="8" xfId="0" quotePrefix="1" applyFont="1" applyBorder="1" applyAlignment="1">
      <alignment vertical="center" wrapText="1"/>
    </xf>
    <xf numFmtId="164" fontId="13" fillId="4" borderId="1" xfId="4" applyNumberFormat="1" applyFont="1" applyFill="1" applyBorder="1" applyAlignment="1">
      <alignment horizontal="center" vertical="center"/>
    </xf>
    <xf numFmtId="164" fontId="13" fillId="4" borderId="1" xfId="4" applyNumberFormat="1" applyFont="1" applyFill="1" applyBorder="1" applyAlignment="1">
      <alignment horizontal="center" vertical="center" wrapText="1"/>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5" xfId="0" quotePrefix="1" applyFont="1" applyBorder="1" applyAlignment="1">
      <alignment horizontal="center" vertical="center" wrapText="1"/>
    </xf>
    <xf numFmtId="0" fontId="10" fillId="0" borderId="8" xfId="0" quotePrefix="1" applyFont="1" applyBorder="1" applyAlignment="1">
      <alignment horizontal="center" vertical="center" wrapText="1"/>
    </xf>
    <xf numFmtId="0" fontId="3" fillId="9" borderId="0" xfId="0" applyFont="1" applyFill="1" applyAlignment="1">
      <alignment horizontal="center" vertical="center"/>
    </xf>
    <xf numFmtId="0" fontId="3" fillId="0" borderId="0" xfId="0" applyFont="1"/>
    <xf numFmtId="0" fontId="3" fillId="0" borderId="0" xfId="0" applyFont="1" applyAlignment="1">
      <alignment horizontal="center"/>
    </xf>
    <xf numFmtId="0" fontId="3" fillId="0" borderId="5" xfId="0" applyFont="1" applyBorder="1" applyAlignment="1">
      <alignment horizontal="center"/>
    </xf>
    <xf numFmtId="0" fontId="4" fillId="0" borderId="0" xfId="0" applyFont="1"/>
    <xf numFmtId="0" fontId="3" fillId="0" borderId="10" xfId="0" applyFont="1" applyBorder="1"/>
    <xf numFmtId="0" fontId="14" fillId="4" borderId="0" xfId="0" applyFont="1" applyFill="1"/>
    <xf numFmtId="164" fontId="20" fillId="7" borderId="4" xfId="1" applyNumberFormat="1" applyFont="1" applyFill="1" applyBorder="1" applyAlignment="1">
      <alignment horizontal="center" vertical="center"/>
    </xf>
    <xf numFmtId="0" fontId="20" fillId="7" borderId="4" xfId="1" applyNumberFormat="1" applyFont="1" applyFill="1" applyBorder="1" applyAlignment="1">
      <alignment horizontal="center" vertical="top"/>
    </xf>
    <xf numFmtId="164" fontId="20" fillId="7" borderId="3" xfId="1" applyNumberFormat="1" applyFont="1" applyFill="1" applyBorder="1" applyAlignment="1">
      <alignment horizontal="center" vertical="center"/>
    </xf>
    <xf numFmtId="0" fontId="19" fillId="23" borderId="0" xfId="8"/>
    <xf numFmtId="0" fontId="14" fillId="23" borderId="0" xfId="8" applyFont="1"/>
    <xf numFmtId="0" fontId="4" fillId="0" borderId="19" xfId="0" applyFont="1" applyBorder="1" applyAlignment="1">
      <alignment horizontal="center" vertical="center"/>
    </xf>
    <xf numFmtId="0" fontId="3" fillId="0" borderId="20" xfId="0" applyFont="1" applyBorder="1" applyAlignment="1">
      <alignment vertical="center"/>
    </xf>
    <xf numFmtId="0" fontId="3" fillId="0" borderId="20" xfId="0" quotePrefix="1" applyFont="1" applyBorder="1" applyAlignment="1">
      <alignment vertical="center" wrapText="1"/>
    </xf>
    <xf numFmtId="0" fontId="0" fillId="0" borderId="17" xfId="0" applyBorder="1" applyAlignment="1">
      <alignment horizontal="center" vertical="center"/>
    </xf>
    <xf numFmtId="0" fontId="3" fillId="0" borderId="20" xfId="0" applyFont="1" applyBorder="1" applyAlignment="1">
      <alignment horizontal="center" vertical="center"/>
    </xf>
    <xf numFmtId="43" fontId="3" fillId="0" borderId="0" xfId="0" applyNumberFormat="1" applyFont="1"/>
    <xf numFmtId="164" fontId="22" fillId="0" borderId="0" xfId="2" applyNumberFormat="1" applyFont="1" applyFill="1" applyAlignment="1">
      <alignment horizontal="left" vertical="center"/>
    </xf>
    <xf numFmtId="164" fontId="20" fillId="7" borderId="2" xfId="1" applyNumberFormat="1" applyFont="1" applyFill="1" applyBorder="1" applyAlignment="1">
      <alignment horizontal="left" vertical="center"/>
    </xf>
    <xf numFmtId="0" fontId="0" fillId="0" borderId="0" xfId="0" applyAlignment="1">
      <alignment horizontal="left" vertical="center"/>
    </xf>
    <xf numFmtId="0" fontId="3" fillId="0" borderId="5" xfId="0" applyFont="1" applyBorder="1"/>
    <xf numFmtId="0" fontId="3" fillId="0" borderId="0" xfId="0" applyFont="1" applyAlignment="1">
      <alignment horizontal="left"/>
    </xf>
    <xf numFmtId="0" fontId="14" fillId="4" borderId="5" xfId="0" applyFont="1" applyFill="1" applyBorder="1" applyAlignment="1">
      <alignment horizontal="left"/>
    </xf>
    <xf numFmtId="0" fontId="4" fillId="0" borderId="0" xfId="0" applyFont="1" applyAlignment="1">
      <alignment horizontal="left"/>
    </xf>
    <xf numFmtId="0" fontId="4" fillId="21" borderId="5" xfId="0" applyFont="1" applyFill="1" applyBorder="1" applyAlignment="1">
      <alignment horizontal="center"/>
    </xf>
    <xf numFmtId="0" fontId="15" fillId="0" borderId="0" xfId="0" applyFont="1" applyAlignment="1">
      <alignment horizontal="center"/>
    </xf>
    <xf numFmtId="10" fontId="3" fillId="10" borderId="5" xfId="9" applyNumberFormat="1" applyFont="1" applyBorder="1" applyAlignment="1">
      <alignment horizontal="center"/>
    </xf>
    <xf numFmtId="167" fontId="3" fillId="0" borderId="0" xfId="6" applyNumberFormat="1" applyFont="1" applyBorder="1" applyAlignment="1">
      <alignment horizontal="center"/>
    </xf>
    <xf numFmtId="0" fontId="14" fillId="4" borderId="5" xfId="0" applyFont="1" applyFill="1" applyBorder="1" applyAlignment="1">
      <alignment horizontal="center"/>
    </xf>
    <xf numFmtId="0" fontId="14" fillId="4" borderId="23" xfId="0" applyFont="1" applyFill="1" applyBorder="1" applyAlignment="1">
      <alignment horizontal="center"/>
    </xf>
    <xf numFmtId="0" fontId="4" fillId="0" borderId="0" xfId="0" applyFont="1" applyAlignment="1">
      <alignment horizontal="center"/>
    </xf>
    <xf numFmtId="0" fontId="12" fillId="4" borderId="0" xfId="0" applyFont="1" applyFill="1" applyAlignment="1">
      <alignment vertical="center"/>
    </xf>
    <xf numFmtId="0" fontId="2" fillId="4" borderId="0" xfId="0" applyFont="1" applyFill="1" applyAlignment="1">
      <alignment vertical="center"/>
    </xf>
    <xf numFmtId="0" fontId="3" fillId="4" borderId="0" xfId="0" applyFont="1" applyFill="1" applyAlignment="1">
      <alignment vertical="center"/>
    </xf>
    <xf numFmtId="0" fontId="7" fillId="4" borderId="0" xfId="0" applyFont="1" applyFill="1" applyAlignment="1">
      <alignment vertical="center"/>
    </xf>
    <xf numFmtId="43" fontId="3" fillId="0" borderId="0" xfId="1" applyFont="1"/>
    <xf numFmtId="43" fontId="3" fillId="0" borderId="10" xfId="1" applyFont="1" applyBorder="1"/>
    <xf numFmtId="43" fontId="4" fillId="0" borderId="10" xfId="1" applyFont="1" applyBorder="1"/>
    <xf numFmtId="43" fontId="4" fillId="0" borderId="0" xfId="1" applyFont="1"/>
    <xf numFmtId="2" fontId="3" fillId="0" borderId="0" xfId="0" applyNumberFormat="1" applyFont="1"/>
    <xf numFmtId="0" fontId="3" fillId="9" borderId="0" xfId="0" applyFont="1" applyFill="1" applyAlignment="1">
      <alignment horizontal="left" vertical="center"/>
    </xf>
    <xf numFmtId="0" fontId="12" fillId="4" borderId="0" xfId="0" applyFont="1" applyFill="1" applyAlignment="1">
      <alignment horizontal="left" vertical="center"/>
    </xf>
    <xf numFmtId="0" fontId="2" fillId="4" borderId="0" xfId="0" applyFont="1" applyFill="1" applyAlignment="1">
      <alignment horizontal="left" vertical="center"/>
    </xf>
    <xf numFmtId="0" fontId="3" fillId="4" borderId="0" xfId="0" applyFont="1" applyFill="1" applyAlignment="1">
      <alignment horizontal="left" vertical="center"/>
    </xf>
    <xf numFmtId="2" fontId="3" fillId="0" borderId="0" xfId="0" applyNumberFormat="1" applyFont="1" applyAlignment="1">
      <alignment horizontal="left"/>
    </xf>
    <xf numFmtId="0" fontId="3" fillId="0" borderId="0" xfId="0" applyFont="1" applyAlignment="1">
      <alignment horizontal="left" wrapText="1"/>
    </xf>
    <xf numFmtId="0" fontId="3" fillId="0" borderId="0" xfId="0" applyFont="1" applyAlignment="1">
      <alignment horizontal="left" vertical="top" wrapText="1"/>
    </xf>
    <xf numFmtId="0" fontId="24" fillId="0" borderId="0" xfId="0" applyFont="1" applyAlignment="1">
      <alignment horizontal="left" vertical="top" wrapText="1"/>
    </xf>
    <xf numFmtId="0" fontId="25" fillId="0" borderId="0" xfId="10" applyFont="1" applyAlignment="1">
      <alignment horizontal="left"/>
    </xf>
    <xf numFmtId="2" fontId="4" fillId="0" borderId="0" xfId="0" applyNumberFormat="1" applyFont="1" applyAlignment="1">
      <alignment horizontal="left"/>
    </xf>
    <xf numFmtId="0" fontId="3" fillId="0" borderId="10" xfId="0" applyFont="1" applyBorder="1" applyAlignment="1">
      <alignment horizontal="left"/>
    </xf>
    <xf numFmtId="2" fontId="3" fillId="0" borderId="10" xfId="0" applyNumberFormat="1" applyFont="1" applyBorder="1" applyAlignment="1">
      <alignment horizontal="left"/>
    </xf>
    <xf numFmtId="0" fontId="14" fillId="4" borderId="0" xfId="0" applyFont="1" applyFill="1" applyAlignment="1">
      <alignment horizontal="left"/>
    </xf>
    <xf numFmtId="0" fontId="14" fillId="25" borderId="0" xfId="0" applyFont="1" applyFill="1" applyAlignment="1">
      <alignment horizontal="left"/>
    </xf>
    <xf numFmtId="168" fontId="14" fillId="25" borderId="0" xfId="0" applyNumberFormat="1" applyFont="1" applyFill="1" applyAlignment="1">
      <alignment horizontal="left"/>
    </xf>
    <xf numFmtId="0" fontId="4" fillId="0" borderId="5" xfId="0" applyFont="1" applyBorder="1" applyAlignment="1">
      <alignment horizontal="left"/>
    </xf>
    <xf numFmtId="165" fontId="23" fillId="0" borderId="5" xfId="0" applyNumberFormat="1" applyFont="1" applyBorder="1" applyAlignment="1">
      <alignment horizontal="left"/>
    </xf>
    <xf numFmtId="167" fontId="3" fillId="0" borderId="5" xfId="6" applyNumberFormat="1" applyFont="1" applyBorder="1" applyAlignment="1">
      <alignment horizontal="left"/>
    </xf>
    <xf numFmtId="166" fontId="3" fillId="0" borderId="5" xfId="0" applyNumberFormat="1" applyFont="1" applyBorder="1" applyAlignment="1">
      <alignment horizontal="left"/>
    </xf>
    <xf numFmtId="168" fontId="14" fillId="4" borderId="5" xfId="0" applyNumberFormat="1" applyFont="1" applyFill="1" applyBorder="1" applyAlignment="1">
      <alignment horizontal="left"/>
    </xf>
    <xf numFmtId="167" fontId="3" fillId="0" borderId="5" xfId="6" applyNumberFormat="1" applyFont="1" applyBorder="1" applyAlignment="1">
      <alignment horizontal="left" vertical="center"/>
    </xf>
    <xf numFmtId="0" fontId="3" fillId="0" borderId="5" xfId="0" applyFont="1" applyBorder="1" applyAlignment="1">
      <alignment horizontal="left"/>
    </xf>
    <xf numFmtId="0" fontId="4" fillId="0" borderId="5" xfId="0" applyFont="1" applyBorder="1" applyAlignment="1">
      <alignment horizontal="left" vertical="center"/>
    </xf>
    <xf numFmtId="0" fontId="15" fillId="0" borderId="0" xfId="0" applyFont="1" applyAlignment="1">
      <alignment horizontal="left" vertical="center"/>
    </xf>
    <xf numFmtId="0" fontId="14" fillId="5" borderId="0" xfId="0" applyFont="1" applyFill="1" applyAlignment="1">
      <alignment horizontal="left"/>
    </xf>
    <xf numFmtId="168" fontId="14" fillId="5" borderId="0" xfId="0" applyNumberFormat="1" applyFont="1" applyFill="1" applyAlignment="1">
      <alignment horizontal="left"/>
    </xf>
    <xf numFmtId="2" fontId="3" fillId="0" borderId="5" xfId="0" applyNumberFormat="1" applyFont="1" applyBorder="1" applyAlignment="1">
      <alignment horizontal="left"/>
    </xf>
    <xf numFmtId="2" fontId="4" fillId="0" borderId="5" xfId="0" applyNumberFormat="1" applyFont="1" applyBorder="1" applyAlignment="1">
      <alignment horizontal="left"/>
    </xf>
    <xf numFmtId="0" fontId="4" fillId="6" borderId="5" xfId="0" applyFont="1" applyFill="1" applyBorder="1"/>
    <xf numFmtId="0" fontId="15" fillId="0" borderId="0" xfId="0" quotePrefix="1" applyFont="1"/>
    <xf numFmtId="0" fontId="4" fillId="6" borderId="0" xfId="0" applyFont="1" applyFill="1"/>
    <xf numFmtId="2" fontId="3" fillId="0" borderId="10" xfId="0" applyNumberFormat="1" applyFont="1" applyBorder="1"/>
    <xf numFmtId="43" fontId="4" fillId="0" borderId="0" xfId="0" applyNumberFormat="1" applyFont="1"/>
    <xf numFmtId="0" fontId="26" fillId="23" borderId="0" xfId="8" applyFont="1"/>
    <xf numFmtId="0" fontId="4" fillId="13" borderId="0" xfId="0" applyFont="1" applyFill="1" applyAlignment="1">
      <alignment horizontal="left"/>
    </xf>
    <xf numFmtId="0" fontId="26" fillId="4" borderId="0" xfId="0" applyFont="1" applyFill="1" applyAlignment="1">
      <alignment horizontal="left"/>
    </xf>
    <xf numFmtId="0" fontId="26" fillId="25" borderId="0" xfId="0" applyFont="1" applyFill="1" applyAlignment="1">
      <alignment horizontal="left"/>
    </xf>
    <xf numFmtId="0" fontId="14" fillId="26" borderId="0" xfId="0" applyFont="1" applyFill="1" applyAlignment="1">
      <alignment horizontal="left"/>
    </xf>
    <xf numFmtId="0" fontId="26" fillId="26" borderId="0" xfId="0" applyFont="1" applyFill="1" applyAlignment="1">
      <alignment horizontal="left"/>
    </xf>
    <xf numFmtId="0" fontId="17" fillId="0" borderId="0" xfId="0" applyFont="1" applyAlignment="1">
      <alignment horizontal="left" vertical="center"/>
    </xf>
    <xf numFmtId="0" fontId="4" fillId="0" borderId="5" xfId="0" applyFont="1" applyBorder="1" applyAlignment="1">
      <alignment horizontal="center"/>
    </xf>
    <xf numFmtId="0" fontId="4" fillId="5" borderId="5" xfId="0" applyFont="1" applyFill="1" applyBorder="1" applyAlignment="1">
      <alignment horizontal="center"/>
    </xf>
    <xf numFmtId="0" fontId="4" fillId="19" borderId="5" xfId="0" applyFont="1" applyFill="1" applyBorder="1" applyAlignment="1">
      <alignment horizontal="center"/>
    </xf>
    <xf numFmtId="0" fontId="4" fillId="14" borderId="5" xfId="0" applyFont="1" applyFill="1" applyBorder="1" applyAlignment="1">
      <alignment horizontal="center"/>
    </xf>
    <xf numFmtId="10" fontId="3" fillId="13" borderId="5" xfId="0" applyNumberFormat="1" applyFont="1" applyFill="1" applyBorder="1" applyAlignment="1">
      <alignment horizontal="center"/>
    </xf>
    <xf numFmtId="10" fontId="3" fillId="20" borderId="5" xfId="0" applyNumberFormat="1" applyFont="1" applyFill="1" applyBorder="1" applyAlignment="1">
      <alignment horizontal="center"/>
    </xf>
    <xf numFmtId="10" fontId="3" fillId="15" borderId="5" xfId="0" applyNumberFormat="1" applyFont="1" applyFill="1" applyBorder="1" applyAlignment="1">
      <alignment horizontal="center"/>
    </xf>
    <xf numFmtId="10" fontId="3" fillId="0" borderId="5" xfId="0" applyNumberFormat="1" applyFont="1" applyBorder="1" applyAlignment="1">
      <alignment horizontal="center"/>
    </xf>
    <xf numFmtId="10" fontId="3" fillId="0" borderId="0" xfId="0" applyNumberFormat="1" applyFont="1"/>
    <xf numFmtId="9" fontId="4" fillId="16" borderId="0" xfId="6" applyFont="1" applyFill="1" applyAlignment="1">
      <alignment horizontal="left" vertical="center"/>
    </xf>
    <xf numFmtId="9" fontId="3" fillId="16" borderId="0" xfId="6" applyFont="1" applyFill="1" applyAlignment="1">
      <alignment horizontal="center" vertical="center"/>
    </xf>
    <xf numFmtId="9" fontId="3" fillId="0" borderId="0" xfId="6" applyFont="1" applyAlignment="1">
      <alignment horizontal="center" vertical="center"/>
    </xf>
    <xf numFmtId="9" fontId="4" fillId="11" borderId="5" xfId="6" applyFont="1" applyFill="1" applyBorder="1" applyAlignment="1">
      <alignment horizontal="center" vertical="center"/>
    </xf>
    <xf numFmtId="9" fontId="27" fillId="0" borderId="5" xfId="6" applyFont="1" applyBorder="1" applyAlignment="1">
      <alignment horizontal="center" vertical="center"/>
    </xf>
    <xf numFmtId="9" fontId="3" fillId="0" borderId="5" xfId="6" applyFont="1" applyBorder="1" applyAlignment="1">
      <alignment horizontal="center" vertical="center"/>
    </xf>
    <xf numFmtId="9" fontId="4" fillId="13" borderId="0" xfId="6" applyFont="1" applyFill="1" applyAlignment="1">
      <alignment horizontal="left" vertical="center"/>
    </xf>
    <xf numFmtId="9" fontId="3" fillId="13" borderId="0" xfId="6" applyFont="1" applyFill="1" applyAlignment="1">
      <alignment horizontal="center" vertical="center"/>
    </xf>
    <xf numFmtId="9" fontId="4" fillId="8" borderId="5" xfId="6" applyFont="1" applyFill="1" applyBorder="1" applyAlignment="1">
      <alignment horizontal="center" vertical="center"/>
    </xf>
    <xf numFmtId="9" fontId="4" fillId="17" borderId="0" xfId="6" applyFont="1" applyFill="1" applyAlignment="1">
      <alignment horizontal="left" vertical="center"/>
    </xf>
    <xf numFmtId="9" fontId="3" fillId="17" borderId="0" xfId="6" applyFont="1" applyFill="1" applyAlignment="1">
      <alignment horizontal="center" vertical="center"/>
    </xf>
    <xf numFmtId="9" fontId="4" fillId="18" borderId="5" xfId="6" applyFont="1" applyFill="1" applyBorder="1" applyAlignment="1">
      <alignment horizontal="center" vertical="center"/>
    </xf>
    <xf numFmtId="0" fontId="28" fillId="22" borderId="5" xfId="7" applyFont="1" applyBorder="1"/>
    <xf numFmtId="9" fontId="3" fillId="0" borderId="5" xfId="0" applyNumberFormat="1" applyFont="1" applyBorder="1" applyAlignment="1">
      <alignment horizontal="center"/>
    </xf>
    <xf numFmtId="43" fontId="16" fillId="12" borderId="5" xfId="1" applyFont="1" applyFill="1" applyBorder="1" applyAlignment="1">
      <alignment horizontal="center"/>
    </xf>
    <xf numFmtId="43" fontId="3" fillId="0" borderId="0" xfId="1" applyFont="1" applyAlignment="1">
      <alignment horizontal="center"/>
    </xf>
    <xf numFmtId="43" fontId="3" fillId="10" borderId="5" xfId="1" applyFont="1" applyFill="1" applyBorder="1" applyAlignment="1">
      <alignment horizontal="center"/>
    </xf>
    <xf numFmtId="43" fontId="3" fillId="10" borderId="22" xfId="1" applyFont="1" applyFill="1" applyBorder="1" applyAlignment="1">
      <alignment horizontal="center"/>
    </xf>
    <xf numFmtId="43" fontId="3" fillId="10" borderId="24" xfId="1" applyFont="1" applyFill="1" applyBorder="1" applyAlignment="1">
      <alignment horizontal="center"/>
    </xf>
    <xf numFmtId="43" fontId="16" fillId="12" borderId="23" xfId="1" applyFont="1" applyFill="1" applyBorder="1" applyAlignment="1">
      <alignment horizontal="center"/>
    </xf>
    <xf numFmtId="43" fontId="16" fillId="12" borderId="9" xfId="1" applyFont="1" applyFill="1" applyBorder="1" applyAlignment="1">
      <alignment horizontal="center"/>
    </xf>
    <xf numFmtId="43" fontId="16" fillId="10" borderId="5" xfId="1" applyFont="1" applyFill="1" applyBorder="1" applyAlignment="1">
      <alignment horizontal="center"/>
    </xf>
    <xf numFmtId="0" fontId="3" fillId="11" borderId="11" xfId="0" quotePrefix="1" applyFont="1" applyFill="1" applyBorder="1" applyAlignment="1">
      <alignment horizontal="center" vertical="top" wrapText="1"/>
    </xf>
    <xf numFmtId="0" fontId="3" fillId="11" borderId="17" xfId="0" quotePrefix="1" applyFont="1" applyFill="1" applyBorder="1" applyAlignment="1">
      <alignment horizontal="center" vertical="top" wrapText="1"/>
    </xf>
    <xf numFmtId="0" fontId="3" fillId="11" borderId="12" xfId="0" quotePrefix="1" applyFont="1" applyFill="1" applyBorder="1" applyAlignment="1">
      <alignment horizontal="center" vertical="top" wrapText="1"/>
    </xf>
    <xf numFmtId="0" fontId="3" fillId="11" borderId="13" xfId="0" quotePrefix="1" applyFont="1" applyFill="1" applyBorder="1" applyAlignment="1">
      <alignment horizontal="center" vertical="top" wrapText="1"/>
    </xf>
    <xf numFmtId="0" fontId="3" fillId="11" borderId="0" xfId="0" quotePrefix="1" applyFont="1" applyFill="1" applyAlignment="1">
      <alignment horizontal="center" vertical="top" wrapText="1"/>
    </xf>
    <xf numFmtId="0" fontId="3" fillId="11" borderId="14" xfId="0" quotePrefix="1" applyFont="1" applyFill="1" applyBorder="1" applyAlignment="1">
      <alignment horizontal="center" vertical="top" wrapText="1"/>
    </xf>
    <xf numFmtId="0" fontId="3" fillId="11" borderId="15" xfId="0" quotePrefix="1" applyFont="1" applyFill="1" applyBorder="1" applyAlignment="1">
      <alignment horizontal="center" vertical="top" wrapText="1"/>
    </xf>
    <xf numFmtId="0" fontId="3" fillId="11" borderId="18" xfId="0" quotePrefix="1" applyFont="1" applyFill="1" applyBorder="1" applyAlignment="1">
      <alignment horizontal="center" vertical="top" wrapText="1"/>
    </xf>
    <xf numFmtId="0" fontId="3" fillId="11" borderId="16" xfId="0" quotePrefix="1" applyFont="1" applyFill="1" applyBorder="1" applyAlignment="1">
      <alignment horizontal="center" vertical="top" wrapText="1"/>
    </xf>
    <xf numFmtId="0" fontId="3" fillId="8" borderId="11" xfId="0" quotePrefix="1" applyFont="1" applyFill="1" applyBorder="1" applyAlignment="1">
      <alignment horizontal="left" vertical="top" wrapText="1"/>
    </xf>
    <xf numFmtId="0" fontId="3" fillId="8" borderId="17" xfId="0" applyFont="1" applyFill="1" applyBorder="1" applyAlignment="1">
      <alignment horizontal="left" vertical="top" wrapText="1"/>
    </xf>
    <xf numFmtId="0" fontId="3" fillId="8" borderId="12" xfId="0" applyFont="1" applyFill="1" applyBorder="1" applyAlignment="1">
      <alignment horizontal="left" vertical="top" wrapText="1"/>
    </xf>
    <xf numFmtId="0" fontId="3" fillId="8" borderId="13" xfId="0" applyFont="1" applyFill="1" applyBorder="1" applyAlignment="1">
      <alignment horizontal="left" vertical="top" wrapText="1"/>
    </xf>
    <xf numFmtId="0" fontId="3" fillId="8" borderId="0" xfId="0" applyFont="1" applyFill="1" applyAlignment="1">
      <alignment horizontal="left" vertical="top" wrapText="1"/>
    </xf>
    <xf numFmtId="0" fontId="3" fillId="8" borderId="14" xfId="0" applyFont="1" applyFill="1" applyBorder="1" applyAlignment="1">
      <alignment horizontal="left" vertical="top" wrapText="1"/>
    </xf>
    <xf numFmtId="0" fontId="3" fillId="8" borderId="15" xfId="0" applyFont="1" applyFill="1" applyBorder="1" applyAlignment="1">
      <alignment horizontal="left" vertical="top" wrapText="1"/>
    </xf>
    <xf numFmtId="0" fontId="3" fillId="8" borderId="18" xfId="0" applyFont="1" applyFill="1" applyBorder="1" applyAlignment="1">
      <alignment horizontal="left" vertical="top" wrapText="1"/>
    </xf>
    <xf numFmtId="0" fontId="3" fillId="8" borderId="16" xfId="0" applyFont="1" applyFill="1" applyBorder="1" applyAlignment="1">
      <alignment horizontal="left" vertical="top" wrapText="1"/>
    </xf>
    <xf numFmtId="0" fontId="3" fillId="24" borderId="11" xfId="0" quotePrefix="1" applyFont="1" applyFill="1" applyBorder="1" applyAlignment="1">
      <alignment horizontal="left" vertical="top" wrapText="1"/>
    </xf>
    <xf numFmtId="0" fontId="3" fillId="24" borderId="17" xfId="0" applyFont="1" applyFill="1" applyBorder="1" applyAlignment="1">
      <alignment horizontal="left" vertical="top" wrapText="1"/>
    </xf>
    <xf numFmtId="0" fontId="3" fillId="24" borderId="12" xfId="0" applyFont="1" applyFill="1" applyBorder="1" applyAlignment="1">
      <alignment horizontal="left" vertical="top" wrapText="1"/>
    </xf>
    <xf numFmtId="0" fontId="3" fillId="24" borderId="13" xfId="0" applyFont="1" applyFill="1" applyBorder="1" applyAlignment="1">
      <alignment horizontal="left" vertical="top" wrapText="1"/>
    </xf>
    <xf numFmtId="0" fontId="3" fillId="24" borderId="0" xfId="0" applyFont="1" applyFill="1" applyAlignment="1">
      <alignment horizontal="left" vertical="top" wrapText="1"/>
    </xf>
    <xf numFmtId="0" fontId="3" fillId="24" borderId="14" xfId="0" applyFont="1" applyFill="1" applyBorder="1" applyAlignment="1">
      <alignment horizontal="left" vertical="top" wrapText="1"/>
    </xf>
    <xf numFmtId="0" fontId="3" fillId="24" borderId="15" xfId="0" applyFont="1" applyFill="1" applyBorder="1" applyAlignment="1">
      <alignment horizontal="left" vertical="top" wrapText="1"/>
    </xf>
    <xf numFmtId="0" fontId="3" fillId="24" borderId="18" xfId="0" applyFont="1" applyFill="1" applyBorder="1" applyAlignment="1">
      <alignment horizontal="left" vertical="top" wrapText="1"/>
    </xf>
    <xf numFmtId="0" fontId="3" fillId="24" borderId="16" xfId="0" applyFont="1" applyFill="1" applyBorder="1" applyAlignment="1">
      <alignment horizontal="left" vertical="top" wrapText="1"/>
    </xf>
  </cellXfs>
  <cellStyles count="11">
    <cellStyle name="Accent4" xfId="8" builtinId="41"/>
    <cellStyle name="Comma" xfId="1" builtinId="3"/>
    <cellStyle name="Good" xfId="7" builtinId="26"/>
    <cellStyle name="H0" xfId="4" xr:uid="{681C6135-49B9-4375-8688-0EA9BB90CAB0}"/>
    <cellStyle name="H1" xfId="2" xr:uid="{09002860-5BC7-49E4-A0B9-29B5E18C91ED}"/>
    <cellStyle name="Heading 1 2" xfId="3" xr:uid="{CD29598C-C387-4EF0-86E5-7DD5B22C4C84}"/>
    <cellStyle name="Heading 2 2" xfId="5" xr:uid="{0470C5AC-E836-48C7-9864-B05ECE2BB23C}"/>
    <cellStyle name="Hyperlink" xfId="10" builtinId="8"/>
    <cellStyle name="Normal" xfId="0" builtinId="0"/>
    <cellStyle name="Note" xfId="9" builtinId="10"/>
    <cellStyle name="Percent" xfId="6"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microsoft.com/office/2017/10/relationships/person" Target="persons/person.xml"/><Relationship Id="rId21" Type="http://schemas.openxmlformats.org/officeDocument/2006/relationships/externalLink" Target="externalLinks/externalLink12.xml"/><Relationship Id="rId34" Type="http://schemas.openxmlformats.org/officeDocument/2006/relationships/sheetMetadata" Target="metadata.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externalLink" Target="externalLinks/externalLink20.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styles" Target="styles.xml"/><Relationship Id="rId37" Type="http://schemas.microsoft.com/office/2017/06/relationships/rdRichValueStructure" Target="richData/rdrichvaluestructure.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microsoft.com/office/2017/06/relationships/rdRichValue" Target="richData/rdrichvalue.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microsoft.com/office/2022/10/relationships/richValueRel" Target="richData/richValueRel.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sharedStrings" Target="sharedStrings.xml"/><Relationship Id="rId38"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Century Gothic" panose="020B0502020202020204" pitchFamily="34" charset="0"/>
                <a:ea typeface="+mn-ea"/>
                <a:cs typeface="+mn-cs"/>
              </a:defRPr>
            </a:pPr>
            <a:r>
              <a:rPr lang="en-AU" b="1">
                <a:latin typeface="Century Gothic" panose="020B0502020202020204" pitchFamily="34" charset="0"/>
              </a:rPr>
              <a:t>Easement Land Tax ($m, real 2026-27)</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Century Gothic" panose="020B0502020202020204" pitchFamily="34" charset="0"/>
              <a:ea typeface="+mn-ea"/>
              <a:cs typeface="+mn-cs"/>
            </a:defRPr>
          </a:pPr>
          <a:endParaRPr lang="en-US"/>
        </a:p>
      </c:txPr>
    </c:title>
    <c:autoTitleDeleted val="0"/>
    <c:plotArea>
      <c:layout/>
      <c:barChart>
        <c:barDir val="col"/>
        <c:grouping val="clustered"/>
        <c:varyColors val="0"/>
        <c:ser>
          <c:idx val="0"/>
          <c:order val="0"/>
          <c:tx>
            <c:strRef>
              <c:f>'Easement Land Tax'!$B$14</c:f>
              <c:strCache>
                <c:ptCount val="1"/>
                <c:pt idx="0">
                  <c:v>Easement Land Tax (3.6% growth applied to 2026 notice)</c:v>
                </c:pt>
              </c:strCache>
            </c:strRef>
          </c:tx>
          <c:spPr>
            <a:solidFill>
              <a:schemeClr val="accent1"/>
            </a:solidFill>
            <a:ln>
              <a:noFill/>
            </a:ln>
            <a:effectLst/>
          </c:spPr>
          <c:invertIfNegative val="0"/>
          <c:cat>
            <c:strRef>
              <c:f>'Easement Land Tax'!$D$9:$M$9</c:f>
              <c:strCache>
                <c:ptCount val="10"/>
                <c:pt idx="0">
                  <c:v>2022-23</c:v>
                </c:pt>
                <c:pt idx="1">
                  <c:v>2023-24</c:v>
                </c:pt>
                <c:pt idx="2">
                  <c:v>2024-25</c:v>
                </c:pt>
                <c:pt idx="3">
                  <c:v>2025-26</c:v>
                </c:pt>
                <c:pt idx="4">
                  <c:v>2026-27</c:v>
                </c:pt>
                <c:pt idx="5">
                  <c:v>2027-28</c:v>
                </c:pt>
                <c:pt idx="6">
                  <c:v>2028-29</c:v>
                </c:pt>
                <c:pt idx="7">
                  <c:v>2029-30</c:v>
                </c:pt>
                <c:pt idx="8">
                  <c:v>2030-31</c:v>
                </c:pt>
                <c:pt idx="9">
                  <c:v>2031-32</c:v>
                </c:pt>
              </c:strCache>
            </c:strRef>
          </c:cat>
          <c:val>
            <c:numRef>
              <c:f>'Easement Land Tax'!$D$14:$M$14</c:f>
              <c:numCache>
                <c:formatCode>_(* #,##0.00_);_(* \(#,##0.00\);_(* "-"??_);_(@_)</c:formatCode>
                <c:ptCount val="10"/>
                <c:pt idx="0">
                  <c:v>213.93222258425092</c:v>
                </c:pt>
                <c:pt idx="1">
                  <c:v>268.13188323883713</c:v>
                </c:pt>
                <c:pt idx="2">
                  <c:v>272.46938400525318</c:v>
                </c:pt>
                <c:pt idx="3">
                  <c:v>275.35518212154176</c:v>
                </c:pt>
                <c:pt idx="4">
                  <c:v>258.78138999999999</c:v>
                </c:pt>
                <c:pt idx="5">
                  <c:v>261.55855613658542</c:v>
                </c:pt>
                <c:pt idx="6">
                  <c:v>264.36552600731949</c:v>
                </c:pt>
                <c:pt idx="7">
                  <c:v>267.20261945715419</c:v>
                </c:pt>
                <c:pt idx="8">
                  <c:v>270.07015976352369</c:v>
                </c:pt>
                <c:pt idx="9">
                  <c:v>272.96847367318105</c:v>
                </c:pt>
              </c:numCache>
            </c:numRef>
          </c:val>
          <c:extLst>
            <c:ext xmlns:c16="http://schemas.microsoft.com/office/drawing/2014/chart" uri="{C3380CC4-5D6E-409C-BE32-E72D297353CC}">
              <c16:uniqueId val="{00000000-9686-44C4-AB18-CB41F78CD9E2}"/>
            </c:ext>
          </c:extLst>
        </c:ser>
        <c:ser>
          <c:idx val="1"/>
          <c:order val="1"/>
          <c:tx>
            <c:strRef>
              <c:f>'Easement Land Tax'!$B$15</c:f>
              <c:strCache>
                <c:ptCount val="1"/>
                <c:pt idx="0">
                  <c:v>Easement Land Tax (OLD)</c:v>
                </c:pt>
              </c:strCache>
            </c:strRef>
          </c:tx>
          <c:spPr>
            <a:solidFill>
              <a:schemeClr val="accent2"/>
            </a:solidFill>
            <a:ln>
              <a:noFill/>
            </a:ln>
            <a:effectLst/>
          </c:spPr>
          <c:invertIfNegative val="0"/>
          <c:cat>
            <c:strRef>
              <c:f>'Easement Land Tax'!$D$9:$M$9</c:f>
              <c:strCache>
                <c:ptCount val="10"/>
                <c:pt idx="0">
                  <c:v>2022-23</c:v>
                </c:pt>
                <c:pt idx="1">
                  <c:v>2023-24</c:v>
                </c:pt>
                <c:pt idx="2">
                  <c:v>2024-25</c:v>
                </c:pt>
                <c:pt idx="3">
                  <c:v>2025-26</c:v>
                </c:pt>
                <c:pt idx="4">
                  <c:v>2026-27</c:v>
                </c:pt>
                <c:pt idx="5">
                  <c:v>2027-28</c:v>
                </c:pt>
                <c:pt idx="6">
                  <c:v>2028-29</c:v>
                </c:pt>
                <c:pt idx="7">
                  <c:v>2029-30</c:v>
                </c:pt>
                <c:pt idx="8">
                  <c:v>2030-31</c:v>
                </c:pt>
                <c:pt idx="9">
                  <c:v>2031-32</c:v>
                </c:pt>
              </c:strCache>
            </c:strRef>
          </c:cat>
          <c:val>
            <c:numRef>
              <c:f>'Easement Land Tax'!$D$15:$M$15</c:f>
              <c:numCache>
                <c:formatCode>_(* #,##0.00_);_(* \(#,##0.00\);_(* "-"??_);_(@_)</c:formatCode>
                <c:ptCount val="10"/>
                <c:pt idx="0">
                  <c:v>213.93222258425092</c:v>
                </c:pt>
                <c:pt idx="1">
                  <c:v>268.13188323883713</c:v>
                </c:pt>
                <c:pt idx="2">
                  <c:v>272.46938400525318</c:v>
                </c:pt>
                <c:pt idx="3">
                  <c:v>275.35518212154176</c:v>
                </c:pt>
                <c:pt idx="4">
                  <c:v>258.78138999999999</c:v>
                </c:pt>
                <c:pt idx="5">
                  <c:v>277.06348565069851</c:v>
                </c:pt>
                <c:pt idx="6">
                  <c:v>279.96100717162147</c:v>
                </c:pt>
                <c:pt idx="7">
                  <c:v>282.88883088463774</c:v>
                </c:pt>
                <c:pt idx="8">
                  <c:v>285.84727368915213</c:v>
                </c:pt>
                <c:pt idx="9">
                  <c:v>288.83665579869387</c:v>
                </c:pt>
              </c:numCache>
            </c:numRef>
          </c:val>
          <c:extLst>
            <c:ext xmlns:c16="http://schemas.microsoft.com/office/drawing/2014/chart" uri="{C3380CC4-5D6E-409C-BE32-E72D297353CC}">
              <c16:uniqueId val="{00000001-9686-44C4-AB18-CB41F78CD9E2}"/>
            </c:ext>
          </c:extLst>
        </c:ser>
        <c:dLbls>
          <c:showLegendKey val="0"/>
          <c:showVal val="0"/>
          <c:showCatName val="0"/>
          <c:showSerName val="0"/>
          <c:showPercent val="0"/>
          <c:showBubbleSize val="0"/>
        </c:dLbls>
        <c:gapWidth val="219"/>
        <c:overlap val="-27"/>
        <c:axId val="1208246416"/>
        <c:axId val="1208246896"/>
      </c:barChart>
      <c:catAx>
        <c:axId val="120824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1208246896"/>
        <c:crosses val="autoZero"/>
        <c:auto val="1"/>
        <c:lblAlgn val="ctr"/>
        <c:lblOffset val="100"/>
        <c:noMultiLvlLbl val="0"/>
      </c:catAx>
      <c:valAx>
        <c:axId val="1208246896"/>
        <c:scaling>
          <c:orientation val="minMax"/>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1208246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3.emf"/></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610931</xdr:colOff>
      <xdr:row>30</xdr:row>
      <xdr:rowOff>162103</xdr:rowOff>
    </xdr:from>
    <xdr:to>
      <xdr:col>8</xdr:col>
      <xdr:colOff>224102</xdr:colOff>
      <xdr:row>45</xdr:row>
      <xdr:rowOff>43541</xdr:rowOff>
    </xdr:to>
    <xdr:pic>
      <xdr:nvPicPr>
        <xdr:cNvPr id="4" name="Picture 3">
          <a:extLst>
            <a:ext uri="{FF2B5EF4-FFF2-40B4-BE49-F238E27FC236}">
              <a16:creationId xmlns:a16="http://schemas.microsoft.com/office/drawing/2014/main" id="{F653EFDB-214A-4F66-8D3C-0FC58F047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0872" y="5809868"/>
          <a:ext cx="6123789" cy="2977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190501</xdr:colOff>
      <xdr:row>8</xdr:row>
      <xdr:rowOff>179294</xdr:rowOff>
    </xdr:from>
    <xdr:to>
      <xdr:col>8</xdr:col>
      <xdr:colOff>526677</xdr:colOff>
      <xdr:row>21</xdr:row>
      <xdr:rowOff>179294</xdr:rowOff>
    </xdr:to>
    <xdr:sp macro="" textlink="">
      <xdr:nvSpPr>
        <xdr:cNvPr id="8" name="Arrow: Down 7">
          <a:extLst>
            <a:ext uri="{FF2B5EF4-FFF2-40B4-BE49-F238E27FC236}">
              <a16:creationId xmlns:a16="http://schemas.microsoft.com/office/drawing/2014/main" id="{00842784-AADC-51F3-2B38-2C61B4457C61}"/>
            </a:ext>
          </a:extLst>
        </xdr:cNvPr>
        <xdr:cNvSpPr/>
      </xdr:nvSpPr>
      <xdr:spPr>
        <a:xfrm>
          <a:off x="7351060" y="1714500"/>
          <a:ext cx="336176" cy="2510118"/>
        </a:xfrm>
        <a:prstGeom prst="downArrow">
          <a:avLst/>
        </a:prstGeom>
        <a:solidFill>
          <a:schemeClr val="accent6"/>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657225</xdr:colOff>
      <xdr:row>41</xdr:row>
      <xdr:rowOff>38100</xdr:rowOff>
    </xdr:from>
    <xdr:ext cx="4800840" cy="2438897"/>
    <xdr:pic>
      <xdr:nvPicPr>
        <xdr:cNvPr id="2" name="Picture 1">
          <a:extLst>
            <a:ext uri="{FF2B5EF4-FFF2-40B4-BE49-F238E27FC236}">
              <a16:creationId xmlns:a16="http://schemas.microsoft.com/office/drawing/2014/main" id="{A2FCDE4E-2821-45EC-8DFF-D5EF77552857}"/>
            </a:ext>
          </a:extLst>
        </xdr:cNvPr>
        <xdr:cNvPicPr>
          <a:picLocks noChangeAspect="1"/>
        </xdr:cNvPicPr>
      </xdr:nvPicPr>
      <xdr:blipFill>
        <a:blip xmlns:r="http://schemas.openxmlformats.org/officeDocument/2006/relationships" r:embed="rId1"/>
        <a:stretch>
          <a:fillRect/>
        </a:stretch>
      </xdr:blipFill>
      <xdr:spPr>
        <a:xfrm>
          <a:off x="1343025" y="8839200"/>
          <a:ext cx="4800840" cy="2438897"/>
        </a:xfrm>
        <a:prstGeom prst="rect">
          <a:avLst/>
        </a:prstGeom>
        <a:ln>
          <a:solidFill>
            <a:srgbClr val="7030A0"/>
          </a:solidFill>
        </a:ln>
      </xdr:spPr>
    </xdr:pic>
    <xdr:clientData/>
  </xdr:oneCellAnchor>
  <xdr:twoCellAnchor editAs="oneCell">
    <xdr:from>
      <xdr:col>1</xdr:col>
      <xdr:colOff>661617</xdr:colOff>
      <xdr:row>27</xdr:row>
      <xdr:rowOff>145869</xdr:rowOff>
    </xdr:from>
    <xdr:to>
      <xdr:col>10</xdr:col>
      <xdr:colOff>258486</xdr:colOff>
      <xdr:row>39</xdr:row>
      <xdr:rowOff>169732</xdr:rowOff>
    </xdr:to>
    <xdr:pic>
      <xdr:nvPicPr>
        <xdr:cNvPr id="3" name="Picture 2">
          <a:extLst>
            <a:ext uri="{FF2B5EF4-FFF2-40B4-BE49-F238E27FC236}">
              <a16:creationId xmlns:a16="http://schemas.microsoft.com/office/drawing/2014/main" id="{3E81A1D4-743C-468C-9228-421B2A9D0F0F}"/>
            </a:ext>
          </a:extLst>
        </xdr:cNvPr>
        <xdr:cNvPicPr>
          <a:picLocks noChangeAspect="1"/>
        </xdr:cNvPicPr>
      </xdr:nvPicPr>
      <xdr:blipFill>
        <a:blip xmlns:r="http://schemas.openxmlformats.org/officeDocument/2006/relationships" r:embed="rId2"/>
        <a:stretch>
          <a:fillRect/>
        </a:stretch>
      </xdr:blipFill>
      <xdr:spPr>
        <a:xfrm>
          <a:off x="1347417" y="6013269"/>
          <a:ext cx="7356000" cy="2561324"/>
        </a:xfrm>
        <a:prstGeom prst="rect">
          <a:avLst/>
        </a:prstGeom>
        <a:ln>
          <a:solidFill>
            <a:srgbClr val="7030A0"/>
          </a:solidFill>
        </a:ln>
      </xdr:spPr>
    </xdr:pic>
    <xdr:clientData/>
  </xdr:twoCellAnchor>
  <xdr:twoCellAnchor editAs="oneCell">
    <xdr:from>
      <xdr:col>2</xdr:col>
      <xdr:colOff>7929</xdr:colOff>
      <xdr:row>56</xdr:row>
      <xdr:rowOff>143201</xdr:rowOff>
    </xdr:from>
    <xdr:to>
      <xdr:col>10</xdr:col>
      <xdr:colOff>407813</xdr:colOff>
      <xdr:row>68</xdr:row>
      <xdr:rowOff>1469</xdr:rowOff>
    </xdr:to>
    <xdr:pic>
      <xdr:nvPicPr>
        <xdr:cNvPr id="4" name="Picture 3">
          <a:extLst>
            <a:ext uri="{FF2B5EF4-FFF2-40B4-BE49-F238E27FC236}">
              <a16:creationId xmlns:a16="http://schemas.microsoft.com/office/drawing/2014/main" id="{F7D152BE-78DA-4A32-97F9-26DCAEABEDE1}"/>
            </a:ext>
          </a:extLst>
        </xdr:cNvPr>
        <xdr:cNvPicPr>
          <a:picLocks noChangeAspect="1"/>
        </xdr:cNvPicPr>
      </xdr:nvPicPr>
      <xdr:blipFill>
        <a:blip xmlns:r="http://schemas.openxmlformats.org/officeDocument/2006/relationships" r:embed="rId3"/>
        <a:stretch>
          <a:fillRect/>
        </a:stretch>
      </xdr:blipFill>
      <xdr:spPr>
        <a:xfrm>
          <a:off x="1379529" y="12087551"/>
          <a:ext cx="7473872" cy="2372867"/>
        </a:xfrm>
        <a:prstGeom prst="rect">
          <a:avLst/>
        </a:prstGeom>
        <a:ln>
          <a:solidFill>
            <a:schemeClr val="accent1"/>
          </a:solidFill>
        </a:ln>
      </xdr:spPr>
    </xdr:pic>
    <xdr:clientData/>
  </xdr:twoCellAnchor>
  <xdr:twoCellAnchor editAs="oneCell">
    <xdr:from>
      <xdr:col>1</xdr:col>
      <xdr:colOff>625113</xdr:colOff>
      <xdr:row>69</xdr:row>
      <xdr:rowOff>186161</xdr:rowOff>
    </xdr:from>
    <xdr:to>
      <xdr:col>10</xdr:col>
      <xdr:colOff>497108</xdr:colOff>
      <xdr:row>80</xdr:row>
      <xdr:rowOff>1184</xdr:rowOff>
    </xdr:to>
    <xdr:pic>
      <xdr:nvPicPr>
        <xdr:cNvPr id="5" name="Picture 4">
          <a:extLst>
            <a:ext uri="{FF2B5EF4-FFF2-40B4-BE49-F238E27FC236}">
              <a16:creationId xmlns:a16="http://schemas.microsoft.com/office/drawing/2014/main" id="{069043F3-40B8-45C4-B24D-B58DAA1055BA}"/>
            </a:ext>
          </a:extLst>
        </xdr:cNvPr>
        <xdr:cNvPicPr>
          <a:picLocks noChangeAspect="1"/>
        </xdr:cNvPicPr>
      </xdr:nvPicPr>
      <xdr:blipFill>
        <a:blip xmlns:r="http://schemas.openxmlformats.org/officeDocument/2006/relationships" r:embed="rId4"/>
        <a:stretch>
          <a:fillRect/>
        </a:stretch>
      </xdr:blipFill>
      <xdr:spPr>
        <a:xfrm>
          <a:off x="1310913" y="14854661"/>
          <a:ext cx="7627973" cy="2092079"/>
        </a:xfrm>
        <a:prstGeom prst="rect">
          <a:avLst/>
        </a:prstGeom>
        <a:ln>
          <a:solidFill>
            <a:schemeClr val="accent1"/>
          </a:solid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11793</xdr:colOff>
      <xdr:row>17</xdr:row>
      <xdr:rowOff>159385</xdr:rowOff>
    </xdr:from>
    <xdr:to>
      <xdr:col>7</xdr:col>
      <xdr:colOff>42908</xdr:colOff>
      <xdr:row>34</xdr:row>
      <xdr:rowOff>106680</xdr:rowOff>
    </xdr:to>
    <xdr:graphicFrame macro="">
      <xdr:nvGraphicFramePr>
        <xdr:cNvPr id="2" name="Chart 1">
          <a:extLst>
            <a:ext uri="{FF2B5EF4-FFF2-40B4-BE49-F238E27FC236}">
              <a16:creationId xmlns:a16="http://schemas.microsoft.com/office/drawing/2014/main" id="{8AAAED10-C40C-44D6-A863-0C7D0D4769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845127</xdr:colOff>
      <xdr:row>24</xdr:row>
      <xdr:rowOff>27709</xdr:rowOff>
    </xdr:from>
    <xdr:to>
      <xdr:col>22</xdr:col>
      <xdr:colOff>120246</xdr:colOff>
      <xdr:row>52</xdr:row>
      <xdr:rowOff>35990</xdr:rowOff>
    </xdr:to>
    <xdr:pic>
      <xdr:nvPicPr>
        <xdr:cNvPr id="3" name="Picture 2">
          <a:extLst>
            <a:ext uri="{FF2B5EF4-FFF2-40B4-BE49-F238E27FC236}">
              <a16:creationId xmlns:a16="http://schemas.microsoft.com/office/drawing/2014/main" id="{621828D0-D58B-3A21-BA88-90E1BCC33E33}"/>
            </a:ext>
          </a:extLst>
        </xdr:cNvPr>
        <xdr:cNvPicPr>
          <a:picLocks noChangeAspect="1"/>
        </xdr:cNvPicPr>
      </xdr:nvPicPr>
      <xdr:blipFill>
        <a:blip xmlns:r="http://schemas.openxmlformats.org/officeDocument/2006/relationships" r:embed="rId2"/>
        <a:stretch>
          <a:fillRect/>
        </a:stretch>
      </xdr:blipFill>
      <xdr:spPr>
        <a:xfrm>
          <a:off x="14533418" y="4003964"/>
          <a:ext cx="9117562" cy="5827190"/>
        </a:xfrm>
        <a:prstGeom prst="rect">
          <a:avLst/>
        </a:prstGeom>
        <a:ln>
          <a:solidFill>
            <a:schemeClr val="tx2"/>
          </a:solidFill>
        </a:ln>
      </xdr:spPr>
    </xdr:pic>
    <xdr:clientData/>
  </xdr:twoCellAnchor>
  <xdr:twoCellAnchor>
    <xdr:from>
      <xdr:col>8</xdr:col>
      <xdr:colOff>0</xdr:colOff>
      <xdr:row>13</xdr:row>
      <xdr:rowOff>32657</xdr:rowOff>
    </xdr:from>
    <xdr:to>
      <xdr:col>9</xdr:col>
      <xdr:colOff>835083</xdr:colOff>
      <xdr:row>24</xdr:row>
      <xdr:rowOff>31519</xdr:rowOff>
    </xdr:to>
    <xdr:cxnSp macro="">
      <xdr:nvCxnSpPr>
        <xdr:cNvPr id="5" name="Straight Arrow Connector 4">
          <a:extLst>
            <a:ext uri="{FF2B5EF4-FFF2-40B4-BE49-F238E27FC236}">
              <a16:creationId xmlns:a16="http://schemas.microsoft.com/office/drawing/2014/main" id="{FD68F1FA-22AC-3AB3-95FB-EDB2AA676478}"/>
            </a:ext>
          </a:extLst>
        </xdr:cNvPr>
        <xdr:cNvCxnSpPr/>
      </xdr:nvCxnSpPr>
      <xdr:spPr>
        <a:xfrm flipH="1" flipV="1">
          <a:off x="12801600" y="2862943"/>
          <a:ext cx="1738597" cy="239371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00DATE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usdeloitte.sharepoint.com/C/CON2101-AusNetEDPR/Documents/WP2/3.0%20Working%20Documents/2.0%20Cost%20Model/2ndCut_%20EDPR%20CY21-25%20Cost%20Model%20v0.02.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Object"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Price%20Review\2026-31%20EDPR\5.0%202026%20EDPR%20-%20Modelling\Capex\AusNet%20Services%202026-31%20-%20Capex%20Model%20(Confidenti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usdeloitte.sharepoint.com/Users/gkaehne/Desktop/AusNetWP2/Outage%20Mgmt/Workign%20notes%20&amp;%20costs%20Outage%20Minimisation%20V0.1.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clim/Desktop/Copy%20of%20DRAFT%20TRR%20NPV%20calculator.xlsx" TargetMode="External"/><Relationship Id="rId2" Type="http://schemas.openxmlformats.org/officeDocument/2006/relationships/externalLinkPath" Target="file:///C:\Users\clim\Desktop\Copy%20of%20DRAFT%20TRR%20NPV%20calculator.xlsx" TargetMode="External"/><Relationship Id="rId1" Type="http://schemas.openxmlformats.org/officeDocument/2006/relationships/externalLinkPath" Target="/Users/clim/Desktop/Copy%20of%20DRAFT%20TRR%20NPV%20calculator.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Z:\Regulation\Price%20Review\2026-31%20EDPR\5.0%202026%20EDPR%20-%20Modelling\Opex\5%20-%20AusNet%20EDPR%202026-31%20-%20Opex%20Model%20-%202024_04_12.xlsx" TargetMode="External"/><Relationship Id="rId1" Type="http://schemas.openxmlformats.org/officeDocument/2006/relationships/externalLinkPath" Target="file:///Z:\Regulation\Price%20Review\2026-31%20EDPR\5.0%202026%20EDPR%20-%20Modelling\Opex\5%20-%20AusNet%20EDPR%202026-31%20-%20Opex%20Model%20-%202024_04_12.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asuprian\Downloads\AusNet%20Services%20-%20TRR%202027-32%20ICT%20NPV%20Model%20-%2001%20Sep%202026%20MASTER.xlsx" TargetMode="External"/><Relationship Id="rId1" Type="http://schemas.openxmlformats.org/officeDocument/2006/relationships/externalLinkPath" Target="AusNet%20Services%20-%20TRR%202027-32%20ICT%20NPV%20Model%20-%2001%20Sep%202026%20MASTER.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ausdeloitte.sharepoint.com/Users/zgottlieb.AU/Documents/Engagement/AusNet%20Services/WP2/Program%20Briefs/IM/EDPR%20CY21-25%20Cost%20Mode-%20IM%20v02.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ttps://spausnet.sharepoint.com/sites/TRR2028-32/Shared%20Documents/General/12.%20September%202026%20Revised%20Proposal%20development/1.04%20Operating%20expenditure/01.%20Step%20Change/00.%20OPEX%20Step%20Change%20Info%20Tracker%20-%2027052026.xlsx" TargetMode="External"/><Relationship Id="rId1" Type="http://schemas.openxmlformats.org/officeDocument/2006/relationships/externalLinkPath" Target="https://spausnet.sharepoint.com/sites/TRR2028-32/Shared%20Documents/General/12.%20September%202026%20Revised%20Proposal%20development/1.04%20Operating%20expenditure/01.%20Step%20Change/00.%20OPEX%20Step%20Change%20Info%20Tracker%20-%2027052026.xlsx"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chfinn/Downloads/Copy%20of%20D17%2055516%20%20AusNet%20Electricity%20Services%202016%20-%20Category%20Analysis%20RIN%20-%20consolidated%20-%20Public%20version.xlsm" TargetMode="External"/><Relationship Id="rId2" Type="http://schemas.openxmlformats.org/officeDocument/2006/relationships/externalLinkPath" Target="file:///C:\Users\chfinn\Downloads\Copy%20of%20D17%2055516%20%20AusNet%20Electricity%20Services%202016%20-%20Category%20Analysis%20RIN%20-%20consolidated%20-%20Public%20version.xlsm" TargetMode="External"/><Relationship Id="rId1" Type="http://schemas.openxmlformats.org/officeDocument/2006/relationships/externalLinkPath" Target="/Users/chfinn/Downloads/Copy%20of%20D17%2055516%20%20AusNet%20Electricity%20Services%202016%20-%20Category%20Analysis%20RIN%20-%20consolidated%20-%20Public%20version.xlsm"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rchfil100\Networks\Regulation\Price%20Review\2028-32%20TRR\05%202028%20TRR%20-%20Modelling\Opex\RIN%20Correction%20-%205%20-%20AST%20-%20TRR%202028-32%20Opex%20Model%2020260219.xlsx" TargetMode="External"/><Relationship Id="rId1" Type="http://schemas.openxmlformats.org/officeDocument/2006/relationships/externalLinkPath" Target="file:///\\rchfil100\Networks\Regulation\Price%20Review\2028-32%20TRR\05%202028%20TRR%20-%20Modelling\Opex\RIN%20Correction%20-%205%20-%20AST%20-%20TRR%202028-32%20Opex%20Model%2020260219.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spausnet.sharepoint.com/Users/gkaehne/AppData/Local/Microsoft/Windows/INetCache/Content.Outlook/DI5K4LSW/EDPR%20CY21-25%20Cost%20Mode-%20Security-%20V0.1%20-%20Copy%20(2).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ttps://spausnet.sharepoint.com/sites/DD/Shared%20Documents/Hub/06.%20Business%20Engagement%20Forums/Quarterly%20Planning%20Forum/Quarterly%20Digital%20Planning%20capex%20allocation%20model_v03.xlsx" TargetMode="External"/><Relationship Id="rId1" Type="http://schemas.openxmlformats.org/officeDocument/2006/relationships/externalLinkPath" Target="https://spausnet.sharepoint.com/sites/DD/Shared%20Documents/Hub/06.%20Business%20Engagement%20Forums/Quarterly%20Planning%20Forum/Quarterly%20Digital%20Planning%20capex%20allocation%20model_v0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spausnet.sharepoint.com/Users/gkaehne/AppData/Local/Microsoft/Windows/INetCache/Content.Outlook/DI5K4LSW/EDPR%20CY21-25%20Cost%20Mode-%20CLCOE%20Apps%20v03.xlsx" TargetMode="External"/></Relationships>
</file>

<file path=xl/externalLinks/_rels/externalLink16.xml.rels><?xml version="1.0" encoding="UTF-8" standalone="yes"?>
<Relationships xmlns="http://schemas.openxmlformats.org/package/2006/relationships"><Relationship Id="rId2" Type="http://schemas.microsoft.com/office/2019/04/relationships/externalLinkLongPath" Target="file:///\\rchfil100\Networks\Regulation\Price%20Review\2021-25%20EDPR\13.0%202021%20EDPR%20-%20Revised%20Proposal%20Preparation\C3%20Capex\AER%20-%20Draft%20decision%20-%20AusNet%20Services%20distribution%20determination%20-%202021&#8211;26%20-%20Capex%20Model%20-%20September%202020.xlsx?3F785D6F" TargetMode="External"/><Relationship Id="rId1" Type="http://schemas.openxmlformats.org/officeDocument/2006/relationships/externalLinkPath" Target="file:///\\3F785D6F\AER%20-%20Draft%20decision%20-%20AusNet%20Services%20distribution%20determination%20-%202021&#8211;26%20-%20Capex%20Model%20-%20September%202020.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https://spausnet-my.sharepoint.com/personal/ck_au_ausnetservices_com_au/Documents/02.%20Working%20files/202410%20Transmission%20digital%20demand%20workshop%20&amp;%20TRR/Tx%20initiatives.xlsx" TargetMode="External"/><Relationship Id="rId1" Type="http://schemas.openxmlformats.org/officeDocument/2006/relationships/externalLinkPath" Target="https://spausnet.sharepoint.com/sites/StrategyPartnershipManagement/Shared%20Documents/Strategy%20and%20Regulation/Regulatory/TRR/TRR%202028-2032%20Resubmission/Tx%20initiatives.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file:///Y:\2028-32%20TRR\05%202028%20TRR%20-%20Modelling\Opex\INPUTS\AusNet%20Services%20-%20TRR%202027-32%20ICT%20NPV%20Model%20-%2001%20Sep%202026%20MASTER.xlsx" TargetMode="External"/><Relationship Id="rId1" Type="http://schemas.openxmlformats.org/officeDocument/2006/relationships/externalLinkPath" Target="file:///Y:\2028-32%20TRR\05%202028%20TRR%20-%20Modelling\Opex\INPUTS\AusNet%20Services%20-%20TRR%202027-32%20ICT%20NPV%20Model%20-%2001%20Sep%202026%20MASTER.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teamsites.au.deloitte.com/C/CON2101-AusNetEDPR/Documents/WP2/3.0%20Working%20Documents/1.0%20Project%20Briefs/7.%20DER/DER%20workings%20v5.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ausdeloitte.sharepoint.com/C/CON2101-AusNetEDPR/Documents/WP2/3.0%20Working%20Documents/1.0%20Project%20Briefs/7.%20DER/DER%20workings%20v5.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file:///Y:\2028-32%20TRR\05%202028%20TRR%20-%20Modelling\Opex\Final%20CUT%20Update%20-%205%20-%20AST%20-%20TRR%202028-32%20Opex%20Model%2020260802.xlsx" TargetMode="External"/><Relationship Id="rId1" Type="http://schemas.openxmlformats.org/officeDocument/2006/relationships/externalLinkPath" Target="file:///Y:\2028-32%20TRR\05%202028%20TRR%20-%20Modelling\Opex\Final%20CUT%20Update%20-%205%20-%20AST%20-%20TRR%202028-32%20Opex%20Model%20202608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DATES"/>
      <sheetName val="A"/>
      <sheetName val="Reference"/>
      <sheetName val="Lists"/>
      <sheetName val="Balsheet"/>
      <sheetName val="Lookups and Dates"/>
      <sheetName val="List"/>
      <sheetName val="Master Data"/>
      <sheetName val="Rates"/>
      <sheetName val="OPEX"/>
      <sheetName val="Lookups"/>
      <sheetName val="2. Labour"/>
      <sheetName val="(X) Data"/>
      <sheetName val="GL Accounts"/>
      <sheetName val="LOOKUP"/>
      <sheetName val="Performance Payment"/>
      <sheetName val="Revenue Chart"/>
      <sheetName val="Budget Summary"/>
      <sheetName val="Reference Tab"/>
      <sheetName val="ELIMINATIONS"/>
      <sheetName val="A2-1"/>
      <sheetName val="Sheet4"/>
      <sheetName val="Sheet2"/>
      <sheetName val="Drop Down"/>
      <sheetName val="Wave maping"/>
      <sheetName val="Criteria"/>
      <sheetName val="Wave_maping"/>
      <sheetName val="Drop_Down"/>
      <sheetName val="PH Budget - domestic"/>
      <sheetName val="Act"/>
      <sheetName val="MRP"/>
      <sheetName val="VaderRates"/>
      <sheetName val="ILC Rate by Resource Type"/>
      <sheetName val="AcctngDist"/>
      <sheetName val="Acctng"/>
      <sheetName val="FF-2"/>
      <sheetName val="I_Rate"/>
      <sheetName val="Graph Input West"/>
      <sheetName val="EBITDAal"/>
      <sheetName val="Other"/>
      <sheetName val="TLTT Tax (new)"/>
      <sheetName val="Deferred (new)"/>
      <sheetName val="Recon_deferred (new)"/>
      <sheetName val="Sch C - Capital Allowance (new)"/>
      <sheetName val="TB"/>
      <sheetName val="TLTT Tax"/>
      <sheetName val="Unutilized CA schedule"/>
      <sheetName val="Summary CA per NOA"/>
      <sheetName val="Against Budget"/>
      <sheetName val="against budget v2"/>
      <sheetName val="Budget Tax Phasing"/>
      <sheetName val="Effective Tax Rate Recon"/>
      <sheetName val="Recon"/>
      <sheetName val="Deferred"/>
      <sheetName val="Recon_deferred"/>
      <sheetName val="Sch A - Fixed Assets"/>
      <sheetName val="Sch A1 - Constr. in progress"/>
      <sheetName val="Sch B - Summary of additions"/>
      <sheetName val="Sch C - Capital Allowance"/>
      <sheetName val="For Info"/>
      <sheetName val="2223 FA schedule"/>
      <sheetName val="1920 FA schedule"/>
      <sheetName val="1819 FA schedule"/>
      <sheetName val="1718 FA schedule Daniel"/>
      <sheetName val="FY1617"/>
      <sheetName val="FY1718"/>
      <sheetName val="SC accruals"/>
      <sheetName val="Approportion cross-char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ow r="8">
          <cell r="D8"/>
        </row>
      </sheetData>
      <sheetData sheetId="40">
        <row r="8">
          <cell r="E8"/>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udit"/>
      <sheetName val="Dashboard1"/>
      <sheetName val="Initiative Master "/>
      <sheetName val="Program Master "/>
      <sheetName val="1st&gt;2nd Cut "/>
      <sheetName val="Cost Working "/>
      <sheetName val="First Cut Numbers"/>
      <sheetName val="Input assumptions"/>
      <sheetName val="COST MODEL (2)"/>
      <sheetName val="Working"/>
      <sheetName val="Dashboard2"/>
      <sheetName val="ICT EDPR Costs CY2016 to 20"/>
      <sheetName val="ICT EDPR CY2011 to 15"/>
      <sheetName val="ICT EDPR Full View"/>
      <sheetName val="Historical Project Costs"/>
      <sheetName val="PET"/>
      <sheetName val="AA-Rates Card"/>
      <sheetName val="CPI"/>
      <sheetName val="Config"/>
      <sheetName val="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5">
          <cell r="B15" t="str">
            <v>TRR</v>
          </cell>
        </row>
        <row r="16">
          <cell r="B16" t="str">
            <v>EDPR</v>
          </cell>
        </row>
        <row r="17">
          <cell r="B17" t="str">
            <v>GAAR</v>
          </cell>
        </row>
        <row r="27">
          <cell r="B27" t="str">
            <v>Functional Business Analyst</v>
          </cell>
          <cell r="C27" t="str">
            <v>Day</v>
          </cell>
          <cell r="D27">
            <v>482.45614035087721</v>
          </cell>
        </row>
        <row r="28">
          <cell r="B28" t="str">
            <v>Technical Business Analyst</v>
          </cell>
          <cell r="C28" t="str">
            <v>Day</v>
          </cell>
          <cell r="D28">
            <v>526.31578947368416</v>
          </cell>
        </row>
        <row r="29">
          <cell r="B29" t="str">
            <v>Solutions Architect</v>
          </cell>
          <cell r="C29" t="str">
            <v>Day</v>
          </cell>
          <cell r="D29">
            <v>657.89473684210532</v>
          </cell>
        </row>
        <row r="30">
          <cell r="B30" t="str">
            <v>Enterprise Architect</v>
          </cell>
          <cell r="C30" t="str">
            <v>Day</v>
          </cell>
          <cell r="D30">
            <v>789.47368421052636</v>
          </cell>
        </row>
        <row r="31">
          <cell r="B31" t="str">
            <v>Analyst Programmer (Web)</v>
          </cell>
          <cell r="C31" t="str">
            <v>Day</v>
          </cell>
          <cell r="D31">
            <v>394.73684210526318</v>
          </cell>
        </row>
        <row r="32">
          <cell r="B32" t="str">
            <v>Senior Analyst Programmer (Web)</v>
          </cell>
          <cell r="C32" t="str">
            <v>Day</v>
          </cell>
          <cell r="D32">
            <v>570.17543859649118</v>
          </cell>
        </row>
        <row r="33">
          <cell r="B33" t="str">
            <v>Analyst Programmer (Client Server)</v>
          </cell>
          <cell r="C33" t="str">
            <v>Day</v>
          </cell>
          <cell r="D33">
            <v>394.73684210526318</v>
          </cell>
        </row>
        <row r="34">
          <cell r="B34" t="str">
            <v>Senior Analyst Programmer (Client Server)</v>
          </cell>
          <cell r="C34" t="str">
            <v>Day</v>
          </cell>
          <cell r="D34">
            <v>482.45614035087721</v>
          </cell>
        </row>
        <row r="35">
          <cell r="B35" t="str">
            <v>Analyst Programmer (.Net/Java)</v>
          </cell>
          <cell r="C35" t="str">
            <v>Day</v>
          </cell>
          <cell r="D35">
            <v>394.73684210526318</v>
          </cell>
        </row>
        <row r="36">
          <cell r="B36" t="str">
            <v>Senior Analyst Programmer  (.Net/Java)</v>
          </cell>
          <cell r="C36" t="str">
            <v>Day</v>
          </cell>
          <cell r="D36">
            <v>526.31578947368416</v>
          </cell>
        </row>
        <row r="37">
          <cell r="B37" t="str">
            <v>iOS Developer</v>
          </cell>
          <cell r="C37" t="str">
            <v>Day</v>
          </cell>
          <cell r="D37">
            <v>482.45614035087721</v>
          </cell>
        </row>
        <row r="38">
          <cell r="B38" t="str">
            <v>Analyst Programmer (Legacy)</v>
          </cell>
          <cell r="C38" t="str">
            <v>Day</v>
          </cell>
          <cell r="D38">
            <v>372.80701754385967</v>
          </cell>
        </row>
        <row r="39">
          <cell r="B39" t="str">
            <v>SharePoint Developer</v>
          </cell>
          <cell r="C39" t="str">
            <v>Day</v>
          </cell>
          <cell r="D39">
            <v>526.31578947368416</v>
          </cell>
        </row>
        <row r="40">
          <cell r="B40" t="str">
            <v>Development Team Leader</v>
          </cell>
          <cell r="C40" t="str">
            <v>Day</v>
          </cell>
          <cell r="D40">
            <v>592.10526315789468</v>
          </cell>
        </row>
        <row r="41">
          <cell r="B41" t="str">
            <v>Project Manager</v>
          </cell>
          <cell r="C41" t="str">
            <v>Day</v>
          </cell>
          <cell r="D41">
            <v>614</v>
          </cell>
        </row>
        <row r="42">
          <cell r="B42" t="str">
            <v>Architect</v>
          </cell>
          <cell r="C42" t="str">
            <v>Day</v>
          </cell>
          <cell r="D42">
            <v>724</v>
          </cell>
        </row>
        <row r="43">
          <cell r="B43" t="str">
            <v>Business Analyst</v>
          </cell>
          <cell r="C43" t="str">
            <v>Day</v>
          </cell>
          <cell r="D43">
            <v>504</v>
          </cell>
        </row>
        <row r="44">
          <cell r="B44" t="str">
            <v>Technical Analyst</v>
          </cell>
          <cell r="C44" t="str">
            <v>Day</v>
          </cell>
          <cell r="D44">
            <v>474</v>
          </cell>
        </row>
        <row r="45">
          <cell r="B45"/>
          <cell r="C45"/>
          <cell r="D45"/>
        </row>
      </sheetData>
      <sheetData sheetId="18"/>
      <sheetData sheetId="19">
        <row r="3">
          <cell r="L3">
            <v>2000</v>
          </cell>
        </row>
      </sheetData>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Lists"/>
      <sheetName val="CHL-COL-KOR-MYS-TWN"/>
    </sheetNames>
    <sheetDataSet>
      <sheetData sheetId="0"/>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ER Changes"/>
      <sheetName val="Inputs to Connections Model"/>
      <sheetName val="Input from Connections Model"/>
      <sheetName val="Contents"/>
      <sheetName val="Assumptions"/>
      <sheetName val="Lookups -&gt;"/>
      <sheetName val="Lab_Mat"/>
      <sheetName val="RIN data"/>
      <sheetName val="Escalators"/>
      <sheetName val="Lookups"/>
      <sheetName val="START"/>
      <sheetName val="Inputs -&gt;"/>
      <sheetName val="Augmentation"/>
      <sheetName val="Connections"/>
      <sheetName val="Major_Rebuilds"/>
      <sheetName val="Stations"/>
      <sheetName val="Lines"/>
      <sheetName val="PC&amp;A"/>
      <sheetName val="SCADA&amp;Comms"/>
      <sheetName val="ESL_1"/>
      <sheetName val="ESL_2"/>
      <sheetName val="REFCL"/>
      <sheetName val="ICT"/>
      <sheetName val="Metering_SCS"/>
      <sheetName val="Other_NN"/>
      <sheetName val="Downer_Contract"/>
      <sheetName val="Aggregations &amp; Alloc -&gt;"/>
      <sheetName val="Base_Forecast"/>
      <sheetName val="Reg_Forecast"/>
      <sheetName val="Capex_by_Driver"/>
      <sheetName val="Safety"/>
      <sheetName val="AusNet_Overheads"/>
      <sheetName val="OHD forecast"/>
      <sheetName val="Capex Immediately Expensed"/>
      <sheetName val="Outputs -&gt;"/>
      <sheetName val="RFM_PTRM"/>
      <sheetName val="Capex_2016-2026"/>
      <sheetName val="REFCL AUGM FY23"/>
      <sheetName val="FY22 Metering costs"/>
      <sheetName val="FY23 SCS metering"/>
      <sheetName val="DER"/>
      <sheetName val="REFCL_view"/>
      <sheetName val="RIN Template -&gt;"/>
      <sheetName val="2.1 Exp Summary"/>
      <sheetName val="2.1.8 Cap Overheads"/>
      <sheetName val="2.6 Non-Network"/>
      <sheetName val="2.11 Labour"/>
      <sheetName val="2.17 Step Changes"/>
      <sheetName val="Other -&gt;"/>
      <sheetName val="Repex_Analysis"/>
      <sheetName val="AusNet Services 2026-31 - Cap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s"/>
      <sheetName val="Project Estimate Template"/>
      <sheetName val="AA-Rates Card"/>
      <sheetName val="Config"/>
      <sheetName val="Options"/>
      <sheetName val="Prior"/>
      <sheetName val="Apps&amp; LCycl"/>
      <sheetName val="Top 20 Roadmap"/>
    </sheetNames>
    <sheetDataSet>
      <sheetData sheetId="0"/>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ver"/>
      <sheetName val="Summary"/>
      <sheetName val="NPV SUMMARIES --&gt;"/>
      <sheetName val="NPV.Business Case A"/>
      <sheetName val="DETAILED CALCS --&gt;"/>
      <sheetName val="CALC. FORMULAS"/>
      <sheetName val="TRR 4th Cut BENEFIT LIST"/>
      <sheetName val="EDPR's Benefits"/>
      <sheetName val="CALC.ALL"/>
      <sheetName val="INPUTS --&gt;"/>
      <sheetName val="Benefit options"/>
      <sheetName val="General inputs"/>
      <sheetName val="EDPR Sustained outage - data"/>
      <sheetName val="TRR Cut 4 summary"/>
      <sheetName val="TRR Cut 4 initiatives list"/>
      <sheetName val="EDPR Review V7"/>
      <sheetName val="ADMIN --&gt;"/>
      <sheetName val="NPV template"/>
      <sheetName val="Data validation"/>
      <sheetName val="Sheet format"/>
      <sheetName val="Lists"/>
      <sheetName val="Reg year"/>
      <sheetName val="Archive&gt;&gt;"/>
      <sheetName val="TRR Cut 3 summary"/>
      <sheetName val="TRR Cut 3 initiatives list"/>
      <sheetName val="Cut 3 Cyber calcs"/>
      <sheetName val="Forecasted current and recurr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
      <sheetName val="Index"/>
      <sheetName val="Current Period Comparison 2026"/>
      <sheetName val="Output Measures"/>
      <sheetName val="PTRM &amp; RIN inputs"/>
      <sheetName val="Values provided via email"/>
      <sheetName val="GSL"/>
      <sheetName val="Labour Growth"/>
      <sheetName val="Input|General"/>
      <sheetName val="Input|Rate of change"/>
      <sheetName val="Input|Reported opex"/>
      <sheetName val="Input|Inflation"/>
      <sheetName val="Input|Step changes"/>
      <sheetName val="Calc|Opex forecast"/>
      <sheetName val="Lookup|Tables"/>
      <sheetName val="Check|List"/>
    </sheetNames>
    <sheetDataSet>
      <sheetData sheetId="0"/>
      <sheetData sheetId="1">
        <row r="1">
          <cell r="B1" t="str">
            <v>AER opex model v1.8</v>
          </cell>
        </row>
      </sheetData>
      <sheetData sheetId="2"/>
      <sheetData sheetId="3"/>
      <sheetData sheetId="4"/>
      <sheetData sheetId="5"/>
      <sheetData sheetId="6"/>
      <sheetData sheetId="7"/>
      <sheetData sheetId="8">
        <row r="9">
          <cell r="G9">
            <v>36678</v>
          </cell>
        </row>
        <row r="10">
          <cell r="G10">
            <v>2022</v>
          </cell>
        </row>
        <row r="11">
          <cell r="G11">
            <v>2024</v>
          </cell>
        </row>
        <row r="12">
          <cell r="G12">
            <v>2026</v>
          </cell>
        </row>
        <row r="13">
          <cell r="G13">
            <v>2027</v>
          </cell>
        </row>
        <row r="14">
          <cell r="G14">
            <v>2031</v>
          </cell>
        </row>
      </sheetData>
      <sheetData sheetId="9"/>
      <sheetData sheetId="10"/>
      <sheetData sheetId="11"/>
      <sheetData sheetId="12"/>
      <sheetData sheetId="13"/>
      <sheetData sheetId="14">
        <row r="14">
          <cell r="G14" t="str">
            <v>Per cent</v>
          </cell>
        </row>
        <row r="65">
          <cell r="H65">
            <v>44348</v>
          </cell>
        </row>
        <row r="66">
          <cell r="H66">
            <v>44713</v>
          </cell>
        </row>
        <row r="67">
          <cell r="H67">
            <v>45078</v>
          </cell>
        </row>
        <row r="68">
          <cell r="H68">
            <v>45444</v>
          </cell>
        </row>
        <row r="69">
          <cell r="H69">
            <v>45809</v>
          </cell>
        </row>
        <row r="70">
          <cell r="H70">
            <v>46174</v>
          </cell>
        </row>
        <row r="71">
          <cell r="H71" t="str">
            <v/>
          </cell>
        </row>
      </sheetData>
      <sheetData sheetId="15">
        <row r="1">
          <cell r="S1" t="str">
            <v>Ok</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RR Network CAPEX Comms"/>
      <sheetName val="INTRODUCTION --&gt;"/>
      <sheetName val="Cover"/>
      <sheetName val="Summary Cost &amp; Options"/>
      <sheetName val="PROGRAM ASSESSMENTS --&gt;"/>
      <sheetName val="NPV.CI Fortify"/>
      <sheetName val="NPV. Sovereignty"/>
      <sheetName val="NPV.AI Defence"/>
      <sheetName val="NPV.Patching"/>
      <sheetName val="NPV. Other CIRMP"/>
      <sheetName val="NPV.Digital Resilience Infra"/>
      <sheetName val="NPV.Digital Resilience Apps"/>
      <sheetName val="NPV.Customer Engagement"/>
      <sheetName val="NPV. Asset &amp; Field"/>
      <sheetName val="NPV.AEMS"/>
      <sheetName val="NPV.Metering"/>
      <sheetName val="NPV.Cybersecurity"/>
      <sheetName val="BENEFITS &amp; CALCULATIONS -&gt;&gt;&gt;"/>
      <sheetName val="CALC. Customer Engagement"/>
      <sheetName val="CALC.Asset &amp; Field"/>
      <sheetName val="CALC.AEMS Op 2"/>
      <sheetName val="CALC.AEMS Op 3 PREFERRED"/>
      <sheetName val="Assumption - TSOCF - Workshop"/>
      <sheetName val="TSOCF Embargoed"/>
      <sheetName val="AEMS REVISED + NEW"/>
      <sheetName val="CALC.AEMS Op 4"/>
      <sheetName val="CALC.Metering"/>
      <sheetName val="General Inputs"/>
      <sheetName val="INPUTS ---&gt;"/>
      <sheetName val="Benefit Inputs - AEMS Op 2"/>
      <sheetName val="Benefit Inputs - Preferred"/>
      <sheetName val="Benefit Inputs - AEMS Op 4"/>
      <sheetName val="ADMIN ---&gt;"/>
      <sheetName val="Lists"/>
    </sheetNames>
    <sheetDataSet>
      <sheetData sheetId="0" refreshError="1"/>
      <sheetData sheetId="1" refreshError="1"/>
      <sheetData sheetId="2" refreshError="1"/>
      <sheetData sheetId="3"/>
      <sheetData sheetId="4" refreshError="1"/>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7">
          <cell r="B7" t="str">
            <v>Advanced Energy Management System</v>
          </cell>
          <cell r="D7" t="str">
            <v>Recurrent</v>
          </cell>
        </row>
        <row r="8">
          <cell r="B8" t="str">
            <v>Asset Management &amp; Field Enablement</v>
          </cell>
          <cell r="D8" t="str">
            <v>Non-recurrent</v>
          </cell>
        </row>
        <row r="9">
          <cell r="B9" t="str">
            <v>Customer engagement</v>
          </cell>
          <cell r="D9" t="str">
            <v>Opex</v>
          </cell>
        </row>
        <row r="10">
          <cell r="B10" t="str">
            <v>Metering Systems</v>
          </cell>
        </row>
        <row r="11">
          <cell r="B11" t="str">
            <v>Digital Resilience – applications</v>
          </cell>
        </row>
        <row r="12">
          <cell r="B12" t="str">
            <v>Digital Resilience – infrastructure</v>
          </cell>
        </row>
        <row r="13">
          <cell r="B13" t="str">
            <v>Cyber security</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Estimate Template"/>
      <sheetName val="Tech Plan"/>
      <sheetName val="Sheet1"/>
      <sheetName val="Working NOTES"/>
      <sheetName val="Costs"/>
      <sheetName val="Benifits"/>
      <sheetName val="AA-Rates Card"/>
      <sheetName val="Confi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racker"/>
      <sheetName val="Actions"/>
      <sheetName val="Worksheet&gt;&gt;&gt;"/>
      <sheetName val="Grouping"/>
      <sheetName val="Timeline"/>
      <sheetName val="Case Build"/>
      <sheetName val="Cost Build Up - Detailed"/>
      <sheetName val="Options Analysis"/>
      <sheetName val="Rule Mapping"/>
      <sheetName val="Relevant SOCI Rules"/>
      <sheetName val="Umbrella Mapping"/>
      <sheetName val="Rule Scope Matrix"/>
      <sheetName val="Rule Book"/>
      <sheetName val="Cost Allocation"/>
      <sheetName val="Cost Build Up - Network Ops"/>
      <sheetName val="Cost Build Up - SOCI CIRMP"/>
      <sheetName val="CAM"/>
      <sheetName val="Output&gt;&gt;&gt;"/>
      <sheetName val=" Draft Tracker"/>
      <sheetName val="Final Wks Checklist"/>
      <sheetName val="Summary CUT1"/>
      <sheetName val="Summary CUT2"/>
      <sheetName val="Not related&gt;&gt;&gt;"/>
      <sheetName val="Comparables"/>
      <sheetName val="Style Sheet"/>
      <sheetName val="DD"/>
      <sheetName val="Sheet2"/>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7">
          <cell r="L7">
            <v>3630000</v>
          </cell>
        </row>
      </sheetData>
      <sheetData sheetId="15"/>
      <sheetData sheetId="16"/>
      <sheetData sheetId="17"/>
      <sheetData sheetId="18">
        <row r="5">
          <cell r="N5">
            <v>0.25</v>
          </cell>
        </row>
        <row r="6">
          <cell r="N6">
            <v>0.5</v>
          </cell>
        </row>
        <row r="7">
          <cell r="N7">
            <v>0.75</v>
          </cell>
        </row>
        <row r="8">
          <cell r="N8">
            <v>0.9</v>
          </cell>
        </row>
        <row r="9">
          <cell r="N9">
            <v>1</v>
          </cell>
        </row>
      </sheetData>
      <sheetData sheetId="19"/>
      <sheetData sheetId="20"/>
      <sheetData sheetId="21"/>
      <sheetData sheetId="22"/>
      <sheetData sheetId="23"/>
      <sheetData sheetId="24"/>
      <sheetData sheetId="25"/>
      <sheetData sheetId="26" refreshError="1"/>
      <sheetData sheetId="2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ER only"/>
      <sheetName val="Instructions"/>
      <sheetName val="Contents"/>
      <sheetName val="Input|Inflation (2)"/>
      <sheetName val="AusNet"/>
      <sheetName val="Ausgrid"/>
      <sheetName val="Amendments"/>
      <sheetName val="unlocked"/>
    </sheetNames>
    <sheetDataSet>
      <sheetData sheetId="0"/>
      <sheetData sheetId="1"/>
      <sheetData sheetId="2"/>
      <sheetData sheetId="3"/>
      <sheetData sheetId="4"/>
      <sheetData sheetId="5"/>
      <sheetData sheetId="6"/>
      <sheetData sheetId="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ex"/>
      <sheetName val="Sources"/>
      <sheetName val="RINs and Internal Inputs"/>
      <sheetName val="Input|General"/>
      <sheetName val="Input|Inflation"/>
      <sheetName val="Input|Reported opex"/>
      <sheetName val="Input|Rate of change"/>
      <sheetName val="Input|Step changes"/>
      <sheetName val="Calc|Opex forecast"/>
      <sheetName val="Output|Models"/>
      <sheetName val="Lookup|Tables"/>
      <sheetName val="Check|List"/>
    </sheetNames>
    <sheetDataSet>
      <sheetData sheetId="0"/>
      <sheetData sheetId="1"/>
      <sheetData sheetId="2"/>
      <sheetData sheetId="3"/>
      <sheetData sheetId="4"/>
      <sheetData sheetId="5">
        <row r="51">
          <cell r="J51">
            <v>190.04448436000001</v>
          </cell>
          <cell r="K51">
            <v>246.81453598999997</v>
          </cell>
          <cell r="L51">
            <v>256.83094499999999</v>
          </cell>
          <cell r="M51">
            <v>267.98778499999997</v>
          </cell>
          <cell r="N51">
            <v>258.78138999999999</v>
          </cell>
        </row>
      </sheetData>
      <sheetData sheetId="6">
        <row r="12">
          <cell r="K12">
            <v>7.0217917675544639E-2</v>
          </cell>
          <cell r="L12">
            <v>3.6199095022624528E-2</v>
          </cell>
          <cell r="M12">
            <v>2.4017467248908186E-2</v>
          </cell>
          <cell r="N12">
            <v>3.2504861257482531E-2</v>
          </cell>
          <cell r="O12">
            <v>2.7491540786240609E-2</v>
          </cell>
        </row>
        <row r="25">
          <cell r="C25">
            <v>44621</v>
          </cell>
        </row>
        <row r="26">
          <cell r="C26">
            <v>44986</v>
          </cell>
        </row>
        <row r="27">
          <cell r="C27">
            <v>45352</v>
          </cell>
        </row>
        <row r="28">
          <cell r="C28">
            <v>45717</v>
          </cell>
        </row>
        <row r="29">
          <cell r="C29">
            <v>46082</v>
          </cell>
        </row>
        <row r="30">
          <cell r="C30">
            <v>46447</v>
          </cell>
        </row>
      </sheetData>
      <sheetData sheetId="7"/>
      <sheetData sheetId="8"/>
      <sheetData sheetId="9"/>
      <sheetData sheetId="10"/>
      <sheetData sheetId="1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ves"/>
      <sheetName val="Costs"/>
      <sheetName val="MIL1"/>
      <sheetName val="Benefits"/>
      <sheetName val="Busienss Case - Info Security"/>
      <sheetName val="CompleteList"/>
      <sheetName val="1st Cut"/>
      <sheetName val="TOBEDELETE"/>
      <sheetName val="Project Estimate Template"/>
      <sheetName val="Config"/>
      <sheetName val="AA-Rates Card"/>
      <sheetName val="Tech Pl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4">
          <cell r="E14" t="str">
            <v>TRR</v>
          </cell>
        </row>
        <row r="27">
          <cell r="B27" t="str">
            <v>Business Analyst (Functional/technical</v>
          </cell>
        </row>
        <row r="28">
          <cell r="B28" t="str">
            <v>Architect (Solutions/Enterprise)</v>
          </cell>
        </row>
        <row r="29">
          <cell r="B29" t="str">
            <v>Programmer/Developer</v>
          </cell>
        </row>
        <row r="30">
          <cell r="B30" t="str">
            <v>Development Team Leader</v>
          </cell>
        </row>
        <row r="31">
          <cell r="B31" t="str">
            <v>Project Manager</v>
          </cell>
        </row>
        <row r="32">
          <cell r="B32" t="str">
            <v>Head of PMO</v>
          </cell>
        </row>
        <row r="33">
          <cell r="B33" t="str">
            <v>Testing Lead</v>
          </cell>
        </row>
      </sheetData>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O DO"/>
      <sheetName val="OUTPUTS &gt;&gt;"/>
      <sheetName val="Charts"/>
      <sheetName val="Digital capex spend to date"/>
      <sheetName val="ANALYSIS &gt;&gt;"/>
      <sheetName val="C2025-2026"/>
      <sheetName val="C2025_Mar QPF"/>
      <sheetName val="Analysis"/>
      <sheetName val="REFERENCE &gt;&gt;"/>
      <sheetName val="Project mapping_OLD - from Ross"/>
      <sheetName val="Project mapping"/>
      <sheetName val="Reg allowances"/>
      <sheetName val="LOB splits"/>
      <sheetName val="Lists"/>
      <sheetName val="DATA &gt;&gt;"/>
      <sheetName val="Prior Year-8 2016"/>
      <sheetName val="Prior Year-7 2016"/>
      <sheetName val="Prior Year-7 2017"/>
      <sheetName val="Prior Year-6 2017"/>
      <sheetName val="Prior Year-6 2018"/>
      <sheetName val="Prior Year-5 2018"/>
      <sheetName val="Prior Year-5 2019"/>
      <sheetName val="Prior Year-4 2019"/>
      <sheetName val="Prior Year-4 2020"/>
      <sheetName val="Prior Year-3 2020"/>
      <sheetName val="Prior Year-3 2021"/>
      <sheetName val="Prior Year-2 2021"/>
      <sheetName val="Prior Year-2 2022"/>
      <sheetName val="Prior Year-1"/>
      <sheetName val="Prior Year"/>
      <sheetName val="Current Year"/>
      <sheetName val="C2025-2026_Oct QPF"/>
      <sheetName val="C2025-2026_partly updated"/>
      <sheetName val="C2025-2026_Jun QPF"/>
      <sheetName val="Analysi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3">
          <cell r="B3" t="str">
            <v>Tx_capability_uplift</v>
          </cell>
        </row>
        <row r="4">
          <cell r="B4" t="str">
            <v>Dx_capability_uplift</v>
          </cell>
        </row>
        <row r="5">
          <cell r="B5" t="str">
            <v>Gas_capability_uplift</v>
          </cell>
        </row>
        <row r="6">
          <cell r="B6" t="str">
            <v>Metering</v>
          </cell>
        </row>
        <row r="7">
          <cell r="B7" t="str">
            <v>Corporate_Digital</v>
          </cell>
        </row>
        <row r="8">
          <cell r="B8" t="str">
            <v>Cyber</v>
          </cell>
        </row>
        <row r="9">
          <cell r="B9" t="str">
            <v>Shared_All</v>
          </cell>
        </row>
        <row r="10">
          <cell r="B10" t="str">
            <v>Shared_Tx_Dx</v>
          </cell>
        </row>
        <row r="11">
          <cell r="B11" t="str">
            <v>Shared_Tx_Gas</v>
          </cell>
        </row>
        <row r="12">
          <cell r="B12" t="str">
            <v>Shared_Dx_Gas</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Estimate Template"/>
      <sheetName val="Tech Plan"/>
      <sheetName val="Sheet1"/>
      <sheetName val="Initiatives and workshop notes"/>
      <sheetName val="Costs"/>
      <sheetName val="Benifits"/>
      <sheetName val="AA-Rates Card"/>
      <sheetName val="Config"/>
    </sheetNames>
    <sheetDataSet>
      <sheetData sheetId="0" refreshError="1"/>
      <sheetData sheetId="1" refreshError="1"/>
      <sheetData sheetId="2" refreshError="1"/>
      <sheetData sheetId="3" refreshError="1"/>
      <sheetData sheetId="4" refreshError="1"/>
      <sheetData sheetId="5" refreshError="1"/>
      <sheetData sheetId="6" refreshError="1">
        <row r="14">
          <cell r="E14" t="str">
            <v>TRR</v>
          </cell>
        </row>
        <row r="77">
          <cell r="B77" t="str">
            <v>Day</v>
          </cell>
        </row>
        <row r="78">
          <cell r="B78" t="str">
            <v>Each</v>
          </cell>
        </row>
        <row r="79">
          <cell r="B79" t="str">
            <v>Lot</v>
          </cell>
        </row>
        <row r="80">
          <cell r="B80" t="str">
            <v>Months</v>
          </cell>
        </row>
      </sheetData>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to Connections Model"/>
      <sheetName val="Input from Connections Model"/>
      <sheetName val="Contents"/>
      <sheetName val="Assumptions"/>
      <sheetName val="Lookups -&gt;"/>
      <sheetName val="Lab_Mat"/>
      <sheetName val="Escalators"/>
      <sheetName val="Lookups"/>
      <sheetName val="START"/>
      <sheetName val="Inputs -&gt;"/>
      <sheetName val="Augmentation"/>
      <sheetName val="Connections"/>
      <sheetName val="Major_Rebuilds"/>
      <sheetName val="Stations"/>
      <sheetName val="Lines"/>
      <sheetName val="PC&amp;A"/>
      <sheetName val="SCADA&amp;Comms"/>
      <sheetName val="ESL_1"/>
      <sheetName val="ESL_2"/>
      <sheetName val="REFCL"/>
      <sheetName val="ICT"/>
      <sheetName val="Metering_SCS"/>
      <sheetName val="Other_NN"/>
      <sheetName val="Downer_Contract"/>
      <sheetName val="Aggregations &amp; Alloc -&gt;"/>
      <sheetName val="Base_Forecast"/>
      <sheetName val="Reg_Forecast"/>
      <sheetName val="Capex_by_Driver"/>
      <sheetName val="Safety"/>
      <sheetName val="AusNet_Overheads"/>
      <sheetName val="Outputs -&gt;"/>
      <sheetName val="RFM_PTRM"/>
      <sheetName val="Capex_2016-2026"/>
      <sheetName val="DER"/>
      <sheetName val="REFCL_view"/>
      <sheetName val="RIN Template -&gt;"/>
      <sheetName val="2.1 Exp Summary"/>
      <sheetName val="2.1.8 Cap Overheads"/>
      <sheetName val="2.6 Non-Network"/>
      <sheetName val="2.11 Labour"/>
      <sheetName val="2.17 Step Changes"/>
      <sheetName val="Other -&gt;"/>
      <sheetName val="Repex_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utput &gt;&gt;"/>
      <sheetName val="FY23-CY2024F Tx digital cap (2)"/>
      <sheetName val="2022Q3-CY2024F Tx digital capex"/>
      <sheetName val="2025 Tx digital capex"/>
      <sheetName val="Tx capability initiatives 2025+"/>
      <sheetName val="Tx other TRR initiatives 2025+"/>
      <sheetName val="Tx non TRR initiatives 2025+"/>
      <sheetName val="Tx initiatives by TRR program"/>
      <sheetName val="Reference &gt;&gt;"/>
      <sheetName val="Initiative mapping lists"/>
      <sheetName val="2022-2027 TRR mapping"/>
      <sheetName val="Idea estimation assumptions"/>
      <sheetName val="Idea Estimation tool"/>
      <sheetName val="Category Data"/>
      <sheetName val="Score Calculation"/>
      <sheetName val="DDE Fin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RR Network CAPEX Comms"/>
      <sheetName val="INTRODUCTION --&gt;"/>
      <sheetName val="Cover"/>
      <sheetName val="Summary Cost &amp; Options"/>
      <sheetName val="PROGRAM ASSESSMENTS --&gt;"/>
      <sheetName val="NPV.CI Fortify"/>
      <sheetName val="NPV. Sovereignty"/>
      <sheetName val="NPV.AI Defence"/>
      <sheetName val="NPV.Patching"/>
      <sheetName val="NPV. Other CIRMP"/>
      <sheetName val="NPV.Digital Resilience Infra"/>
      <sheetName val="NPV.Digital Resilience Apps"/>
      <sheetName val="NPV.Customer Engagement"/>
      <sheetName val="NPV. Asset &amp; Field"/>
      <sheetName val="NPV.AEMS"/>
      <sheetName val="NPV.Metering"/>
      <sheetName val="NPV.Cybersecurity"/>
      <sheetName val="BENEFITS &amp; CALCULATIONS -&gt;&gt;&gt;"/>
      <sheetName val="CALC. Customer Engagement"/>
      <sheetName val="CALC.Asset &amp; Field"/>
      <sheetName val="CALC.AEMS Op 2"/>
      <sheetName val="CALC.AEMS Op 3 PREFERRED"/>
      <sheetName val="Assumption - TSOCF - Workshop"/>
      <sheetName val="TSOCF Embargoed"/>
      <sheetName val="AEMS REVISED + NEW"/>
      <sheetName val="CALC.AEMS Op 4"/>
      <sheetName val="CALC.Metering"/>
      <sheetName val="General Inputs"/>
      <sheetName val="INPUTS ---&gt;"/>
      <sheetName val="Benefit Inputs - AEMS Op 2"/>
      <sheetName val="Benefit Inputs - Preferred"/>
      <sheetName val="Benefit Inputs - AEMS Op 4"/>
      <sheetName val="ADMIN ---&gt;"/>
      <sheetName val="Lists"/>
      <sheetName val="TRR Cut 5 initiatives list "/>
    </sheetNames>
    <sheetDataSet>
      <sheetData sheetId="0"/>
      <sheetData sheetId="1"/>
      <sheetData sheetId="2"/>
      <sheetData sheetId="3"/>
      <sheetData sheetId="4"/>
      <sheetData sheetId="5">
        <row r="92">
          <cell r="G92">
            <v>4.9140899999999998</v>
          </cell>
        </row>
      </sheetData>
      <sheetData sheetId="6">
        <row r="59">
          <cell r="G59">
            <v>0</v>
          </cell>
        </row>
      </sheetData>
      <sheetData sheetId="7">
        <row r="44">
          <cell r="G44">
            <v>4</v>
          </cell>
        </row>
      </sheetData>
      <sheetData sheetId="8">
        <row r="56">
          <cell r="G56">
            <v>4</v>
          </cell>
        </row>
      </sheetData>
      <sheetData sheetId="9"/>
      <sheetData sheetId="10">
        <row r="33">
          <cell r="G33">
            <v>2.9692653061224492</v>
          </cell>
        </row>
      </sheetData>
      <sheetData sheetId="11">
        <row r="12">
          <cell r="C12" t="str">
            <v>No upgrades for all systems, reactively managing the consequence of incidents</v>
          </cell>
        </row>
      </sheetData>
      <sheetData sheetId="12">
        <row r="44">
          <cell r="G44">
            <v>3.6</v>
          </cell>
        </row>
      </sheetData>
      <sheetData sheetId="13">
        <row r="49">
          <cell r="G49">
            <v>7.0250000000000004</v>
          </cell>
        </row>
      </sheetData>
      <sheetData sheetId="14">
        <row r="57">
          <cell r="G57">
            <v>7.02</v>
          </cell>
        </row>
      </sheetData>
      <sheetData sheetId="15">
        <row r="48">
          <cell r="G48">
            <v>2.13</v>
          </cell>
        </row>
      </sheetData>
      <sheetData sheetId="16">
        <row r="13">
          <cell r="C13" t="str">
            <v>Recurrent Option 2 Only</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7">
          <cell r="B7" t="str">
            <v>Advanced Energy Management System</v>
          </cell>
        </row>
      </sheetData>
      <sheetData sheetId="3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ves"/>
      <sheetName val="Tech Plan"/>
      <sheetName val="First cut"/>
      <sheetName val="DENOP"/>
      <sheetName val="Costs"/>
      <sheetName val="Benefits"/>
      <sheetName val="Project Estimate Template"/>
      <sheetName val="Config"/>
      <sheetName val="AA-Rates Card"/>
    </sheetNames>
    <sheetDataSet>
      <sheetData sheetId="0"/>
      <sheetData sheetId="1"/>
      <sheetData sheetId="2"/>
      <sheetData sheetId="3"/>
      <sheetData sheetId="4"/>
      <sheetData sheetId="5"/>
      <sheetData sheetId="6"/>
      <sheetData sheetId="7">
        <row r="3">
          <cell r="L3">
            <v>2015</v>
          </cell>
        </row>
      </sheetData>
      <sheetData sheetId="8">
        <row r="14">
          <cell r="E14" t="str">
            <v>TRR</v>
          </cell>
        </row>
        <row r="77">
          <cell r="B77" t="str">
            <v>Day</v>
          </cell>
        </row>
        <row r="78">
          <cell r="B78" t="str">
            <v>Each</v>
          </cell>
        </row>
        <row r="79">
          <cell r="B79" t="str">
            <v>Lot</v>
          </cell>
        </row>
        <row r="80">
          <cell r="B80" t="str">
            <v>Months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ves"/>
      <sheetName val="Tech Plan"/>
      <sheetName val="First cut"/>
      <sheetName val="DENOP"/>
      <sheetName val="Costs"/>
      <sheetName val="Benefits"/>
      <sheetName val="Project Estimate Template"/>
      <sheetName val="Config"/>
      <sheetName val="AA-Rates Card"/>
      <sheetName val="TRR Cut 5 initiatives list "/>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INs and Internal Inputs"/>
      <sheetName val="SaaS adjustment"/>
      <sheetName val="Index"/>
      <sheetName val="Input|General"/>
      <sheetName val="Sources"/>
      <sheetName val="Input|Reported opex"/>
      <sheetName val="Input|Rate of change"/>
      <sheetName val="Input|Inflation"/>
      <sheetName val="Input|Step changes"/>
      <sheetName val="Calc|Opex forecast"/>
      <sheetName val="Output|Models"/>
      <sheetName val="Lookup|Tables"/>
      <sheetName val="Check|List"/>
    </sheetNames>
    <sheetDataSet>
      <sheetData sheetId="0" refreshError="1"/>
      <sheetData sheetId="1" refreshError="1"/>
      <sheetData sheetId="2" refreshError="1"/>
      <sheetData sheetId="3" refreshError="1"/>
      <sheetData sheetId="4" refreshError="1"/>
      <sheetData sheetId="5" refreshError="1"/>
      <sheetData sheetId="6">
        <row r="19">
          <cell r="O19">
            <v>1.0701035823950868</v>
          </cell>
        </row>
      </sheetData>
      <sheetData sheetId="7" refreshError="1"/>
      <sheetData sheetId="8">
        <row r="12">
          <cell r="O12">
            <v>3.7316942536873152</v>
          </cell>
        </row>
      </sheetData>
      <sheetData sheetId="9" refreshError="1"/>
      <sheetData sheetId="10" refreshError="1"/>
      <sheetData sheetId="11" refreshError="1"/>
      <sheetData sheetId="12" refreshError="1"/>
    </sheetDataSet>
  </externalBook>
</externalLink>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AusNet Services Theme">
  <a:themeElements>
    <a:clrScheme name="AusNet Services Excel">
      <a:dk1>
        <a:sysClr val="windowText" lastClr="000000"/>
      </a:dk1>
      <a:lt1>
        <a:sysClr val="window" lastClr="FFFFFF"/>
      </a:lt1>
      <a:dk2>
        <a:srgbClr val="031F73"/>
      </a:dk2>
      <a:lt2>
        <a:srgbClr val="BCBEC0"/>
      </a:lt2>
      <a:accent1>
        <a:srgbClr val="363594"/>
      </a:accent1>
      <a:accent2>
        <a:srgbClr val="3EB08E"/>
      </a:accent2>
      <a:accent3>
        <a:srgbClr val="CDDC29"/>
      </a:accent3>
      <a:accent4>
        <a:srgbClr val="0864B0"/>
      </a:accent4>
      <a:accent5>
        <a:srgbClr val="8DC63F"/>
      </a:accent5>
      <a:accent6>
        <a:srgbClr val="188CCC"/>
      </a:accent6>
      <a:hlink>
        <a:srgbClr val="031F73"/>
      </a:hlink>
      <a:folHlink>
        <a:srgbClr val="646464"/>
      </a:folHlink>
    </a:clrScheme>
    <a:fontScheme name="CHC">
      <a:majorFont>
        <a:latin typeface="Arial"/>
        <a:ea typeface=""/>
        <a:cs typeface=""/>
      </a:majorFont>
      <a:minorFont>
        <a:latin typeface="Arial"/>
        <a:ea typeface=""/>
        <a:cs typeface=""/>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aemo.com.au/-/media/files/about_aemo/energy_market_budget_and_fees/2025/aemo-final-budget-and-fees-fy26.pdf?la=en"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sheetPr>
  <dimension ref="A1:AQ29"/>
  <sheetViews>
    <sheetView showGridLines="0" zoomScale="115" zoomScaleNormal="115" workbookViewId="0">
      <selection activeCell="A13" sqref="A13"/>
    </sheetView>
  </sheetViews>
  <sheetFormatPr defaultColWidth="0" defaultRowHeight="13.8" x14ac:dyDescent="0.25"/>
  <cols>
    <col min="1" max="2" width="9" customWidth="1"/>
    <col min="3" max="3" width="45.69921875" bestFit="1" customWidth="1"/>
    <col min="4" max="8" width="9" customWidth="1"/>
    <col min="9" max="9" width="10" bestFit="1" customWidth="1"/>
    <col min="10" max="13" width="9" customWidth="1"/>
    <col min="14" max="43" width="0" hidden="1" customWidth="1"/>
    <col min="44" max="16384" width="9" hidden="1"/>
  </cols>
  <sheetData>
    <row r="1" spans="1:43" s="53" customFormat="1" ht="19.5" customHeight="1" x14ac:dyDescent="0.25">
      <c r="A1" s="19" t="e" vm="1">
        <v>#VALUE!</v>
      </c>
      <c r="B1" s="54" t="s">
        <v>0</v>
      </c>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row>
    <row r="6" spans="1:43" s="39" customFormat="1" x14ac:dyDescent="0.25">
      <c r="C6" s="25" t="s">
        <v>1</v>
      </c>
      <c r="D6" s="25" t="s">
        <v>2</v>
      </c>
      <c r="E6" s="25" t="s">
        <v>3</v>
      </c>
      <c r="F6" s="25" t="s">
        <v>4</v>
      </c>
      <c r="G6" s="25" t="s">
        <v>5</v>
      </c>
      <c r="H6" s="25" t="s">
        <v>6</v>
      </c>
      <c r="I6" s="25" t="s">
        <v>7</v>
      </c>
    </row>
    <row r="7" spans="1:43" x14ac:dyDescent="0.25">
      <c r="C7" s="20" t="s">
        <v>8</v>
      </c>
      <c r="D7" s="55">
        <v>5.5041006104409158</v>
      </c>
      <c r="E7" s="55">
        <v>10.319245516006305</v>
      </c>
      <c r="F7" s="55">
        <v>12.6142888827713</v>
      </c>
      <c r="G7" s="55">
        <v>12.6142888827713</v>
      </c>
      <c r="H7" s="55">
        <v>12.6142888827713</v>
      </c>
      <c r="I7" s="58">
        <f>SUM(D7:H7)</f>
        <v>53.666212774761114</v>
      </c>
    </row>
    <row r="8" spans="1:43" x14ac:dyDescent="0.25">
      <c r="C8" s="20" t="s">
        <v>9</v>
      </c>
      <c r="D8" s="55">
        <f>'AEMO Participant Fees'!D23</f>
        <v>9.0872339573170748</v>
      </c>
      <c r="E8" s="55">
        <f>'AEMO Participant Fees'!E23</f>
        <v>9.4533469275728752</v>
      </c>
      <c r="F8" s="55">
        <f>'AEMO Participant Fees'!F23</f>
        <v>9.8355331501813712</v>
      </c>
      <c r="G8" s="55">
        <f>'AEMO Participant Fees'!G23</f>
        <v>10.234498280123896</v>
      </c>
      <c r="H8" s="55">
        <f>'AEMO Participant Fees'!H23</f>
        <v>10.650978952356581</v>
      </c>
      <c r="I8" s="58">
        <f>SUM(D8:H8)</f>
        <v>49.261591267551793</v>
      </c>
    </row>
    <row r="9" spans="1:43" x14ac:dyDescent="0.25">
      <c r="C9" s="20" t="s">
        <v>10</v>
      </c>
      <c r="D9" s="55">
        <v>3.7316942536873152</v>
      </c>
      <c r="E9" s="55">
        <v>3.7316942536873152</v>
      </c>
      <c r="F9" s="55">
        <v>3.7316942536873152</v>
      </c>
      <c r="G9" s="55">
        <v>3.7316942536873152</v>
      </c>
      <c r="H9" s="55">
        <v>3.7316942536873152</v>
      </c>
      <c r="I9" s="58">
        <f t="shared" ref="I9:I10" si="0">SUM(D9:H9)</f>
        <v>18.658471268436575</v>
      </c>
    </row>
    <row r="10" spans="1:43" x14ac:dyDescent="0.25">
      <c r="C10" s="20" t="s">
        <v>11</v>
      </c>
      <c r="D10" s="55">
        <f>'Digital (summary)'!E19</f>
        <v>2.6003517052200613</v>
      </c>
      <c r="E10" s="55">
        <f>'Digital (summary)'!F19</f>
        <v>1.4018356929375639</v>
      </c>
      <c r="F10" s="55">
        <f>'Digital (summary)'!G19</f>
        <v>2.4719392753326508</v>
      </c>
      <c r="G10" s="55">
        <f>'Digital (summary)'!H19</f>
        <v>3.9968368802456502</v>
      </c>
      <c r="H10" s="55">
        <f>'Digital (summary)'!I19</f>
        <v>4.3178679549641759</v>
      </c>
      <c r="I10" s="58">
        <f t="shared" si="0"/>
        <v>14.788831508700103</v>
      </c>
    </row>
    <row r="11" spans="1:43" x14ac:dyDescent="0.25">
      <c r="C11" s="20" t="s">
        <v>12</v>
      </c>
      <c r="D11" s="55">
        <f>'Digital (summary)'!E20</f>
        <v>0.35313418219037868</v>
      </c>
      <c r="E11" s="55">
        <f>'Digital (summary)'!F20</f>
        <v>5.0476785981576251</v>
      </c>
      <c r="F11" s="55">
        <f>'Digital (summary)'!G20</f>
        <v>1.2488108806550664</v>
      </c>
      <c r="G11" s="55">
        <f>'Digital (summary)'!H20</f>
        <v>1.2488108806550664</v>
      </c>
      <c r="H11" s="55">
        <f>'Digital (summary)'!I20</f>
        <v>1.6581255009211873</v>
      </c>
      <c r="I11" s="58">
        <f t="shared" ref="I11:I15" si="1">SUM(D11:H11)</f>
        <v>9.5565600425793242</v>
      </c>
    </row>
    <row r="12" spans="1:43" x14ac:dyDescent="0.25">
      <c r="C12" s="20" t="s">
        <v>146</v>
      </c>
      <c r="D12" s="55">
        <f>'Digital (summary)'!E21</f>
        <v>0</v>
      </c>
      <c r="E12" s="55">
        <f>'Digital (summary)'!F21</f>
        <v>0</v>
      </c>
      <c r="F12" s="55">
        <f>'Digital (summary)'!G21</f>
        <v>0.10701035823950869</v>
      </c>
      <c r="G12" s="55">
        <f>'Digital (summary)'!H21</f>
        <v>0.10701035823950869</v>
      </c>
      <c r="H12" s="55">
        <f>'Digital (summary)'!I21</f>
        <v>0.10701035823950869</v>
      </c>
      <c r="I12" s="58">
        <f t="shared" si="1"/>
        <v>0.3210310747185261</v>
      </c>
    </row>
    <row r="13" spans="1:43" x14ac:dyDescent="0.25">
      <c r="C13" s="20" t="s">
        <v>13</v>
      </c>
      <c r="D13" s="55">
        <f>'Digital (summary)'!E22</f>
        <v>0.54944796020805042</v>
      </c>
      <c r="E13" s="55">
        <f>'Digital (summary)'!F22</f>
        <v>0.57172358580076443</v>
      </c>
      <c r="F13" s="55">
        <f>'Digital (summary)'!G22</f>
        <v>0.63904183667286352</v>
      </c>
      <c r="G13" s="55">
        <f>'Digital (summary)'!H22</f>
        <v>0.75140271282434756</v>
      </c>
      <c r="H13" s="55">
        <f>'Digital (summary)'!I22</f>
        <v>0.86376358897583183</v>
      </c>
      <c r="I13" s="58">
        <f t="shared" si="1"/>
        <v>3.375379684481858</v>
      </c>
    </row>
    <row r="14" spans="1:43" x14ac:dyDescent="0.25">
      <c r="C14" s="20" t="s">
        <v>14</v>
      </c>
      <c r="D14" s="55">
        <f>'Digital (summary)'!E23</f>
        <v>7.2068200447016076E-2</v>
      </c>
      <c r="E14" s="55">
        <f>'Digital (summary)'!F23</f>
        <v>7.2068200447016076E-2</v>
      </c>
      <c r="F14" s="55">
        <f>'Digital (summary)'!G23</f>
        <v>7.2068200447016076E-2</v>
      </c>
      <c r="G14" s="55">
        <f>'Digital (summary)'!H23</f>
        <v>7.2068200447016076E-2</v>
      </c>
      <c r="H14" s="55">
        <f>'Digital (summary)'!I23</f>
        <v>7.2068200447016076E-2</v>
      </c>
      <c r="I14" s="58">
        <f t="shared" si="1"/>
        <v>0.36034100223508037</v>
      </c>
    </row>
    <row r="15" spans="1:43" ht="14.4" thickBot="1" x14ac:dyDescent="0.3">
      <c r="C15" s="24" t="s">
        <v>15</v>
      </c>
      <c r="D15" s="56">
        <f>'Digital (summary)'!E24</f>
        <v>3.8523728966223127</v>
      </c>
      <c r="E15" s="56">
        <f>'Digital (summary)'!F24</f>
        <v>3.8523728966223127</v>
      </c>
      <c r="F15" s="56">
        <f>'Digital (summary)'!G24</f>
        <v>3.8523728966223127</v>
      </c>
      <c r="G15" s="56">
        <f>'Digital (summary)'!H24</f>
        <v>3.8523728966223127</v>
      </c>
      <c r="H15" s="56">
        <f>'Digital (summary)'!I24</f>
        <v>3.8523728966223127</v>
      </c>
      <c r="I15" s="57">
        <f t="shared" si="1"/>
        <v>19.261864483111562</v>
      </c>
    </row>
    <row r="16" spans="1:43" ht="14.4" thickTop="1" x14ac:dyDescent="0.25">
      <c r="C16" s="23" t="s">
        <v>16</v>
      </c>
      <c r="D16" s="58">
        <f>SUM(D7:D15)</f>
        <v>25.750403766133122</v>
      </c>
      <c r="E16" s="58">
        <f t="shared" ref="E16:H16" si="2">SUM(E7:E15)</f>
        <v>34.449965671231773</v>
      </c>
      <c r="F16" s="58">
        <f t="shared" si="2"/>
        <v>34.572759734609406</v>
      </c>
      <c r="G16" s="58">
        <f t="shared" si="2"/>
        <v>36.608983345616409</v>
      </c>
      <c r="H16" s="58">
        <f t="shared" si="2"/>
        <v>37.868170588985215</v>
      </c>
      <c r="I16" s="58">
        <f>SUM(I7:I15)</f>
        <v>169.25028310657595</v>
      </c>
    </row>
    <row r="18" spans="2:9" x14ac:dyDescent="0.25">
      <c r="C18" s="25" t="s">
        <v>17</v>
      </c>
      <c r="D18" s="25" t="s">
        <v>2</v>
      </c>
      <c r="E18" s="25" t="s">
        <v>3</v>
      </c>
      <c r="F18" s="25" t="s">
        <v>4</v>
      </c>
      <c r="G18" s="25" t="s">
        <v>5</v>
      </c>
      <c r="H18" s="25" t="s">
        <v>6</v>
      </c>
      <c r="I18" s="25" t="s">
        <v>7</v>
      </c>
    </row>
    <row r="19" spans="2:9" x14ac:dyDescent="0.25">
      <c r="C19" s="20" t="s">
        <v>18</v>
      </c>
      <c r="D19" s="55">
        <f>'Easement Land Tax'!I14</f>
        <v>261.55855613658542</v>
      </c>
      <c r="E19" s="55">
        <f>'Easement Land Tax'!J14</f>
        <v>264.36552600731949</v>
      </c>
      <c r="F19" s="55">
        <f>'Easement Land Tax'!K14</f>
        <v>267.20261945715419</v>
      </c>
      <c r="G19" s="55">
        <f>'Easement Land Tax'!L14</f>
        <v>270.07015976352369</v>
      </c>
      <c r="H19" s="55">
        <f>'Easement Land Tax'!M14</f>
        <v>272.96847367318105</v>
      </c>
      <c r="I19" s="58">
        <f>SUM(D19:H19)</f>
        <v>1336.1653350377637</v>
      </c>
    </row>
    <row r="29" spans="2:9" s="30" customFormat="1" x14ac:dyDescent="0.25">
      <c r="B29" s="30" t="s">
        <v>19</v>
      </c>
    </row>
  </sheetData>
  <pageMargins left="0.7" right="0.7" top="0.75" bottom="0.75" header="0.3" footer="0.3"/>
  <headerFooter>
    <oddFooter>&amp;C_x000D_&amp;1#&amp;"Century Gothic"&amp;7&amp;K7F7F7F BUSINESS USE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68E88-BC32-4FE5-AD04-3E2FFA3CD42E}">
  <sheetPr>
    <tabColor rgb="FFFFFF00"/>
  </sheetPr>
  <dimension ref="A1:AS55"/>
  <sheetViews>
    <sheetView showGridLines="0" zoomScaleNormal="100" workbookViewId="0">
      <selection activeCell="G11" sqref="G11"/>
    </sheetView>
  </sheetViews>
  <sheetFormatPr defaultColWidth="0" defaultRowHeight="13.8" x14ac:dyDescent="0.25"/>
  <cols>
    <col min="1" max="1" width="8.3984375" style="20" customWidth="1"/>
    <col min="2" max="2" width="4.19921875" style="20" customWidth="1"/>
    <col min="3" max="3" width="21.8984375" style="20" bestFit="1" customWidth="1"/>
    <col min="4" max="4" width="14.3984375" style="20" bestFit="1" customWidth="1"/>
    <col min="5" max="5" width="15.59765625" style="20" bestFit="1" customWidth="1"/>
    <col min="6" max="7" width="11" style="20" bestFit="1" customWidth="1"/>
    <col min="8" max="8" width="11.5" style="20" bestFit="1" customWidth="1"/>
    <col min="9" max="9" width="9.69921875" style="20" customWidth="1"/>
    <col min="10" max="10" width="10.5" style="20" bestFit="1" customWidth="1"/>
    <col min="11" max="11" width="11.19921875" style="20" bestFit="1" customWidth="1"/>
    <col min="12" max="12" width="12.09765625" style="20" customWidth="1"/>
    <col min="13" max="13" width="12.59765625" style="20" customWidth="1"/>
    <col min="14" max="14" width="13.8984375" style="20" bestFit="1" customWidth="1"/>
    <col min="15" max="15" width="12.19921875" style="20" bestFit="1" customWidth="1"/>
    <col min="16" max="16" width="13.19921875" style="20" bestFit="1" customWidth="1"/>
    <col min="17" max="17" width="8" style="20" bestFit="1" customWidth="1"/>
    <col min="18" max="18" width="11.19921875" style="20" bestFit="1" customWidth="1"/>
    <col min="19" max="19" width="9.19921875" style="20" customWidth="1"/>
    <col min="20" max="20" width="9.3984375" style="20" customWidth="1"/>
    <col min="21" max="21" width="7.19921875" style="20" customWidth="1"/>
    <col min="22" max="22" width="9.3984375" style="20" customWidth="1"/>
    <col min="23" max="23" width="4.8984375" style="20" customWidth="1"/>
    <col min="24" max="24" width="8.8984375" style="20" customWidth="1"/>
    <col min="25" max="25" width="9" style="20" customWidth="1"/>
    <col min="26" max="26" width="10.69921875" style="20" bestFit="1" customWidth="1"/>
    <col min="27" max="32" width="9" style="20" customWidth="1"/>
    <col min="33" max="45" width="0" style="20" hidden="1" customWidth="1"/>
    <col min="46" max="16384" width="9" style="20" hidden="1"/>
  </cols>
  <sheetData>
    <row r="1" spans="1:45" s="53" customFormat="1" ht="21.75" customHeight="1" x14ac:dyDescent="0.25">
      <c r="A1" s="19" t="e" vm="1">
        <v>#VALUE!</v>
      </c>
      <c r="B1" s="51" t="s">
        <v>20</v>
      </c>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row>
    <row r="3" spans="1:45" x14ac:dyDescent="0.25">
      <c r="D3" s="23" t="s">
        <v>21</v>
      </c>
    </row>
    <row r="4" spans="1:45" x14ac:dyDescent="0.25">
      <c r="C4" s="43" t="s">
        <v>22</v>
      </c>
      <c r="D4" s="100" t="s">
        <v>23</v>
      </c>
      <c r="E4" s="100" t="s">
        <v>24</v>
      </c>
      <c r="F4" s="100" t="s">
        <v>25</v>
      </c>
      <c r="G4" s="101" t="s">
        <v>26</v>
      </c>
      <c r="H4" s="101" t="s">
        <v>27</v>
      </c>
      <c r="I4" s="102" t="s">
        <v>28</v>
      </c>
      <c r="J4" s="102" t="s">
        <v>29</v>
      </c>
      <c r="K4" s="103" t="s">
        <v>30</v>
      </c>
      <c r="L4" s="103" t="s">
        <v>31</v>
      </c>
      <c r="M4" s="100" t="s">
        <v>32</v>
      </c>
      <c r="N4" s="100" t="s">
        <v>33</v>
      </c>
      <c r="O4" s="100" t="s">
        <v>34</v>
      </c>
      <c r="P4" s="100" t="s">
        <v>35</v>
      </c>
      <c r="Q4" s="100" t="s">
        <v>36</v>
      </c>
    </row>
    <row r="5" spans="1:45" x14ac:dyDescent="0.25">
      <c r="C5" s="43" t="s">
        <v>37</v>
      </c>
      <c r="D5" s="22">
        <v>13981</v>
      </c>
      <c r="E5" s="22" t="s">
        <v>38</v>
      </c>
      <c r="F5" s="22" t="s">
        <v>39</v>
      </c>
      <c r="G5" s="104">
        <v>0.04</v>
      </c>
      <c r="H5" s="104">
        <v>0.19</v>
      </c>
      <c r="I5" s="105">
        <v>0</v>
      </c>
      <c r="J5" s="105">
        <v>0.02</v>
      </c>
      <c r="K5" s="106">
        <v>0.05</v>
      </c>
      <c r="L5" s="106">
        <v>0.65</v>
      </c>
      <c r="M5" s="107">
        <v>0</v>
      </c>
      <c r="N5" s="107">
        <v>0.04</v>
      </c>
      <c r="O5" s="107">
        <v>0</v>
      </c>
      <c r="P5" s="107">
        <v>0.01</v>
      </c>
      <c r="Q5" s="107">
        <f>SUM(G5:P5)</f>
        <v>1</v>
      </c>
    </row>
    <row r="6" spans="1:45" x14ac:dyDescent="0.25">
      <c r="C6" s="43" t="s">
        <v>40</v>
      </c>
      <c r="D6" s="22">
        <v>12287</v>
      </c>
      <c r="E6" s="22" t="s">
        <v>41</v>
      </c>
      <c r="F6" s="22" t="s">
        <v>42</v>
      </c>
      <c r="G6" s="104">
        <v>0.3</v>
      </c>
      <c r="H6" s="104">
        <v>0</v>
      </c>
      <c r="I6" s="105">
        <v>0.2</v>
      </c>
      <c r="J6" s="105">
        <v>0</v>
      </c>
      <c r="K6" s="106">
        <v>0.24</v>
      </c>
      <c r="L6" s="106">
        <v>0</v>
      </c>
      <c r="M6" s="107">
        <v>0.2</v>
      </c>
      <c r="N6" s="107">
        <v>0</v>
      </c>
      <c r="O6" s="107">
        <v>0.06</v>
      </c>
      <c r="P6" s="107">
        <v>0</v>
      </c>
      <c r="Q6" s="107">
        <f t="shared" ref="Q6:Q7" si="0">SUM(G6:P6)</f>
        <v>1</v>
      </c>
    </row>
    <row r="7" spans="1:45" x14ac:dyDescent="0.25">
      <c r="C7" s="43" t="s">
        <v>43</v>
      </c>
      <c r="D7" s="22">
        <v>12952</v>
      </c>
      <c r="E7" s="22" t="s">
        <v>44</v>
      </c>
      <c r="F7" s="22" t="s">
        <v>45</v>
      </c>
      <c r="G7" s="104">
        <v>0.192</v>
      </c>
      <c r="H7" s="104">
        <v>0.23100000000000001</v>
      </c>
      <c r="I7" s="105">
        <v>3.3000000000000002E-2</v>
      </c>
      <c r="J7" s="105">
        <v>5.1999999999999998E-2</v>
      </c>
      <c r="K7" s="106">
        <v>0.105</v>
      </c>
      <c r="L7" s="106">
        <v>9.9000000000000005E-2</v>
      </c>
      <c r="M7" s="107">
        <v>0.13700000000000001</v>
      </c>
      <c r="N7" s="107">
        <v>0.129</v>
      </c>
      <c r="O7" s="107">
        <v>1.7000000000000001E-2</v>
      </c>
      <c r="P7" s="107">
        <v>4.0000000000000001E-3</v>
      </c>
      <c r="Q7" s="107">
        <f t="shared" si="0"/>
        <v>0.99900000000000011</v>
      </c>
    </row>
    <row r="8" spans="1:45" x14ac:dyDescent="0.25">
      <c r="C8" s="43"/>
      <c r="M8" s="108"/>
      <c r="N8" s="108"/>
      <c r="O8" s="108"/>
      <c r="P8" s="108"/>
    </row>
    <row r="9" spans="1:45" ht="14.4" thickBot="1" x14ac:dyDescent="0.3">
      <c r="B9" s="21"/>
      <c r="C9" s="41"/>
      <c r="D9" s="109" t="s">
        <v>46</v>
      </c>
      <c r="E9" s="110"/>
      <c r="F9" s="110"/>
      <c r="G9" s="110"/>
      <c r="H9" s="110"/>
      <c r="J9" s="23" t="s">
        <v>47</v>
      </c>
      <c r="M9" s="111"/>
    </row>
    <row r="10" spans="1:45" ht="15" customHeight="1" x14ac:dyDescent="0.25">
      <c r="B10" s="21"/>
      <c r="C10" s="43" t="s">
        <v>22</v>
      </c>
      <c r="D10" s="112" t="s">
        <v>48</v>
      </c>
      <c r="E10" s="112" t="s">
        <v>49</v>
      </c>
      <c r="F10" s="112" t="s">
        <v>50</v>
      </c>
      <c r="G10" s="112" t="s">
        <v>51</v>
      </c>
      <c r="H10" s="112" t="s">
        <v>52</v>
      </c>
      <c r="J10" s="131" t="s">
        <v>53</v>
      </c>
      <c r="K10" s="132"/>
      <c r="L10" s="132"/>
      <c r="M10" s="132"/>
      <c r="N10" s="132"/>
      <c r="O10" s="132"/>
      <c r="P10" s="132"/>
      <c r="Q10" s="132"/>
      <c r="R10" s="133"/>
    </row>
    <row r="11" spans="1:45" x14ac:dyDescent="0.25">
      <c r="B11" s="21"/>
      <c r="C11" s="43" t="s">
        <v>40</v>
      </c>
      <c r="D11" s="113">
        <v>0.2</v>
      </c>
      <c r="E11" s="113">
        <v>0.3</v>
      </c>
      <c r="F11" s="113">
        <v>0.24</v>
      </c>
      <c r="G11" s="114">
        <f>SUM(D11:E11)</f>
        <v>0.5</v>
      </c>
      <c r="H11" s="114">
        <f>G11+F11</f>
        <v>0.74</v>
      </c>
      <c r="J11" s="134"/>
      <c r="K11" s="135"/>
      <c r="L11" s="135"/>
      <c r="M11" s="135"/>
      <c r="N11" s="135"/>
      <c r="O11" s="135"/>
      <c r="P11" s="135"/>
      <c r="Q11" s="135"/>
      <c r="R11" s="136"/>
    </row>
    <row r="12" spans="1:45" ht="14.4" thickBot="1" x14ac:dyDescent="0.3">
      <c r="B12" s="21"/>
      <c r="C12" s="43" t="s">
        <v>37</v>
      </c>
      <c r="D12" s="113">
        <v>0.7</v>
      </c>
      <c r="E12" s="113">
        <v>0.23</v>
      </c>
      <c r="F12" s="113">
        <v>0.02</v>
      </c>
      <c r="G12" s="114">
        <f>SUM(D12:E12)</f>
        <v>0.92999999999999994</v>
      </c>
      <c r="H12" s="114">
        <f>G12+F12</f>
        <v>0.95</v>
      </c>
      <c r="J12" s="137"/>
      <c r="K12" s="138"/>
      <c r="L12" s="138"/>
      <c r="M12" s="138"/>
      <c r="N12" s="138"/>
      <c r="O12" s="138"/>
      <c r="P12" s="138"/>
      <c r="Q12" s="138"/>
      <c r="R12" s="139"/>
    </row>
    <row r="13" spans="1:45" x14ac:dyDescent="0.25">
      <c r="B13" s="21"/>
      <c r="C13" s="41"/>
      <c r="D13" s="21"/>
      <c r="E13" s="21"/>
    </row>
    <row r="14" spans="1:45" ht="14.4" thickBot="1" x14ac:dyDescent="0.3">
      <c r="C14" s="41"/>
      <c r="D14" s="115" t="s">
        <v>54</v>
      </c>
      <c r="E14" s="116"/>
      <c r="F14" s="116"/>
      <c r="G14" s="116"/>
      <c r="H14" s="21"/>
      <c r="I14" s="21"/>
    </row>
    <row r="15" spans="1:45" x14ac:dyDescent="0.25">
      <c r="C15" s="43" t="s">
        <v>22</v>
      </c>
      <c r="D15" s="117" t="s">
        <v>55</v>
      </c>
      <c r="E15" s="117" t="s">
        <v>56</v>
      </c>
      <c r="F15" s="117" t="s">
        <v>57</v>
      </c>
      <c r="G15" s="117" t="s">
        <v>57</v>
      </c>
      <c r="H15" s="21"/>
      <c r="J15" s="140" t="s">
        <v>58</v>
      </c>
      <c r="K15" s="141"/>
      <c r="L15" s="141"/>
      <c r="M15" s="141"/>
      <c r="N15" s="141"/>
      <c r="O15" s="141"/>
      <c r="P15" s="141"/>
      <c r="Q15" s="141"/>
      <c r="R15" s="142"/>
    </row>
    <row r="16" spans="1:45" x14ac:dyDescent="0.25">
      <c r="C16" s="43" t="s">
        <v>40</v>
      </c>
      <c r="D16" s="114">
        <f>D11/$G11</f>
        <v>0.4</v>
      </c>
      <c r="E16" s="114">
        <f>E11/$G11</f>
        <v>0.6</v>
      </c>
      <c r="F16" s="114">
        <f>$F11*D16</f>
        <v>9.6000000000000002E-2</v>
      </c>
      <c r="G16" s="114">
        <f>$F11*E16</f>
        <v>0.14399999999999999</v>
      </c>
      <c r="H16" s="21"/>
      <c r="J16" s="143"/>
      <c r="K16" s="144"/>
      <c r="L16" s="144"/>
      <c r="M16" s="144"/>
      <c r="N16" s="144"/>
      <c r="O16" s="144"/>
      <c r="P16" s="144"/>
      <c r="Q16" s="144"/>
      <c r="R16" s="145"/>
    </row>
    <row r="17" spans="3:18" ht="14.4" thickBot="1" x14ac:dyDescent="0.3">
      <c r="C17" s="43" t="s">
        <v>37</v>
      </c>
      <c r="D17" s="114">
        <f>D12/$G12</f>
        <v>0.75268817204301075</v>
      </c>
      <c r="E17" s="114">
        <f>E12/$G12</f>
        <v>0.24731182795698928</v>
      </c>
      <c r="F17" s="114">
        <f>$F12*D17</f>
        <v>1.5053763440860216E-2</v>
      </c>
      <c r="G17" s="114">
        <f>$F12*E17</f>
        <v>4.9462365591397854E-3</v>
      </c>
      <c r="H17" s="21"/>
      <c r="J17" s="146"/>
      <c r="K17" s="147"/>
      <c r="L17" s="147"/>
      <c r="M17" s="147"/>
      <c r="N17" s="147"/>
      <c r="O17" s="147"/>
      <c r="P17" s="147"/>
      <c r="Q17" s="147"/>
      <c r="R17" s="148"/>
    </row>
    <row r="18" spans="3:18" x14ac:dyDescent="0.25">
      <c r="C18" s="41"/>
      <c r="E18" s="21"/>
      <c r="H18" s="21"/>
    </row>
    <row r="19" spans="3:18" ht="14.4" thickBot="1" x14ac:dyDescent="0.3">
      <c r="C19" s="41"/>
      <c r="D19" s="118" t="s">
        <v>59</v>
      </c>
      <c r="E19" s="119"/>
      <c r="F19" s="119"/>
      <c r="G19" s="119"/>
      <c r="H19" s="119"/>
    </row>
    <row r="20" spans="3:18" x14ac:dyDescent="0.25">
      <c r="C20" s="43" t="s">
        <v>22</v>
      </c>
      <c r="D20" s="120" t="s">
        <v>48</v>
      </c>
      <c r="E20" s="120" t="s">
        <v>49</v>
      </c>
      <c r="F20" s="120" t="s">
        <v>50</v>
      </c>
      <c r="G20" s="120" t="s">
        <v>51</v>
      </c>
      <c r="H20" s="120" t="s">
        <v>60</v>
      </c>
      <c r="I20" s="21"/>
      <c r="J20" s="149" t="s">
        <v>61</v>
      </c>
      <c r="K20" s="150"/>
      <c r="L20" s="150"/>
      <c r="M20" s="150"/>
      <c r="N20" s="150"/>
      <c r="O20" s="150"/>
      <c r="P20" s="150"/>
      <c r="Q20" s="150"/>
      <c r="R20" s="151"/>
    </row>
    <row r="21" spans="3:18" x14ac:dyDescent="0.25">
      <c r="C21" s="43" t="s">
        <v>40</v>
      </c>
      <c r="D21" s="114">
        <f>D11+F16</f>
        <v>0.29600000000000004</v>
      </c>
      <c r="E21" s="114">
        <f>E11+G16</f>
        <v>0.44399999999999995</v>
      </c>
      <c r="F21" s="114">
        <v>0</v>
      </c>
      <c r="G21" s="114">
        <f>SUM(D21:E21)</f>
        <v>0.74</v>
      </c>
      <c r="H21" s="121" t="b">
        <f>H11=G21</f>
        <v>1</v>
      </c>
      <c r="I21" s="21"/>
      <c r="J21" s="152"/>
      <c r="K21" s="153"/>
      <c r="L21" s="153"/>
      <c r="M21" s="153"/>
      <c r="N21" s="153"/>
      <c r="O21" s="153"/>
      <c r="P21" s="153"/>
      <c r="Q21" s="153"/>
      <c r="R21" s="154"/>
    </row>
    <row r="22" spans="3:18" ht="14.4" thickBot="1" x14ac:dyDescent="0.3">
      <c r="C22" s="43" t="s">
        <v>37</v>
      </c>
      <c r="D22" s="114">
        <f>D12+F17</f>
        <v>0.71505376344086014</v>
      </c>
      <c r="E22" s="114">
        <f>E12+G17</f>
        <v>0.23494623655913979</v>
      </c>
      <c r="F22" s="114">
        <v>0</v>
      </c>
      <c r="G22" s="114">
        <f>SUM(D22:E22)</f>
        <v>0.95</v>
      </c>
      <c r="H22" s="121" t="b">
        <f>H12=G22</f>
        <v>1</v>
      </c>
      <c r="J22" s="155"/>
      <c r="K22" s="156"/>
      <c r="L22" s="156"/>
      <c r="M22" s="156"/>
      <c r="N22" s="156"/>
      <c r="O22" s="156"/>
      <c r="P22" s="156"/>
      <c r="Q22" s="156"/>
      <c r="R22" s="157"/>
    </row>
    <row r="23" spans="3:18" x14ac:dyDescent="0.25">
      <c r="C23" s="41"/>
      <c r="H23" s="21"/>
    </row>
    <row r="24" spans="3:18" x14ac:dyDescent="0.25">
      <c r="C24" s="41"/>
      <c r="D24" s="120" t="s">
        <v>48</v>
      </c>
      <c r="E24" s="120" t="s">
        <v>49</v>
      </c>
      <c r="F24" s="120" t="s">
        <v>50</v>
      </c>
      <c r="H24" s="21"/>
    </row>
    <row r="25" spans="3:18" x14ac:dyDescent="0.25">
      <c r="C25" s="43" t="s">
        <v>43</v>
      </c>
      <c r="D25" s="122">
        <v>0.5</v>
      </c>
      <c r="E25" s="122">
        <v>0.5</v>
      </c>
      <c r="F25" s="114">
        <v>0</v>
      </c>
      <c r="H25" s="21"/>
      <c r="J25" s="43" t="s">
        <v>43</v>
      </c>
      <c r="L25" s="20" t="s">
        <v>62</v>
      </c>
    </row>
    <row r="26" spans="3:18" x14ac:dyDescent="0.25">
      <c r="C26" s="43" t="s">
        <v>63</v>
      </c>
      <c r="D26" s="122">
        <v>1</v>
      </c>
      <c r="E26" s="122">
        <v>0</v>
      </c>
      <c r="F26" s="114">
        <v>0</v>
      </c>
      <c r="H26" s="21"/>
      <c r="J26" s="43" t="s">
        <v>63</v>
      </c>
      <c r="K26" s="21"/>
      <c r="L26" s="41" t="s">
        <v>64</v>
      </c>
    </row>
    <row r="27" spans="3:18" x14ac:dyDescent="0.25">
      <c r="H27" s="21"/>
      <c r="I27" s="21"/>
      <c r="J27" s="21"/>
      <c r="K27" s="21"/>
      <c r="L27" s="21"/>
    </row>
    <row r="28" spans="3:18" x14ac:dyDescent="0.25">
      <c r="H28" s="21"/>
      <c r="I28" s="21"/>
      <c r="J28" s="21"/>
      <c r="K28" s="21"/>
      <c r="L28" s="21"/>
    </row>
    <row r="29" spans="3:18" x14ac:dyDescent="0.25">
      <c r="H29" s="21"/>
      <c r="I29" s="21"/>
      <c r="J29" s="21"/>
      <c r="K29" s="21"/>
      <c r="L29" s="21"/>
    </row>
    <row r="42" s="21" customFormat="1" x14ac:dyDescent="0.25"/>
    <row r="51" spans="2:14" s="93" customFormat="1" x14ac:dyDescent="0.25">
      <c r="B51" s="93" t="s">
        <v>19</v>
      </c>
    </row>
    <row r="55" spans="2:14" x14ac:dyDescent="0.25">
      <c r="G55" s="108"/>
      <c r="N55" s="108"/>
    </row>
  </sheetData>
  <mergeCells count="3">
    <mergeCell ref="J10:R12"/>
    <mergeCell ref="J15:R17"/>
    <mergeCell ref="J20:R2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F7A16-FD13-4056-A2E9-EDCECBA6FD01}">
  <sheetPr>
    <tabColor theme="5" tint="0.59999389629810485"/>
  </sheetPr>
  <dimension ref="A1"/>
  <sheetViews>
    <sheetView showGridLines="0" workbookViewId="0">
      <selection activeCell="M14" sqref="M14"/>
    </sheetView>
  </sheetViews>
  <sheetFormatPr defaultRowHeight="13.8"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6F638-7813-41C3-9E2F-7632D0E518E1}">
  <sheetPr>
    <tabColor theme="5" tint="-0.249977111117893"/>
  </sheetPr>
  <dimension ref="A1:BC31"/>
  <sheetViews>
    <sheetView showGridLines="0" topLeftCell="G1" zoomScale="55" zoomScaleNormal="55" workbookViewId="0">
      <selection activeCell="P9" sqref="P9"/>
    </sheetView>
  </sheetViews>
  <sheetFormatPr defaultColWidth="0" defaultRowHeight="0" customHeight="1" zeroHeight="1" x14ac:dyDescent="0.25"/>
  <cols>
    <col min="1" max="1" width="22.59765625" style="5" customWidth="1"/>
    <col min="2" max="4" width="4.59765625" style="5" customWidth="1"/>
    <col min="5" max="5" width="8.19921875" style="5" customWidth="1"/>
    <col min="6" max="6" width="30.59765625" style="5" customWidth="1"/>
    <col min="7" max="7" width="39.59765625" style="5" customWidth="1"/>
    <col min="8" max="8" width="15.69921875" style="5" customWidth="1"/>
    <col min="9" max="9" width="22.3984375" style="5" customWidth="1"/>
    <col min="10" max="10" width="18.69921875" style="5" bestFit="1" customWidth="1"/>
    <col min="11" max="11" width="18.69921875" style="5" customWidth="1"/>
    <col min="12" max="12" width="13.69921875" style="5" customWidth="1"/>
    <col min="13" max="13" width="17.19921875" style="5" customWidth="1"/>
    <col min="14" max="14" width="16" style="5" customWidth="1"/>
    <col min="15" max="15" width="17.59765625" style="5" customWidth="1"/>
    <col min="16" max="16" width="51.19921875" style="5" customWidth="1"/>
    <col min="17" max="17" width="29.69921875" style="5" customWidth="1"/>
    <col min="18" max="18" width="9.59765625" style="5" customWidth="1"/>
    <col min="19" max="19" width="75.3984375" style="5" customWidth="1"/>
    <col min="20" max="30" width="9.59765625" style="5" customWidth="1"/>
    <col min="31" max="43" width="0" style="5" hidden="1" customWidth="1"/>
    <col min="44" max="44" width="7.69921875" style="5" hidden="1" customWidth="1"/>
    <col min="45" max="55" width="0" style="5" hidden="1" customWidth="1"/>
    <col min="56" max="16384" width="7.69921875" style="5" hidden="1"/>
  </cols>
  <sheetData>
    <row r="1" spans="1:44" s="2" customFormat="1" ht="26.25" customHeight="1" x14ac:dyDescent="0.25">
      <c r="A1" s="19" t="e" vm="2">
        <v>#VALUE!</v>
      </c>
      <c r="B1" s="51" t="s">
        <v>65</v>
      </c>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1"/>
      <c r="AF1" s="1"/>
      <c r="AG1" s="1"/>
      <c r="AH1" s="1"/>
      <c r="AI1" s="1"/>
      <c r="AJ1" s="1"/>
      <c r="AK1" s="1"/>
      <c r="AL1" s="1"/>
      <c r="AM1" s="1"/>
      <c r="AN1" s="1"/>
      <c r="AO1" s="1"/>
      <c r="AP1" s="1"/>
      <c r="AQ1" s="1"/>
      <c r="AR1" s="1"/>
    </row>
    <row r="2" spans="1:44" ht="13.8" x14ac:dyDescent="0.25"/>
    <row r="3" spans="1:44" ht="13.8" x14ac:dyDescent="0.25"/>
    <row r="4" spans="1:44" s="2" customFormat="1" ht="14.4" thickBot="1" x14ac:dyDescent="0.3">
      <c r="J4" s="16" t="s">
        <v>66</v>
      </c>
      <c r="K4" s="16" t="s">
        <v>66</v>
      </c>
    </row>
    <row r="5" spans="1:44" s="2" customFormat="1" ht="14.4" thickBot="1" x14ac:dyDescent="0.3">
      <c r="J5" s="16" t="s">
        <v>66</v>
      </c>
      <c r="K5" s="16" t="s">
        <v>66</v>
      </c>
      <c r="L5" s="16" t="s">
        <v>66</v>
      </c>
      <c r="M5" s="16" t="s">
        <v>66</v>
      </c>
      <c r="N5" s="16" t="s">
        <v>66</v>
      </c>
      <c r="O5" s="16" t="s">
        <v>66</v>
      </c>
      <c r="P5" s="16" t="s">
        <v>66</v>
      </c>
    </row>
    <row r="6" spans="1:44" s="2" customFormat="1" ht="14.4" thickBot="1" x14ac:dyDescent="0.3">
      <c r="J6" s="16" t="s">
        <v>66</v>
      </c>
      <c r="K6" s="16" t="s">
        <v>66</v>
      </c>
      <c r="L6" s="16" t="s">
        <v>66</v>
      </c>
      <c r="M6" s="16" t="s">
        <v>66</v>
      </c>
      <c r="N6" s="16" t="s">
        <v>66</v>
      </c>
      <c r="O6" s="16" t="s">
        <v>66</v>
      </c>
      <c r="P6" s="16" t="s">
        <v>66</v>
      </c>
      <c r="Q6" s="3"/>
    </row>
    <row r="7" spans="1:44" ht="15.6" thickBot="1" x14ac:dyDescent="0.3">
      <c r="E7" s="37"/>
    </row>
    <row r="8" spans="1:44" s="6" customFormat="1" ht="45" x14ac:dyDescent="0.25">
      <c r="E8" s="13" t="s">
        <v>67</v>
      </c>
      <c r="F8" s="13" t="s">
        <v>68</v>
      </c>
      <c r="G8" s="13" t="s">
        <v>69</v>
      </c>
      <c r="H8" s="13" t="s">
        <v>70</v>
      </c>
      <c r="I8" s="14" t="s">
        <v>71</v>
      </c>
      <c r="J8" s="13" t="s">
        <v>72</v>
      </c>
      <c r="K8" s="14" t="s">
        <v>73</v>
      </c>
      <c r="L8" s="14" t="s">
        <v>74</v>
      </c>
      <c r="M8" s="14" t="s">
        <v>75</v>
      </c>
      <c r="N8" s="13" t="s">
        <v>76</v>
      </c>
      <c r="O8" s="13" t="s">
        <v>77</v>
      </c>
      <c r="P8" s="13" t="s">
        <v>78</v>
      </c>
      <c r="Q8" s="13" t="s">
        <v>79</v>
      </c>
    </row>
    <row r="9" spans="1:44" s="2" customFormat="1" ht="193.2" x14ac:dyDescent="0.25">
      <c r="E9" s="31">
        <v>1</v>
      </c>
      <c r="F9" s="32" t="s">
        <v>80</v>
      </c>
      <c r="G9" s="33" t="s">
        <v>81</v>
      </c>
      <c r="H9" s="34" t="s">
        <v>82</v>
      </c>
      <c r="I9" s="35" t="s">
        <v>83</v>
      </c>
      <c r="J9" s="35" t="s">
        <v>66</v>
      </c>
      <c r="K9" s="35" t="s">
        <v>66</v>
      </c>
      <c r="L9" s="35" t="s">
        <v>66</v>
      </c>
      <c r="M9" s="35" t="s">
        <v>66</v>
      </c>
      <c r="N9" s="35" t="s">
        <v>66</v>
      </c>
      <c r="O9" s="35" t="s">
        <v>66</v>
      </c>
      <c r="P9" s="35" t="s">
        <v>66</v>
      </c>
      <c r="Q9" s="35" t="s">
        <v>66</v>
      </c>
    </row>
    <row r="10" spans="1:44" s="2" customFormat="1" ht="151.80000000000001" x14ac:dyDescent="0.25">
      <c r="E10" s="9">
        <v>2</v>
      </c>
      <c r="F10" s="7" t="s">
        <v>84</v>
      </c>
      <c r="G10" s="8" t="s">
        <v>85</v>
      </c>
      <c r="H10" s="17" t="s">
        <v>86</v>
      </c>
      <c r="I10" s="15" t="s">
        <v>83</v>
      </c>
      <c r="J10" s="15" t="s">
        <v>66</v>
      </c>
      <c r="K10" s="15" t="s">
        <v>66</v>
      </c>
      <c r="L10" s="15" t="s">
        <v>66</v>
      </c>
      <c r="M10" s="15" t="s">
        <v>66</v>
      </c>
      <c r="N10" s="15" t="s">
        <v>66</v>
      </c>
      <c r="O10" s="15" t="s">
        <v>66</v>
      </c>
      <c r="P10" s="15" t="s">
        <v>66</v>
      </c>
      <c r="Q10" s="15" t="s">
        <v>66</v>
      </c>
      <c r="S10" s="4"/>
    </row>
    <row r="11" spans="1:44" s="2" customFormat="1" ht="136.19999999999999" customHeight="1" x14ac:dyDescent="0.25">
      <c r="E11" s="10">
        <v>3</v>
      </c>
      <c r="F11" s="11" t="s">
        <v>87</v>
      </c>
      <c r="G11" s="12" t="s">
        <v>88</v>
      </c>
      <c r="H11" s="18" t="s">
        <v>89</v>
      </c>
      <c r="I11" s="16" t="s">
        <v>83</v>
      </c>
      <c r="J11" s="16" t="s">
        <v>66</v>
      </c>
      <c r="K11" s="16" t="s">
        <v>66</v>
      </c>
      <c r="L11" s="16" t="s">
        <v>66</v>
      </c>
      <c r="M11" s="16" t="s">
        <v>66</v>
      </c>
      <c r="N11" s="16" t="s">
        <v>66</v>
      </c>
      <c r="O11" s="16" t="s">
        <v>66</v>
      </c>
      <c r="P11" s="16" t="s">
        <v>66</v>
      </c>
      <c r="Q11" s="16" t="s">
        <v>66</v>
      </c>
    </row>
    <row r="12" spans="1:44" ht="20.399999999999999" x14ac:dyDescent="0.25">
      <c r="E12" s="38" t="s">
        <v>90</v>
      </c>
      <c r="F12" s="26"/>
      <c r="G12" s="26"/>
      <c r="H12" s="26"/>
      <c r="I12" s="26"/>
      <c r="J12" s="26"/>
      <c r="K12" s="26"/>
      <c r="L12" s="27" t="s">
        <v>90</v>
      </c>
      <c r="M12" s="26" t="s">
        <v>90</v>
      </c>
      <c r="N12" s="26" t="s">
        <v>90</v>
      </c>
      <c r="O12" s="26" t="s">
        <v>90</v>
      </c>
      <c r="P12" s="26"/>
      <c r="Q12" s="28"/>
    </row>
    <row r="13" spans="1:44" ht="13.8" x14ac:dyDescent="0.25"/>
    <row r="14" spans="1:44" ht="13.8" x14ac:dyDescent="0.25"/>
    <row r="15" spans="1:44" ht="13.8" x14ac:dyDescent="0.25"/>
    <row r="16" spans="1:44" ht="13.8" x14ac:dyDescent="0.25"/>
    <row r="17" spans="2:2" ht="13.8" x14ac:dyDescent="0.25"/>
    <row r="18" spans="2:2" s="29" customFormat="1" ht="13.8" x14ac:dyDescent="0.25">
      <c r="B18" s="30" t="s">
        <v>19</v>
      </c>
    </row>
    <row r="19" spans="2:2" ht="13.8" x14ac:dyDescent="0.25"/>
    <row r="20" spans="2:2" ht="13.8" x14ac:dyDescent="0.25"/>
    <row r="21" spans="2:2" ht="13.8" x14ac:dyDescent="0.25"/>
    <row r="22" spans="2:2" ht="13.8" x14ac:dyDescent="0.25"/>
    <row r="23" spans="2:2" ht="13.8" x14ac:dyDescent="0.25"/>
    <row r="24" spans="2:2" ht="13.8" x14ac:dyDescent="0.25"/>
    <row r="25" spans="2:2" ht="13.8" x14ac:dyDescent="0.25"/>
    <row r="26" spans="2:2" ht="13.8" x14ac:dyDescent="0.25"/>
    <row r="27" spans="2:2" ht="13.8" x14ac:dyDescent="0.25"/>
    <row r="28" spans="2:2" ht="13.8" x14ac:dyDescent="0.25"/>
    <row r="29" spans="2:2" ht="13.8" x14ac:dyDescent="0.25"/>
    <row r="30" spans="2:2" ht="13.8" x14ac:dyDescent="0.25"/>
    <row r="31" spans="2:2" ht="13.95" customHeight="1" x14ac:dyDescent="0.25"/>
  </sheetData>
  <pageMargins left="0.7" right="0.7" top="0.75" bottom="0.75" header="0.3" footer="0.3"/>
  <headerFooter>
    <oddFooter>&amp;C_x000D_&amp;1#&amp;"Century Gothic"&amp;7&amp;K7F7F7F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8CF81-6FFF-458A-A46C-412B0D230EDE}">
  <sheetPr>
    <tabColor theme="5"/>
  </sheetPr>
  <dimension ref="A1:AR33"/>
  <sheetViews>
    <sheetView showGridLines="0" tabSelected="1" zoomScaleNormal="100" workbookViewId="0">
      <selection activeCell="G19" sqref="G19"/>
    </sheetView>
  </sheetViews>
  <sheetFormatPr defaultColWidth="0" defaultRowHeight="13.8" x14ac:dyDescent="0.25"/>
  <cols>
    <col min="1" max="3" width="9" customWidth="1"/>
    <col min="4" max="4" width="33.59765625" customWidth="1"/>
    <col min="5" max="18" width="9" customWidth="1"/>
    <col min="19" max="44" width="0" hidden="1" customWidth="1"/>
    <col min="45" max="16384" width="9" hidden="1"/>
  </cols>
  <sheetData>
    <row r="1" spans="1:44" s="53" customFormat="1" ht="25.5" customHeight="1" x14ac:dyDescent="0.25">
      <c r="A1" s="19" t="e" vm="2">
        <v>#VALUE!</v>
      </c>
      <c r="B1" s="51" t="s">
        <v>91</v>
      </c>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row>
    <row r="4" spans="1:44" s="20" customFormat="1" x14ac:dyDescent="0.25">
      <c r="D4" s="88" t="s">
        <v>92</v>
      </c>
      <c r="E4" s="40">
        <f>'[21]Input|Rate of change'!$O$19</f>
        <v>1.0701035823950868</v>
      </c>
      <c r="F4" s="23" t="s">
        <v>93</v>
      </c>
    </row>
    <row r="5" spans="1:44" s="20" customFormat="1" x14ac:dyDescent="0.25"/>
    <row r="6" spans="1:44" s="20" customFormat="1" x14ac:dyDescent="0.25">
      <c r="D6" s="89" t="s">
        <v>94</v>
      </c>
    </row>
    <row r="7" spans="1:44" s="20" customFormat="1" x14ac:dyDescent="0.25"/>
    <row r="8" spans="1:44" s="20" customFormat="1" x14ac:dyDescent="0.25">
      <c r="D8" s="90" t="s">
        <v>95</v>
      </c>
      <c r="E8" s="90" t="s">
        <v>2</v>
      </c>
      <c r="F8" s="90" t="s">
        <v>3</v>
      </c>
      <c r="G8" s="90" t="s">
        <v>4</v>
      </c>
      <c r="H8" s="90" t="s">
        <v>5</v>
      </c>
      <c r="I8" s="90" t="s">
        <v>6</v>
      </c>
    </row>
    <row r="9" spans="1:44" s="20" customFormat="1" x14ac:dyDescent="0.25">
      <c r="D9" s="20" t="s">
        <v>96</v>
      </c>
      <c r="E9" s="59">
        <v>2.4300000000000002</v>
      </c>
      <c r="F9" s="59">
        <v>1.31</v>
      </c>
      <c r="G9" s="59">
        <v>2.31</v>
      </c>
      <c r="H9" s="59">
        <v>3.7350000000000008</v>
      </c>
      <c r="I9" s="59">
        <v>4.0350000000000001</v>
      </c>
    </row>
    <row r="10" spans="1:44" s="20" customFormat="1" x14ac:dyDescent="0.25">
      <c r="D10" s="20" t="s">
        <v>97</v>
      </c>
      <c r="E10" s="59">
        <v>0.33</v>
      </c>
      <c r="F10" s="59">
        <v>4.7170000000000005</v>
      </c>
      <c r="G10" s="59">
        <v>1.167</v>
      </c>
      <c r="H10" s="59">
        <v>1.167</v>
      </c>
      <c r="I10" s="59">
        <v>1.5495000000000001</v>
      </c>
    </row>
    <row r="11" spans="1:44" s="20" customFormat="1" x14ac:dyDescent="0.25">
      <c r="D11" s="20" t="s">
        <v>98</v>
      </c>
      <c r="E11" s="59">
        <v>0</v>
      </c>
      <c r="F11" s="59">
        <v>0</v>
      </c>
      <c r="G11" s="59">
        <v>0</v>
      </c>
      <c r="H11" s="59">
        <v>0</v>
      </c>
      <c r="I11" s="59">
        <v>0</v>
      </c>
    </row>
    <row r="12" spans="1:44" s="20" customFormat="1" x14ac:dyDescent="0.25">
      <c r="D12" s="20" t="s">
        <v>99</v>
      </c>
      <c r="E12" s="59">
        <v>0</v>
      </c>
      <c r="F12" s="59">
        <v>0</v>
      </c>
      <c r="G12" s="59">
        <v>0.1</v>
      </c>
      <c r="H12" s="59">
        <v>0.1</v>
      </c>
      <c r="I12" s="59">
        <v>0.1</v>
      </c>
    </row>
    <row r="13" spans="1:44" s="20" customFormat="1" x14ac:dyDescent="0.25">
      <c r="D13" s="20" t="s">
        <v>100</v>
      </c>
      <c r="E13" s="59">
        <v>0.51345306122448986</v>
      </c>
      <c r="F13" s="59">
        <v>0.53426938775510202</v>
      </c>
      <c r="G13" s="59">
        <v>0.59717755102040815</v>
      </c>
      <c r="H13" s="59">
        <v>0.70217755102040813</v>
      </c>
      <c r="I13" s="59">
        <v>0.80717755102040822</v>
      </c>
    </row>
    <row r="14" spans="1:44" s="20" customFormat="1" x14ac:dyDescent="0.25">
      <c r="D14" s="20" t="s">
        <v>101</v>
      </c>
      <c r="E14" s="59">
        <v>6.7346938775510221E-2</v>
      </c>
      <c r="F14" s="59">
        <v>6.7346938775510221E-2</v>
      </c>
      <c r="G14" s="59">
        <v>6.7346938775510221E-2</v>
      </c>
      <c r="H14" s="59">
        <v>6.7346938775510221E-2</v>
      </c>
      <c r="I14" s="59">
        <v>6.7346938775510221E-2</v>
      </c>
    </row>
    <row r="15" spans="1:44" s="20" customFormat="1" ht="14.4" thickBot="1" x14ac:dyDescent="0.3">
      <c r="D15" s="24" t="s">
        <v>102</v>
      </c>
      <c r="E15" s="91">
        <v>3.6</v>
      </c>
      <c r="F15" s="91">
        <v>3.6</v>
      </c>
      <c r="G15" s="91">
        <v>3.6</v>
      </c>
      <c r="H15" s="91">
        <v>3.6</v>
      </c>
      <c r="I15" s="91">
        <v>3.6</v>
      </c>
    </row>
    <row r="16" spans="1:44" s="20" customFormat="1" ht="14.4" thickTop="1" x14ac:dyDescent="0.25">
      <c r="D16" s="23" t="s">
        <v>103</v>
      </c>
      <c r="E16" s="92">
        <f>SUM(E9:E15)</f>
        <v>6.9408000000000012</v>
      </c>
      <c r="F16" s="92">
        <f t="shared" ref="F16" si="0">SUM(F9:F15)</f>
        <v>10.228616326530613</v>
      </c>
      <c r="G16" s="92">
        <f t="shared" ref="G16" si="1">SUM(G9:G15)</f>
        <v>7.8415244897959191</v>
      </c>
      <c r="H16" s="92">
        <f t="shared" ref="H16" si="2">SUM(H9:H15)</f>
        <v>9.3715244897959185</v>
      </c>
      <c r="I16" s="92">
        <f t="shared" ref="I16" si="3">SUM(I9:I15)</f>
        <v>10.159024489795918</v>
      </c>
    </row>
    <row r="17" spans="4:10" s="20" customFormat="1" x14ac:dyDescent="0.25"/>
    <row r="18" spans="4:10" s="20" customFormat="1" x14ac:dyDescent="0.25">
      <c r="D18" s="25" t="s">
        <v>104</v>
      </c>
      <c r="E18" s="25" t="s">
        <v>2</v>
      </c>
      <c r="F18" s="25" t="s">
        <v>3</v>
      </c>
      <c r="G18" s="25" t="s">
        <v>4</v>
      </c>
      <c r="H18" s="25" t="s">
        <v>5</v>
      </c>
      <c r="I18" s="25" t="s">
        <v>6</v>
      </c>
    </row>
    <row r="19" spans="4:10" s="20" customFormat="1" x14ac:dyDescent="0.25">
      <c r="D19" s="20" t="s">
        <v>96</v>
      </c>
      <c r="E19" s="55">
        <f>E9*$E$4</f>
        <v>2.6003517052200613</v>
      </c>
      <c r="F19" s="55">
        <f t="shared" ref="F19:I19" si="4">F9*$E$4</f>
        <v>1.4018356929375639</v>
      </c>
      <c r="G19" s="55">
        <f t="shared" si="4"/>
        <v>2.4719392753326508</v>
      </c>
      <c r="H19" s="55">
        <f t="shared" si="4"/>
        <v>3.9968368802456502</v>
      </c>
      <c r="I19" s="55">
        <f t="shared" si="4"/>
        <v>4.3178679549641759</v>
      </c>
    </row>
    <row r="20" spans="4:10" s="20" customFormat="1" x14ac:dyDescent="0.25">
      <c r="D20" s="20" t="s">
        <v>97</v>
      </c>
      <c r="E20" s="55">
        <f t="shared" ref="E20:I20" si="5">E10*$E$4</f>
        <v>0.35313418219037868</v>
      </c>
      <c r="F20" s="55">
        <f t="shared" si="5"/>
        <v>5.0476785981576251</v>
      </c>
      <c r="G20" s="55">
        <f t="shared" si="5"/>
        <v>1.2488108806550664</v>
      </c>
      <c r="H20" s="55">
        <f t="shared" si="5"/>
        <v>1.2488108806550664</v>
      </c>
      <c r="I20" s="55">
        <f t="shared" si="5"/>
        <v>1.6581255009211873</v>
      </c>
    </row>
    <row r="21" spans="4:10" s="20" customFormat="1" x14ac:dyDescent="0.25">
      <c r="D21" s="20" t="s">
        <v>99</v>
      </c>
      <c r="E21" s="55">
        <f t="shared" ref="E21:I21" si="6">E12*$E$4</f>
        <v>0</v>
      </c>
      <c r="F21" s="55">
        <f t="shared" si="6"/>
        <v>0</v>
      </c>
      <c r="G21" s="55">
        <f t="shared" si="6"/>
        <v>0.10701035823950869</v>
      </c>
      <c r="H21" s="55">
        <f t="shared" si="6"/>
        <v>0.10701035823950869</v>
      </c>
      <c r="I21" s="55">
        <f t="shared" si="6"/>
        <v>0.10701035823950869</v>
      </c>
    </row>
    <row r="22" spans="4:10" s="20" customFormat="1" x14ac:dyDescent="0.25">
      <c r="D22" s="20" t="s">
        <v>100</v>
      </c>
      <c r="E22" s="55">
        <f t="shared" ref="E22:I22" si="7">E13*$E$4</f>
        <v>0.54944796020805042</v>
      </c>
      <c r="F22" s="55">
        <f t="shared" si="7"/>
        <v>0.57172358580076443</v>
      </c>
      <c r="G22" s="55">
        <f t="shared" si="7"/>
        <v>0.63904183667286352</v>
      </c>
      <c r="H22" s="55">
        <f t="shared" si="7"/>
        <v>0.75140271282434756</v>
      </c>
      <c r="I22" s="55">
        <f t="shared" si="7"/>
        <v>0.86376358897583183</v>
      </c>
    </row>
    <row r="23" spans="4:10" s="20" customFormat="1" x14ac:dyDescent="0.25">
      <c r="D23" s="20" t="s">
        <v>101</v>
      </c>
      <c r="E23" s="55">
        <f t="shared" ref="E23:I23" si="8">E14*$E$4</f>
        <v>7.2068200447016076E-2</v>
      </c>
      <c r="F23" s="55">
        <f t="shared" si="8"/>
        <v>7.2068200447016076E-2</v>
      </c>
      <c r="G23" s="55">
        <f t="shared" si="8"/>
        <v>7.2068200447016076E-2</v>
      </c>
      <c r="H23" s="55">
        <f t="shared" si="8"/>
        <v>7.2068200447016076E-2</v>
      </c>
      <c r="I23" s="55">
        <f t="shared" si="8"/>
        <v>7.2068200447016076E-2</v>
      </c>
    </row>
    <row r="24" spans="4:10" s="20" customFormat="1" ht="14.4" thickBot="1" x14ac:dyDescent="0.3">
      <c r="D24" s="24" t="s">
        <v>102</v>
      </c>
      <c r="E24" s="56">
        <f t="shared" ref="E24:I24" si="9">E15*$E$4</f>
        <v>3.8523728966223127</v>
      </c>
      <c r="F24" s="56">
        <f t="shared" si="9"/>
        <v>3.8523728966223127</v>
      </c>
      <c r="G24" s="56">
        <f t="shared" si="9"/>
        <v>3.8523728966223127</v>
      </c>
      <c r="H24" s="56">
        <f t="shared" si="9"/>
        <v>3.8523728966223127</v>
      </c>
      <c r="I24" s="56">
        <f t="shared" si="9"/>
        <v>3.8523728966223127</v>
      </c>
    </row>
    <row r="25" spans="4:10" s="20" customFormat="1" ht="14.4" thickTop="1" x14ac:dyDescent="0.25">
      <c r="D25" s="23" t="s">
        <v>103</v>
      </c>
      <c r="E25" s="92">
        <f>SUM(E19:E24)</f>
        <v>7.4273749446878199</v>
      </c>
      <c r="F25" s="92">
        <f>SUM(F19:F24)</f>
        <v>10.945678973965283</v>
      </c>
      <c r="G25" s="92">
        <f>SUM(G19:G24)</f>
        <v>8.3912434479694173</v>
      </c>
      <c r="H25" s="92">
        <f>SUM(H19:H24)</f>
        <v>10.028501929033903</v>
      </c>
      <c r="I25" s="92">
        <f>SUM(I19:I24)</f>
        <v>10.871208500170033</v>
      </c>
      <c r="J25" s="36"/>
    </row>
    <row r="33" spans="2:2" s="30" customFormat="1" x14ac:dyDescent="0.25">
      <c r="B33" s="30" t="s">
        <v>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E3450-1CAA-4E11-8E8D-C2EE576D3126}">
  <sheetPr>
    <tabColor theme="7" tint="0.79998168889431442"/>
  </sheetPr>
  <dimension ref="A1"/>
  <sheetViews>
    <sheetView showGridLines="0" workbookViewId="0">
      <selection activeCell="L7" sqref="L7"/>
    </sheetView>
  </sheetViews>
  <sheetFormatPr defaultRowHeight="13.8"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152D3-C6F5-44D2-9796-43DE8AF05E44}">
  <sheetPr>
    <tabColor rgb="FF7030A0"/>
  </sheetPr>
  <dimension ref="A1:AS82"/>
  <sheetViews>
    <sheetView showGridLines="0" topLeftCell="A3" zoomScale="115" zoomScaleNormal="115" workbookViewId="0">
      <selection activeCell="B1" sqref="B1"/>
    </sheetView>
  </sheetViews>
  <sheetFormatPr defaultColWidth="9" defaultRowHeight="13.8" x14ac:dyDescent="0.25"/>
  <cols>
    <col min="1" max="2" width="9" style="41"/>
    <col min="3" max="3" width="24.5" style="41" customWidth="1"/>
    <col min="4" max="4" width="9.69921875" style="41" bestFit="1" customWidth="1"/>
    <col min="5" max="5" width="9.69921875" style="41" customWidth="1"/>
    <col min="6" max="12" width="9.69921875" style="41" bestFit="1" customWidth="1"/>
    <col min="13" max="13" width="4.3984375" style="41" customWidth="1"/>
    <col min="14" max="14" width="9" style="41"/>
    <col min="15" max="15" width="4.3984375" style="41" customWidth="1"/>
    <col min="16" max="16" width="23.5" style="41" bestFit="1" customWidth="1"/>
    <col min="17" max="17" width="11.59765625" style="41" customWidth="1"/>
    <col min="18" max="19" width="10.19921875" style="41" customWidth="1"/>
    <col min="20" max="22" width="9.5" style="41" bestFit="1" customWidth="1"/>
    <col min="23" max="16384" width="9" style="41"/>
  </cols>
  <sheetData>
    <row r="1" spans="1:45" s="63" customFormat="1" ht="24.75" customHeight="1" x14ac:dyDescent="0.25">
      <c r="A1" s="60" t="e" vm="1">
        <v>#VALUE!</v>
      </c>
      <c r="B1" s="61" t="s">
        <v>105</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row>
    <row r="5" spans="1:45" x14ac:dyDescent="0.25">
      <c r="C5" s="73" t="s">
        <v>106</v>
      </c>
      <c r="D5" s="96"/>
      <c r="E5" s="96"/>
      <c r="F5" s="96"/>
      <c r="G5" s="96"/>
      <c r="H5" s="96"/>
      <c r="I5" s="96"/>
      <c r="J5" s="96"/>
      <c r="K5" s="96"/>
      <c r="L5" s="96"/>
      <c r="P5" s="72" t="s">
        <v>107</v>
      </c>
      <c r="Q5" s="95"/>
      <c r="R5" s="95"/>
      <c r="S5" s="95"/>
      <c r="T5" s="95"/>
      <c r="U5" s="95"/>
      <c r="V5" s="95"/>
    </row>
    <row r="7" spans="1:45" x14ac:dyDescent="0.25">
      <c r="C7" s="43" t="s">
        <v>108</v>
      </c>
    </row>
    <row r="8" spans="1:45" x14ac:dyDescent="0.25">
      <c r="C8" s="73" t="s">
        <v>109</v>
      </c>
      <c r="D8" s="74">
        <v>45473</v>
      </c>
      <c r="E8" s="74">
        <v>45838</v>
      </c>
      <c r="F8" s="74">
        <v>46203</v>
      </c>
      <c r="G8" s="74">
        <v>46568</v>
      </c>
      <c r="H8" s="74">
        <v>46934</v>
      </c>
      <c r="I8" s="74">
        <v>47299</v>
      </c>
      <c r="J8" s="74">
        <v>47664</v>
      </c>
      <c r="K8" s="74">
        <v>48029</v>
      </c>
      <c r="L8" s="74">
        <v>48395</v>
      </c>
      <c r="P8" s="79" t="s">
        <v>110</v>
      </c>
      <c r="Q8" s="79" t="s">
        <v>111</v>
      </c>
      <c r="R8" s="83" t="s">
        <v>47</v>
      </c>
    </row>
    <row r="9" spans="1:45" x14ac:dyDescent="0.25">
      <c r="C9" s="41" t="s">
        <v>112</v>
      </c>
      <c r="D9" s="64">
        <v>2.4160409999999999</v>
      </c>
      <c r="E9" s="64">
        <v>2.4870999999999999</v>
      </c>
      <c r="F9" s="64">
        <v>2.6532</v>
      </c>
      <c r="G9" s="64">
        <v>8.1213499999999996</v>
      </c>
      <c r="H9" s="64">
        <f>G9*(1+'AEMO Participant Fees'!$Q9)</f>
        <v>8.6898444999999995</v>
      </c>
      <c r="I9" s="64">
        <f>H9*(1+'AEMO Participant Fees'!$Q9)</f>
        <v>9.2981336149999994</v>
      </c>
      <c r="J9" s="64">
        <f>I9*(1+'AEMO Participant Fees'!$Q9)</f>
        <v>9.9490029680499994</v>
      </c>
      <c r="K9" s="64">
        <f>J9*(1+'AEMO Participant Fees'!$Q9)</f>
        <v>10.645433175813499</v>
      </c>
      <c r="L9" s="64">
        <f>K9*(1+'AEMO Participant Fees'!$Q9)</f>
        <v>11.390613498120445</v>
      </c>
      <c r="P9" s="82" t="s">
        <v>112</v>
      </c>
      <c r="Q9" s="80">
        <f>0.07</f>
        <v>7.0000000000000007E-2</v>
      </c>
      <c r="R9" s="99" t="s">
        <v>113</v>
      </c>
    </row>
    <row r="10" spans="1:45" ht="14.4" thickBot="1" x14ac:dyDescent="0.3">
      <c r="C10" s="70" t="s">
        <v>114</v>
      </c>
      <c r="D10" s="71">
        <v>0</v>
      </c>
      <c r="E10" s="71"/>
      <c r="F10" s="71">
        <v>1.0831919999999999</v>
      </c>
      <c r="G10" s="71">
        <v>0.752583</v>
      </c>
      <c r="H10" s="71">
        <f>G10*(1+'AEMO Participant Fees'!$Q10)</f>
        <v>0.77139757499999995</v>
      </c>
      <c r="I10" s="71">
        <f>H10*(1+'AEMO Participant Fees'!$Q10)</f>
        <v>0.79068251437499992</v>
      </c>
      <c r="J10" s="71">
        <f>I10*(1+'AEMO Participant Fees'!$Q10)</f>
        <v>0.81044957723437483</v>
      </c>
      <c r="K10" s="71">
        <f>J10*(1+'AEMO Participant Fees'!$Q10)</f>
        <v>0.83071081666523416</v>
      </c>
      <c r="L10" s="71">
        <f>K10*(1+'AEMO Participant Fees'!$Q10)</f>
        <v>0.85147858708186497</v>
      </c>
      <c r="P10" s="82" t="s">
        <v>114</v>
      </c>
      <c r="Q10" s="80">
        <v>2.5000000000000001E-2</v>
      </c>
      <c r="R10" s="99" t="s">
        <v>115</v>
      </c>
    </row>
    <row r="11" spans="1:45" ht="14.4" thickTop="1" x14ac:dyDescent="0.25">
      <c r="C11" s="43" t="s">
        <v>7</v>
      </c>
      <c r="D11" s="69">
        <f t="shared" ref="D11:L11" si="0">SUM(D9,D10)</f>
        <v>2.4160409999999999</v>
      </c>
      <c r="E11" s="69">
        <f t="shared" si="0"/>
        <v>2.4870999999999999</v>
      </c>
      <c r="F11" s="69">
        <f t="shared" si="0"/>
        <v>3.7363919999999999</v>
      </c>
      <c r="G11" s="69">
        <f t="shared" si="0"/>
        <v>8.8739329999999992</v>
      </c>
      <c r="H11" s="69">
        <f t="shared" si="0"/>
        <v>9.4612420749999995</v>
      </c>
      <c r="I11" s="69">
        <f t="shared" si="0"/>
        <v>10.088816129374999</v>
      </c>
      <c r="J11" s="69">
        <f t="shared" si="0"/>
        <v>10.759452545284374</v>
      </c>
      <c r="K11" s="69">
        <f t="shared" si="0"/>
        <v>11.476143992478734</v>
      </c>
      <c r="L11" s="69">
        <f t="shared" si="0"/>
        <v>12.242092085202309</v>
      </c>
    </row>
    <row r="12" spans="1:45" s="65" customFormat="1" ht="52.8" x14ac:dyDescent="0.25">
      <c r="C12" s="66" t="s">
        <v>116</v>
      </c>
      <c r="D12" s="66" t="s">
        <v>117</v>
      </c>
      <c r="E12" s="66" t="s">
        <v>117</v>
      </c>
      <c r="F12" s="67" t="s">
        <v>118</v>
      </c>
      <c r="G12" s="67" t="s">
        <v>119</v>
      </c>
      <c r="H12" s="67" t="s">
        <v>120</v>
      </c>
      <c r="I12" s="67" t="s">
        <v>120</v>
      </c>
      <c r="J12" s="67" t="s">
        <v>120</v>
      </c>
      <c r="K12" s="67" t="s">
        <v>120</v>
      </c>
      <c r="L12" s="67" t="s">
        <v>120</v>
      </c>
      <c r="R12" s="41"/>
    </row>
    <row r="13" spans="1:45" s="65" customFormat="1" x14ac:dyDescent="0.25">
      <c r="D13" s="66"/>
      <c r="E13" s="66"/>
      <c r="F13" s="67"/>
      <c r="G13" s="67"/>
      <c r="I13" s="67"/>
      <c r="J13" s="67"/>
      <c r="K13" s="67"/>
      <c r="L13" s="67"/>
      <c r="R13" s="41"/>
    </row>
    <row r="14" spans="1:45" s="65" customFormat="1" x14ac:dyDescent="0.25">
      <c r="C14" s="66"/>
      <c r="D14" s="66"/>
      <c r="E14" s="66"/>
      <c r="F14" s="67"/>
      <c r="G14" s="67"/>
      <c r="I14" s="67"/>
      <c r="J14" s="67"/>
      <c r="K14" s="67"/>
      <c r="L14" s="67"/>
      <c r="R14" s="41"/>
    </row>
    <row r="15" spans="1:45" x14ac:dyDescent="0.25">
      <c r="C15" s="43" t="s">
        <v>121</v>
      </c>
      <c r="H15" s="94" t="s">
        <v>122</v>
      </c>
      <c r="I15" s="94"/>
      <c r="J15" s="94"/>
      <c r="K15" s="94"/>
      <c r="L15" s="94"/>
      <c r="P15" s="43"/>
    </row>
    <row r="16" spans="1:45" x14ac:dyDescent="0.25">
      <c r="C16" s="84" t="s">
        <v>109</v>
      </c>
      <c r="D16" s="85">
        <v>45352</v>
      </c>
      <c r="E16" s="85">
        <v>45717</v>
      </c>
      <c r="F16" s="85">
        <v>46082</v>
      </c>
      <c r="G16" s="85">
        <v>46477</v>
      </c>
      <c r="H16" s="85">
        <v>46843</v>
      </c>
      <c r="I16" s="85">
        <v>47208</v>
      </c>
      <c r="J16" s="85">
        <v>47573</v>
      </c>
      <c r="K16" s="85">
        <v>47908</v>
      </c>
      <c r="L16" s="85">
        <v>48274</v>
      </c>
      <c r="P16" s="79" t="s">
        <v>123</v>
      </c>
      <c r="Q16" s="79">
        <v>46477</v>
      </c>
      <c r="R16" s="79">
        <v>46843</v>
      </c>
      <c r="S16" s="79">
        <v>47208</v>
      </c>
      <c r="T16" s="79">
        <v>47573</v>
      </c>
      <c r="U16" s="79">
        <v>47908</v>
      </c>
      <c r="V16" s="79">
        <v>48274</v>
      </c>
    </row>
    <row r="17" spans="3:22" x14ac:dyDescent="0.25">
      <c r="C17" s="41" t="s">
        <v>112</v>
      </c>
      <c r="D17" s="64">
        <v>0</v>
      </c>
      <c r="E17" s="64">
        <f t="shared" ref="E17:L18" si="1">D9*0.25+E9*0.75</f>
        <v>2.4693352499999999</v>
      </c>
      <c r="F17" s="64">
        <f t="shared" si="1"/>
        <v>2.611675</v>
      </c>
      <c r="G17" s="64">
        <f t="shared" si="1"/>
        <v>6.7543124999999993</v>
      </c>
      <c r="H17" s="64">
        <f t="shared" si="1"/>
        <v>8.5477208749999996</v>
      </c>
      <c r="I17" s="64">
        <f t="shared" si="1"/>
        <v>9.1460613362499998</v>
      </c>
      <c r="J17" s="64">
        <f t="shared" si="1"/>
        <v>9.7862856297874998</v>
      </c>
      <c r="K17" s="64">
        <f t="shared" si="1"/>
        <v>10.471325623872623</v>
      </c>
      <c r="L17" s="64">
        <f t="shared" si="1"/>
        <v>11.204318417543709</v>
      </c>
      <c r="P17" s="75" t="s">
        <v>124</v>
      </c>
      <c r="Q17" s="76">
        <v>0</v>
      </c>
      <c r="R17" s="77">
        <v>2.4999999999999911E-2</v>
      </c>
      <c r="S17" s="77">
        <v>2.4999999999999911E-2</v>
      </c>
      <c r="T17" s="77">
        <v>2.4999999999999911E-2</v>
      </c>
      <c r="U17" s="77">
        <v>2.4999999999999911E-2</v>
      </c>
      <c r="V17" s="77">
        <v>2.4999999999999911E-2</v>
      </c>
    </row>
    <row r="18" spans="3:22" ht="14.4" thickBot="1" x14ac:dyDescent="0.3">
      <c r="C18" s="70" t="s">
        <v>114</v>
      </c>
      <c r="D18" s="71">
        <v>0</v>
      </c>
      <c r="E18" s="71">
        <f t="shared" si="1"/>
        <v>0</v>
      </c>
      <c r="F18" s="71">
        <f t="shared" si="1"/>
        <v>0.81239399999999995</v>
      </c>
      <c r="G18" s="71">
        <f t="shared" si="1"/>
        <v>0.83523524999999998</v>
      </c>
      <c r="H18" s="71">
        <f t="shared" si="1"/>
        <v>0.76669393124999996</v>
      </c>
      <c r="I18" s="71">
        <f t="shared" si="1"/>
        <v>0.78586127953124996</v>
      </c>
      <c r="J18" s="71">
        <f t="shared" si="1"/>
        <v>0.8055078115195311</v>
      </c>
      <c r="K18" s="71">
        <f t="shared" si="1"/>
        <v>0.82564550680751936</v>
      </c>
      <c r="L18" s="71">
        <f t="shared" si="1"/>
        <v>0.84628664447770729</v>
      </c>
      <c r="P18" s="75" t="s">
        <v>125</v>
      </c>
      <c r="Q18" s="78">
        <f>100</f>
        <v>100</v>
      </c>
      <c r="R18" s="78">
        <f>Q18*(1+R17)</f>
        <v>102.49999999999999</v>
      </c>
      <c r="S18" s="78">
        <f>R18*(1+S17)</f>
        <v>105.06249999999997</v>
      </c>
      <c r="T18" s="78">
        <f>S18*(1+T17)</f>
        <v>107.68906249999996</v>
      </c>
      <c r="U18" s="78">
        <f>T18*(1+U17)</f>
        <v>110.38128906249996</v>
      </c>
      <c r="V18" s="78">
        <f>U18*(1+V17)</f>
        <v>113.14082128906244</v>
      </c>
    </row>
    <row r="19" spans="3:22" ht="14.4" thickTop="1" x14ac:dyDescent="0.25">
      <c r="C19" s="43" t="s">
        <v>7</v>
      </c>
      <c r="D19" s="69">
        <f t="shared" ref="D19:L19" si="2">SUM(D17,D18)</f>
        <v>0</v>
      </c>
      <c r="E19" s="69">
        <f t="shared" si="2"/>
        <v>2.4693352499999999</v>
      </c>
      <c r="F19" s="69">
        <f t="shared" si="2"/>
        <v>3.4240689999999998</v>
      </c>
      <c r="G19" s="69">
        <f t="shared" si="2"/>
        <v>7.5895477499999995</v>
      </c>
      <c r="H19" s="69">
        <f t="shared" si="2"/>
        <v>9.3144148062499994</v>
      </c>
      <c r="I19" s="69">
        <f t="shared" si="2"/>
        <v>9.9319226157812501</v>
      </c>
      <c r="J19" s="69">
        <f t="shared" si="2"/>
        <v>10.591793441307031</v>
      </c>
      <c r="K19" s="69">
        <f t="shared" si="2"/>
        <v>11.296971130680143</v>
      </c>
      <c r="L19" s="69">
        <f t="shared" si="2"/>
        <v>12.050605062021416</v>
      </c>
    </row>
    <row r="20" spans="3:22" x14ac:dyDescent="0.25">
      <c r="D20" s="43"/>
    </row>
    <row r="21" spans="3:22" x14ac:dyDescent="0.25">
      <c r="C21" s="43" t="s">
        <v>126</v>
      </c>
    </row>
    <row r="22" spans="3:22" x14ac:dyDescent="0.25">
      <c r="C22" s="42" t="s">
        <v>109</v>
      </c>
      <c r="D22" s="79">
        <v>46843</v>
      </c>
      <c r="E22" s="79">
        <v>47208</v>
      </c>
      <c r="F22" s="79">
        <v>47573</v>
      </c>
      <c r="G22" s="79">
        <v>47908</v>
      </c>
      <c r="H22" s="79">
        <v>48274</v>
      </c>
      <c r="I22" s="42" t="s">
        <v>7</v>
      </c>
      <c r="J22" s="43"/>
    </row>
    <row r="23" spans="3:22" x14ac:dyDescent="0.25">
      <c r="C23" s="81" t="s">
        <v>127</v>
      </c>
      <c r="D23" s="86">
        <f>H19/R18*$Q$18</f>
        <v>9.0872339573170748</v>
      </c>
      <c r="E23" s="86">
        <f t="shared" ref="E23:H23" si="3">I19/S18*$Q$18</f>
        <v>9.4533469275728752</v>
      </c>
      <c r="F23" s="86">
        <f t="shared" si="3"/>
        <v>9.8355331501813712</v>
      </c>
      <c r="G23" s="86">
        <f t="shared" si="3"/>
        <v>10.234498280123896</v>
      </c>
      <c r="H23" s="86">
        <f t="shared" si="3"/>
        <v>10.650978952356581</v>
      </c>
      <c r="I23" s="87">
        <f>SUM(D23:H23)</f>
        <v>49.261591267551793</v>
      </c>
    </row>
    <row r="26" spans="3:22" x14ac:dyDescent="0.25">
      <c r="C26" s="97" t="s">
        <v>128</v>
      </c>
      <c r="D26" s="98"/>
      <c r="E26" s="98"/>
      <c r="F26" s="98"/>
      <c r="G26" s="98"/>
      <c r="H26" s="98"/>
      <c r="I26" s="98"/>
      <c r="J26" s="98"/>
      <c r="K26" s="98"/>
    </row>
    <row r="27" spans="3:22" x14ac:dyDescent="0.25">
      <c r="C27" s="68" t="s">
        <v>129</v>
      </c>
    </row>
    <row r="55" spans="3:11" x14ac:dyDescent="0.25">
      <c r="C55" s="97" t="s">
        <v>130</v>
      </c>
      <c r="D55" s="98"/>
      <c r="E55" s="98"/>
      <c r="F55" s="98"/>
      <c r="G55" s="98"/>
      <c r="H55" s="98"/>
      <c r="I55" s="98"/>
      <c r="J55" s="98"/>
      <c r="K55" s="98"/>
    </row>
    <row r="82" spans="2:2" s="29" customFormat="1" x14ac:dyDescent="0.25">
      <c r="B82" s="30" t="s">
        <v>19</v>
      </c>
    </row>
  </sheetData>
  <hyperlinks>
    <hyperlink ref="C27" r:id="rId1" xr:uid="{477965AA-84C4-430D-BA4C-7EB92958860B}"/>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426A0-761C-4040-8440-8A5A76072026}">
  <sheetPr>
    <tabColor theme="6" tint="0.39997558519241921"/>
  </sheetPr>
  <dimension ref="A1"/>
  <sheetViews>
    <sheetView showGridLines="0" workbookViewId="0">
      <selection activeCell="N25" sqref="N25"/>
    </sheetView>
  </sheetViews>
  <sheetFormatPr defaultRowHeight="13.8"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13C40-9C61-44A8-A5E6-44F4E0070542}">
  <sheetPr>
    <tabColor theme="6"/>
  </sheetPr>
  <dimension ref="A1:AS56"/>
  <sheetViews>
    <sheetView showGridLines="0" zoomScaleNormal="100" workbookViewId="0">
      <selection activeCell="H37" sqref="H37"/>
    </sheetView>
  </sheetViews>
  <sheetFormatPr defaultColWidth="0" defaultRowHeight="13.8" x14ac:dyDescent="0.25"/>
  <cols>
    <col min="1" max="1" width="9" style="21" customWidth="1"/>
    <col min="2" max="2" width="52.3984375" style="21" customWidth="1"/>
    <col min="3" max="3" width="18.19921875" style="21" customWidth="1"/>
    <col min="4" max="13" width="11.8984375" style="21" bestFit="1" customWidth="1"/>
    <col min="14" max="24" width="9" style="21" customWidth="1"/>
    <col min="25" max="45" width="0" style="21" hidden="1" customWidth="1"/>
    <col min="46" max="16384" width="9" style="21" hidden="1"/>
  </cols>
  <sheetData>
    <row r="1" spans="1:45" s="53" customFormat="1" ht="25.5" customHeight="1" x14ac:dyDescent="0.25">
      <c r="A1" s="19" t="e" vm="1">
        <v>#VALUE!</v>
      </c>
      <c r="B1" s="51" t="s">
        <v>131</v>
      </c>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row>
    <row r="7" spans="1:45" x14ac:dyDescent="0.25">
      <c r="B7" s="44" t="s">
        <v>132</v>
      </c>
      <c r="C7" s="45" t="s">
        <v>133</v>
      </c>
      <c r="D7" s="46">
        <v>3.5999999999999997E-2</v>
      </c>
    </row>
    <row r="8" spans="1:45" x14ac:dyDescent="0.25">
      <c r="C8" s="47"/>
    </row>
    <row r="9" spans="1:45" x14ac:dyDescent="0.25">
      <c r="B9" s="44" t="s">
        <v>134</v>
      </c>
      <c r="D9" s="48" t="s">
        <v>135</v>
      </c>
      <c r="E9" s="49" t="s">
        <v>136</v>
      </c>
      <c r="F9" s="48" t="s">
        <v>137</v>
      </c>
      <c r="G9" s="48" t="s">
        <v>138</v>
      </c>
      <c r="H9" s="48" t="s">
        <v>139</v>
      </c>
      <c r="I9" s="48" t="s">
        <v>2</v>
      </c>
      <c r="J9" s="48" t="s">
        <v>3</v>
      </c>
      <c r="K9" s="48" t="s">
        <v>4</v>
      </c>
      <c r="L9" s="48" t="s">
        <v>5</v>
      </c>
      <c r="M9" s="48" t="s">
        <v>6</v>
      </c>
    </row>
    <row r="10" spans="1:45" x14ac:dyDescent="0.25">
      <c r="B10" s="44" t="s">
        <v>124</v>
      </c>
      <c r="C10" s="45" t="s">
        <v>140</v>
      </c>
      <c r="D10" s="46">
        <f>'[12]Input|Rate of change'!K$12</f>
        <v>7.0217917675544639E-2</v>
      </c>
      <c r="E10" s="46">
        <f>'[12]Input|Rate of change'!L$12</f>
        <v>3.6199095022624528E-2</v>
      </c>
      <c r="F10" s="46">
        <f>'[12]Input|Rate of change'!M$12</f>
        <v>2.4017467248908186E-2</v>
      </c>
      <c r="G10" s="46">
        <f>'[12]Input|Rate of change'!N$12</f>
        <v>3.2504861257482531E-2</v>
      </c>
      <c r="H10" s="46">
        <f>'[12]Input|Rate of change'!O$12</f>
        <v>2.7491540786240609E-2</v>
      </c>
      <c r="I10" s="46">
        <v>2.5000000000000001E-2</v>
      </c>
      <c r="J10" s="46">
        <v>2.5000000000000001E-2</v>
      </c>
      <c r="K10" s="46">
        <v>2.5000000000000001E-2</v>
      </c>
      <c r="L10" s="46">
        <v>2.5000000000000001E-2</v>
      </c>
      <c r="M10" s="46">
        <v>2.5000000000000001E-2</v>
      </c>
    </row>
    <row r="11" spans="1:45" x14ac:dyDescent="0.25">
      <c r="B11" s="44" t="s">
        <v>125</v>
      </c>
      <c r="C11" s="45" t="s">
        <v>141</v>
      </c>
      <c r="D11" s="123">
        <v>100</v>
      </c>
      <c r="E11" s="123">
        <f>D11*(1+E10)</f>
        <v>103.61990950226246</v>
      </c>
      <c r="F11" s="123">
        <f t="shared" ref="F11:M11" si="0">E11*(1+F10)</f>
        <v>106.10859728506787</v>
      </c>
      <c r="G11" s="123">
        <f t="shared" si="0"/>
        <v>109.55764251804509</v>
      </c>
      <c r="H11" s="123">
        <f t="shared" si="0"/>
        <v>112.56955091577429</v>
      </c>
      <c r="I11" s="123">
        <f t="shared" si="0"/>
        <v>115.38378968866863</v>
      </c>
      <c r="J11" s="123">
        <f t="shared" si="0"/>
        <v>118.26838443088533</v>
      </c>
      <c r="K11" s="123">
        <f>J11*(1+K10)</f>
        <v>121.22509404165746</v>
      </c>
      <c r="L11" s="123">
        <f t="shared" si="0"/>
        <v>124.25572139269889</v>
      </c>
      <c r="M11" s="123">
        <f t="shared" si="0"/>
        <v>127.36211442751635</v>
      </c>
    </row>
    <row r="12" spans="1:45" ht="14.4" thickBot="1" x14ac:dyDescent="0.3">
      <c r="D12" s="124"/>
      <c r="E12" s="124"/>
      <c r="F12" s="124"/>
      <c r="G12" s="124"/>
      <c r="H12" s="124"/>
      <c r="I12" s="124"/>
      <c r="J12" s="124"/>
      <c r="K12" s="124"/>
      <c r="L12" s="124"/>
      <c r="M12" s="124"/>
    </row>
    <row r="13" spans="1:45" ht="14.4" thickBot="1" x14ac:dyDescent="0.3">
      <c r="B13" s="44" t="s">
        <v>142</v>
      </c>
      <c r="C13" s="45" t="s">
        <v>143</v>
      </c>
      <c r="D13" s="125">
        <f>'[12]Input|Reported opex'!J$51</f>
        <v>190.04448436000001</v>
      </c>
      <c r="E13" s="125">
        <f>'[12]Input|Reported opex'!K$51</f>
        <v>246.81453598999997</v>
      </c>
      <c r="F13" s="125">
        <f>'[12]Input|Reported opex'!L$51</f>
        <v>256.83094499999999</v>
      </c>
      <c r="G13" s="126">
        <f>'[12]Input|Reported opex'!M$51</f>
        <v>267.98778499999997</v>
      </c>
      <c r="H13" s="127">
        <f>'[12]Input|Reported opex'!N$51</f>
        <v>258.78138999999999</v>
      </c>
      <c r="I13" s="128">
        <f>H13*(1+$D$7)</f>
        <v>268.09752004000001</v>
      </c>
      <c r="J13" s="123">
        <f>I13*(1+$D$7)</f>
        <v>277.74903076144</v>
      </c>
      <c r="K13" s="123">
        <f>J13*(1+$D$7)</f>
        <v>287.74799586885183</v>
      </c>
      <c r="L13" s="123">
        <f>K13*(1+$D$7)</f>
        <v>298.10692372013051</v>
      </c>
      <c r="M13" s="123">
        <f>L13*(1+$D$7)</f>
        <v>308.83877297405525</v>
      </c>
    </row>
    <row r="14" spans="1:45" x14ac:dyDescent="0.25">
      <c r="B14" s="44" t="s">
        <v>142</v>
      </c>
      <c r="C14" s="45" t="s">
        <v>144</v>
      </c>
      <c r="D14" s="123">
        <f>D13/D11*$H$11</f>
        <v>213.93222258425092</v>
      </c>
      <c r="E14" s="123">
        <f t="shared" ref="E14:M14" si="1">E13/E11*$H$11</f>
        <v>268.13188323883713</v>
      </c>
      <c r="F14" s="123">
        <f t="shared" si="1"/>
        <v>272.46938400525318</v>
      </c>
      <c r="G14" s="123">
        <f t="shared" si="1"/>
        <v>275.35518212154176</v>
      </c>
      <c r="H14" s="129">
        <f t="shared" si="1"/>
        <v>258.78138999999999</v>
      </c>
      <c r="I14" s="123">
        <f t="shared" si="1"/>
        <v>261.55855613658542</v>
      </c>
      <c r="J14" s="123">
        <f t="shared" si="1"/>
        <v>264.36552600731949</v>
      </c>
      <c r="K14" s="123">
        <f t="shared" si="1"/>
        <v>267.20261945715419</v>
      </c>
      <c r="L14" s="123">
        <f t="shared" si="1"/>
        <v>270.07015976352369</v>
      </c>
      <c r="M14" s="123">
        <f t="shared" si="1"/>
        <v>272.96847367318105</v>
      </c>
    </row>
    <row r="15" spans="1:45" x14ac:dyDescent="0.25">
      <c r="B15" s="44" t="s">
        <v>145</v>
      </c>
      <c r="C15" s="45" t="s">
        <v>144</v>
      </c>
      <c r="D15" s="123">
        <f>D13/D11*$H$11</f>
        <v>213.93222258425092</v>
      </c>
      <c r="E15" s="123">
        <f t="shared" ref="E15:H15" si="2">E13/E11*$H$11</f>
        <v>268.13188323883713</v>
      </c>
      <c r="F15" s="123">
        <f t="shared" si="2"/>
        <v>272.46938400525318</v>
      </c>
      <c r="G15" s="123">
        <f t="shared" si="2"/>
        <v>275.35518212154176</v>
      </c>
      <c r="H15" s="123">
        <f t="shared" si="2"/>
        <v>258.78138999999999</v>
      </c>
      <c r="I15" s="130">
        <v>277.06348565069851</v>
      </c>
      <c r="J15" s="130">
        <v>279.96100717162147</v>
      </c>
      <c r="K15" s="130">
        <v>282.88883088463774</v>
      </c>
      <c r="L15" s="130">
        <v>285.84727368915213</v>
      </c>
      <c r="M15" s="130">
        <v>288.83665579869387</v>
      </c>
    </row>
    <row r="16" spans="1:45" x14ac:dyDescent="0.25">
      <c r="I16" s="50"/>
    </row>
    <row r="56" spans="2:2" s="29" customFormat="1" x14ac:dyDescent="0.25">
      <c r="B56" s="30" t="s">
        <v>19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807872E4E7174B8680AF6F5A2ADC76" ma:contentTypeVersion="15" ma:contentTypeDescription="Create a new document." ma:contentTypeScope="" ma:versionID="39f1ab2e6d6e0243db9393e060a6a3a1">
  <xsd:schema xmlns:xsd="http://www.w3.org/2001/XMLSchema" xmlns:xs="http://www.w3.org/2001/XMLSchema" xmlns:p="http://schemas.microsoft.com/office/2006/metadata/properties" xmlns:ns2="4d3c6a57-5bda-4aa8-ac8a-498e975ae2a0" xmlns:ns3="991da4fe-ce16-4509-ba6d-f993200f40ab" targetNamespace="http://schemas.microsoft.com/office/2006/metadata/properties" ma:root="true" ma:fieldsID="d559c752cff94a381c8e2a9193b69b14" ns2:_="" ns3:_="">
    <xsd:import namespace="4d3c6a57-5bda-4aa8-ac8a-498e975ae2a0"/>
    <xsd:import namespace="991da4fe-ce16-4509-ba6d-f993200f40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c6a57-5bda-4aa8-ac8a-498e975ae2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9e67b6b-74cb-4963-8df3-8bbebf5323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91da4fe-ce16-4509-ba6d-f993200f40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e4f8352-8701-47d2-b76f-b70630237ffb}" ma:internalName="TaxCatchAll" ma:showField="CatchAllData" ma:web="991da4fe-ce16-4509-ba6d-f993200f40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91da4fe-ce16-4509-ba6d-f993200f40ab" xsi:nil="true"/>
    <lcf76f155ced4ddcb4097134ff3c332f xmlns="4d3c6a57-5bda-4aa8-ac8a-498e975ae2a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E5B9891-D59D-4E65-9F13-A2DE1A174C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c6a57-5bda-4aa8-ac8a-498e975ae2a0"/>
    <ds:schemaRef ds:uri="991da4fe-ce16-4509-ba6d-f993200f4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E2FE97-F5B5-474E-9330-C3ED3C9B889B}">
  <ds:schemaRefs>
    <ds:schemaRef ds:uri="http://schemas.microsoft.com/sharepoint/v3/contenttype/forms"/>
  </ds:schemaRefs>
</ds:datastoreItem>
</file>

<file path=customXml/itemProps3.xml><?xml version="1.0" encoding="utf-8"?>
<ds:datastoreItem xmlns:ds="http://schemas.openxmlformats.org/officeDocument/2006/customXml" ds:itemID="{B64092CB-34E2-4D78-BF1C-15E92682E957}">
  <ds:schemaRefs>
    <ds:schemaRef ds:uri="http://schemas.microsoft.com/office/2006/metadata/properties"/>
    <ds:schemaRef ds:uri="http://schemas.microsoft.com/office/2006/documentManagement/types"/>
    <ds:schemaRef ds:uri="991da4fe-ce16-4509-ba6d-f993200f40ab"/>
    <ds:schemaRef ds:uri="http://purl.org/dc/terms/"/>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4d3c6a57-5bda-4aa8-ac8a-498e975ae2a0"/>
  </ds:schemaRefs>
</ds:datastoreItem>
</file>

<file path=docMetadata/LabelInfo.xml><?xml version="1.0" encoding="utf-8"?>
<clbl:labelList xmlns:clbl="http://schemas.microsoft.com/office/2020/mipLabelMetadata">
  <clbl:label id="{f59ee16a-f4d8-42fc-8e4b-5abdff9fc8a9}" enabled="1" method="Standard" siteId="{a394e41c-cf8d-458e-ac1b-ddae1aa156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CAM</vt:lpstr>
      <vt:lpstr>Step Change&gt;</vt:lpstr>
      <vt:lpstr>Delegated Network Operations</vt:lpstr>
      <vt:lpstr>Digital (summary)</vt:lpstr>
      <vt:lpstr>Support&gt;</vt:lpstr>
      <vt:lpstr>AEMO Participant Fees</vt:lpstr>
      <vt:lpstr>Category Specific Forecast&gt;</vt:lpstr>
      <vt:lpstr>Easement Land Tax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Adrian Suprianto</cp:lastModifiedBy>
  <cp:revision/>
  <dcterms:created xsi:type="dcterms:W3CDTF">2026-08-03T00:44:31Z</dcterms:created>
  <dcterms:modified xsi:type="dcterms:W3CDTF">2026-09-09T04:43:25Z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0x01010039807872E4E7174B8680AF6F5A2ADC76</vt:lpwstr>
  </property>
  <property fmtid="{D5CDD505-2E9C-101B-9397-08002B2CF9AE}" pid="3" name="MediaServiceImageTags">
    <vt:lpwstr/>
  </property>
</Properties>
</file>