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spausnet.sharepoint.com/sites/TRR2028-32/Shared Documents/General/12. September 2026 Revised Proposal development/1.05 Incentive schemes and shared assets/"/>
    </mc:Choice>
  </mc:AlternateContent>
  <xr:revisionPtr revIDLastSave="20552" documentId="8_{06D0114E-C3B7-4F75-942B-1AF1FFA8A95A}" xr6:coauthVersionLast="47" xr6:coauthVersionMax="47" xr10:uidLastSave="{52CCAB26-2438-4213-8C81-58FE88FCCDB5}"/>
  <bookViews>
    <workbookView xWindow="-13275" yWindow="-16425" windowWidth="29040" windowHeight="15720" firstSheet="1" activeTab="1" xr2:uid="{30085EFA-CCA2-4FEC-98B6-B81282CC4D7C}"/>
  </bookViews>
  <sheets>
    <sheet name="_@RISKFitInformation" sheetId="19" state="hidden" r:id="rId1"/>
    <sheet name="T Historical SC performance" sheetId="16" r:id="rId2"/>
    <sheet name="T Prop SC target cap &amp; colla" sheetId="17" r:id="rId3"/>
    <sheet name="Line outage - Fault" sheetId="1" r:id="rId4"/>
    <sheet name="Transformer Outage - fault" sheetId="3" r:id="rId5"/>
    <sheet name="Reactive plant - fault" sheetId="4" r:id="rId6"/>
    <sheet name="Line Outage forced" sheetId="5" r:id="rId7"/>
    <sheet name="Transformer Outage - forced" sheetId="6" r:id="rId8"/>
    <sheet name="Reactive plant - forced" sheetId="7" r:id="rId9"/>
    <sheet name="Active Outage Duration" sheetId="8" r:id="rId10"/>
    <sheet name="LOS &gt;0.05 system minutes" sheetId="9" r:id="rId11"/>
    <sheet name="LOS &gt; 0.3 system minutes" sheetId="10" r:id="rId12"/>
    <sheet name="Failure of protection systems" sheetId="12" r:id="rId13"/>
    <sheet name="Material failure of SCADA" sheetId="13" r:id="rId14"/>
    <sheet name="Incorrect operation isolation" sheetId="14" r:id="rId15"/>
    <sheet name="2020-25 actual performance data" sheetId="15" r:id="rId16"/>
  </sheets>
  <externalReferences>
    <externalReference r:id="rId17"/>
    <externalReference r:id="rId18"/>
    <externalReference r:id="rId19"/>
    <externalReference r:id="rId20"/>
    <externalReference r:id="rId21"/>
  </externalReferences>
  <definedNames>
    <definedName name="_AtRisk_FitDataRange_FIT_1C4E7_58DE4" hidden="1">'Transformer Outage - fault'!$A$3:$E$3</definedName>
    <definedName name="_AtRisk_FitDataRange_FIT_2539C_98FA7" hidden="1">'Reactive plant - fault'!$A$3:$E$3</definedName>
    <definedName name="_AtRisk_FitDataRange_FIT_28AF7_1F99B" hidden="1">#REF!</definedName>
    <definedName name="_AtRisk_FitDataRange_FIT_2D65F_B893F" hidden="1">#REF!</definedName>
    <definedName name="_AtRisk_FitDataRange_FIT_3A696_9FF64" hidden="1">'Failure of protection systems'!$A$3:$E$3</definedName>
    <definedName name="_AtRisk_FitDataRange_FIT_3E521_6A73C" hidden="1">'LOS &gt;0.05 system minutes'!$A$3:$E$3</definedName>
    <definedName name="_AtRisk_FitDataRange_FIT_48236_2414B" hidden="1">'Material failure of SCADA'!$A$3:$E$3</definedName>
    <definedName name="_AtRisk_FitDataRange_FIT_53444_B6F0A" hidden="1">#REF!</definedName>
    <definedName name="_AtRisk_FitDataRange_FIT_5B17A_89CBF" hidden="1">'Line Outage forced'!$A$3:$E$3</definedName>
    <definedName name="_AtRisk_FitDataRange_FIT_6046A_B0EEE" hidden="1">#REF!</definedName>
    <definedName name="_AtRisk_FitDataRange_FIT_65992_237BE" hidden="1">#REF!</definedName>
    <definedName name="_AtRisk_FitDataRange_FIT_77513_24C6A" hidden="1">#REF!</definedName>
    <definedName name="_AtRisk_FitDataRange_FIT_77728_A3A06" hidden="1">#REF!</definedName>
    <definedName name="_AtRisk_FitDataRange_FIT_7BB60_E67B5" hidden="1">#REF!</definedName>
    <definedName name="_AtRisk_FitDataRange_FIT_7C184_48ED9" hidden="1">#REF!</definedName>
    <definedName name="_AtRisk_FitDataRange_FIT_7C6A9_384D5" localSheetId="2" hidden="1">'T Prop SC target cap &amp; colla'!#REF!</definedName>
    <definedName name="_AtRisk_FitDataRange_FIT_7FF61_39DB5" hidden="1">'Line outage - Fault'!$A$3:$E$3</definedName>
    <definedName name="_AtRisk_FitDataRange_FIT_819_538C5" hidden="1">#REF!</definedName>
    <definedName name="_AtRisk_FitDataRange_FIT_89E92_3A95F" hidden="1">#REF!</definedName>
    <definedName name="_AtRisk_FitDataRange_FIT_9C23C_CDDE7" hidden="1">#REF!</definedName>
    <definedName name="_AtRisk_FitDataRange_FIT_A8D14_273D1" hidden="1">#REF!</definedName>
    <definedName name="_AtRisk_FitDataRange_FIT_AB370_6C441" hidden="1">#REF!</definedName>
    <definedName name="_AtRisk_FitDataRange_FIT_AFD62_509D" hidden="1">'Line outage - Fault'!$A$3:$E$3</definedName>
    <definedName name="_AtRisk_FitDataRange_FIT_B3BB9_31149" hidden="1">'Reactive plant - forced'!$A$3:$E$3</definedName>
    <definedName name="_AtRisk_FitDataRange_FIT_BBFF_35926" hidden="1">'Active Outage Duration'!$A$3:$E$3</definedName>
    <definedName name="_AtRisk_FitDataRange_FIT_C5E5D_D37CA" hidden="1">#REF!</definedName>
    <definedName name="_AtRisk_FitDataRange_FIT_CBEAB_BBA5E" localSheetId="2" hidden="1">'T Prop SC target cap &amp; colla'!#REF!</definedName>
    <definedName name="_AtRisk_FitDataRange_FIT_D3E64_41710" localSheetId="2" hidden="1">'T Prop SC target cap &amp; colla'!#REF!</definedName>
    <definedName name="_AtRisk_FitDataRange_FIT_D4A43_A61BA" hidden="1">#REF!</definedName>
    <definedName name="_AtRisk_FitDataRange_FIT_D8145_250FD" hidden="1">#REF!</definedName>
    <definedName name="_AtRisk_FitDataRange_FIT_D82DF_A4C70" hidden="1">'Transformer Outage - forced'!$A$3:$E$3</definedName>
    <definedName name="_AtRisk_FitDataRange_FIT_DBC5D_3FF71" hidden="1">'Transformer Outage - forced'!$S$6:$S$40</definedName>
    <definedName name="_AtRisk_FitDataRange_FIT_DC4D0_7EB56" hidden="1">#REF!</definedName>
    <definedName name="_AtRisk_FitDataRange_FIT_EA1F5_578DD" hidden="1">'Incorrect operation isolation'!$A$3:$E$3</definedName>
    <definedName name="_AtRisk_ReportsSetting_ReportGraphOptions" hidden="1">"REP:VER:8.9.0GRA:OUT:00INS:00SUM:T00DET:T00SCE:02SC1:33DAT:2|TRUE,.75,1|TRUE,0,.25|TRUE,.9,1SE1:38DAT:3,10,2,.95,5,16,FALSE,0,TRUE,TRUE,TRUESE2:38DAT:3,10,2,.95,5,16,FALSE,0,TRUE,TRUE,TRUETSI:002SDA:FF"</definedName>
    <definedName name="_AtRisk_ReportsSetting_ReportMulitSelections" hidden="1">"REP:VER:8.9.0MUL:OUT:T10INS:T11SUM:T10DET:T10SEN:T11SCE:T11TEM:FSDA:F10"</definedName>
    <definedName name="_AtRisk_ReportsSetting_ReportOptions" hidden="1">"REP:VER:8.9.0OPT:RAP:01RWE:02RLS:04ROT:00RST:00RRT:07AGR:FAFN:15DAT:DefaultFile.PDFOGR:T"</definedName>
    <definedName name="_AtRisk_ReportsSetting_ReportSelectedSimulationsDET" hidden="1">"AQA="</definedName>
    <definedName name="_AtRisk_ReportsSetting_ReportSelectedSimulationsINS" hidden="1">"AQA="</definedName>
    <definedName name="_AtRisk_ReportsSetting_ReportSelectedSimulationsOUT" hidden="1">"AQA="</definedName>
    <definedName name="_AtRisk_ReportsSetting_ReportSelectedSimulationsSCE" hidden="1">"AQA="</definedName>
    <definedName name="_AtRisk_ReportsSetting_ReportSelectedSimulationsSDA" hidden="1">"AQA="</definedName>
    <definedName name="_AtRisk_ReportsSetting_ReportSelectedSimulationsSEN" hidden="1">"AQA="</definedName>
    <definedName name="_AtRisk_ReportsSetting_ReportSelectedSimulationsSUM" hidden="1">"AQA="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Palisade_ReportPreview_PageSettings" hidden="1">"PPK:1DAT:9PGW:4DAT:1169PGH:3DAT:827PGO:1DAT:TMGL:4DAT:0.25MGT:4DAT:0.25MGR:4DAT:0.25MGB:4DAT:0.25"</definedName>
    <definedName name="abba" hidden="1">{"Ownership",#N/A,FALSE,"Ownership";"Contents",#N/A,FALSE,"Contents"}</definedName>
    <definedName name="anscount" hidden="1">1</definedName>
    <definedName name="CRCP_final_year">'[1]AER ETL'!$C$47</definedName>
    <definedName name="CRCP_y1">'[2]AER lookups'!$G$40</definedName>
    <definedName name="CRCP_y10">'[1]AER lookups'!$G$47</definedName>
    <definedName name="CRCP_y11">'[1]AER lookups'!$G$48</definedName>
    <definedName name="CRCP_y12">'[1]AER lookups'!$G$49</definedName>
    <definedName name="CRCP_y13">'[1]AER lookups'!$G$50</definedName>
    <definedName name="CRCP_y14">'[1]AER lookups'!$G$51</definedName>
    <definedName name="CRCP_y15">'[1]AER lookups'!$G$52</definedName>
    <definedName name="CRCP_y2">'[2]AER lookups'!$G$41</definedName>
    <definedName name="CRCP_y3">'[2]AER lookups'!$G$42</definedName>
    <definedName name="CRCP_y4">'[2]AER lookups'!$G$43</definedName>
    <definedName name="CRCP_y5">'[1]AER lookups'!$G$42</definedName>
    <definedName name="CRCP_y6">'[1]AER lookups'!$G$43</definedName>
    <definedName name="CRCP_y7">'[1]AER lookups'!$G$44</definedName>
    <definedName name="CRCP_y8">'[1]AER lookups'!$G$45</definedName>
    <definedName name="CRCP_y9">'[1]AER lookups'!$G$46</definedName>
    <definedName name="dms_020501_mat_labour_Rows">'[1]2.5 Connections'!$B$12,'[1]2.5 Connections'!#REF!,'[1]2.5 Connections'!$B$14,'[1]2.5 Connections'!$B$15,'[1]2.5 Connections'!$B$16,'[1]2.5 Connections'!$B$17,'[1]2.5 Connections'!$B$18,'[1]2.5 Connections'!$B$19,'[1]2.5 Connections'!$B$20,'[1]2.5 Connections'!$B$21,'[1]2.5 Connections'!$B$22,'[1]2.5 Connections'!$B$23,'[1]2.5 Connections'!$B$24,'[1]2.5 Connections'!$B$25,'[1]2.5 Connections'!$B$26,'[1]2.5 Connections'!$B$27,'[1]2.5 Connections'!$B$28,'[1]2.5 Connections'!$B$29,'[1]2.5 Connections'!$B$30,'[1]2.5 Connections'!$B$31,'[1]2.5 Connections'!$B$32,'[1]2.5 Connections'!$B$33,'[1]2.5 Connections'!$B$34,'[1]2.5 Connections'!$B$35,'[1]2.5 Connections'!$B$36</definedName>
    <definedName name="dms_020501_materials_Values">'[1]2.5 Connections'!$C$12:$I$12,'[1]2.5 Connections'!$C$13:$I$13,'[1]2.5 Connections'!$C$14:$I$14,'[1]2.5 Connections'!$C$15:$I$15,'[1]2.5 Connections'!$C$16:$I$16,'[1]2.5 Connections'!$C$17:$I$17,'[1]2.5 Connections'!$C$18:$I$18,'[1]2.5 Connections'!$C$19:$I$19,'[1]2.5 Connections'!$C$20:$I$20,'[1]2.5 Connections'!$C$21:$I$21,'[1]2.5 Connections'!$C$22:$I$22,'[1]2.5 Connections'!$C$23:$I$23,'[1]2.5 Connections'!$C$24:$I$24,'[1]2.5 Connections'!$C$25:$I$25,'[1]2.5 Connections'!$C$26:$I$26,'[1]2.5 Connections'!$C$27:$I$27,'[1]2.5 Connections'!$C$28:$I$28,'[1]2.5 Connections'!$C$29:$I$29,'[1]2.5 Connections'!$C$30:$I$30</definedName>
    <definedName name="dms_060301_checkvalue">'[1]AER ETL'!$C$90</definedName>
    <definedName name="dms_060301_LastRow">'[1]AER ETL'!$C$92</definedName>
    <definedName name="dms_060701_ARR_MaxRows">'[1]AER ETL'!$C$100</definedName>
    <definedName name="dms_060701_Reset_MaxRows">'[1]AER ETL'!$C$99</definedName>
    <definedName name="dms_060701_StartDateTxt">'[1]AER ETL'!$C$106</definedName>
    <definedName name="dms_0608_LastRow">'[1]AER ETL'!$C$112</definedName>
    <definedName name="dms_0608_OffsetRows">'[1]AER ETL'!$C$111</definedName>
    <definedName name="dms_070901_01_Cap_Values">#REF!</definedName>
    <definedName name="dms_070901_01_Collar_Values">#REF!</definedName>
    <definedName name="dms_070901_01_Rows">#REF!</definedName>
    <definedName name="dms_070901_01_Target_Values">#REF!</definedName>
    <definedName name="dms_070901_01_Values">#REF!</definedName>
    <definedName name="dms_070901_02_Cap_Values">#REF!</definedName>
    <definedName name="dms_070901_02_Collar_Values">#REF!</definedName>
    <definedName name="dms_070901_02_Rows">#REF!</definedName>
    <definedName name="dms_070901_02_Target_Values">#REF!</definedName>
    <definedName name="dms_070901_02_Values">#REF!</definedName>
    <definedName name="dms_070901_03_Cap_Values">#REF!</definedName>
    <definedName name="dms_070901_03_Collar_Values">#REF!</definedName>
    <definedName name="dms_070901_03_Rows">#REF!</definedName>
    <definedName name="dms_070901_03_Target_Values">#REF!</definedName>
    <definedName name="dms_070901_03_Values">#REF!</definedName>
    <definedName name="dms_070901_04_Cap_Values">#REF!</definedName>
    <definedName name="dms_070901_04_Collar_Values">#REF!</definedName>
    <definedName name="dms_070901_04_Rows">#REF!</definedName>
    <definedName name="dms_070901_04_Target_Values">#REF!</definedName>
    <definedName name="dms_070901_04_Values">#REF!</definedName>
    <definedName name="dms_663_List">'[1]AER lookups'!$N$16:$N$17</definedName>
    <definedName name="dms_ABN_List">'[1]AER lookups'!$D$16:$D$17</definedName>
    <definedName name="dms_Addr1_List">'[1]AER lookups'!$P$16:$P$17</definedName>
    <definedName name="dms_Addr2_List">'[1]AER lookups'!$Q$16:$Q$17</definedName>
    <definedName name="dms_Amendment_Text">'[1]Business &amp; other details'!$AL$70</definedName>
    <definedName name="dms_BaseStepTrend">'[1]2.16 Opex Summary'!$M$7</definedName>
    <definedName name="dms_BaseYear_Choice">'[1]2.16 Opex Summary'!$M$9</definedName>
    <definedName name="dms_BaseYear_List">'[1]2.16 Opex Summary'!$C$13:$G$13</definedName>
    <definedName name="dms_Cal_Year_B4_CRY">'[1]AER ETL'!$C$29</definedName>
    <definedName name="dms_CBD_flag">'[1]AER lookups'!$Z$16:$Z$17</definedName>
    <definedName name="dms_CF_8.1_Neg">'[1]AER CF'!$U$7:$U$34</definedName>
    <definedName name="dms_CF_TradingName">'[1]AER CF'!$B$7:$B$34</definedName>
    <definedName name="dms_Confid_status_List">'[1]AER NRs'!$D$6:$D$8</definedName>
    <definedName name="dms_CRCP_start_row">'[1]AER ETL'!$C$40</definedName>
    <definedName name="dms_CRCPlength_List">'[1]AER lookups'!$K$16:$K$17</definedName>
    <definedName name="dms_CRCPlength_Num">'[1]AER ETL'!$C$69</definedName>
    <definedName name="dms_CRY_RYE">'[1]AER ETL'!$C$53</definedName>
    <definedName name="dms_CRY_start_row">'[1]AER ETL'!$C$38</definedName>
    <definedName name="dms_CRY_start_year">'[1]AER ETL'!$C$37</definedName>
    <definedName name="dms_DataQuality_List">'[1]AER NRs'!$C$6:$C$9</definedName>
    <definedName name="dms_DeterminationRef_List">'[1]AER lookups'!$O$16:$O$17</definedName>
    <definedName name="dms_DollarReal">'[1]AER ETL'!$C$31</definedName>
    <definedName name="dms_DollarReal_year">'[1]AER ETL'!$C$51</definedName>
    <definedName name="dms_FeederName_1">'[1]AER lookups'!$AE$16:$AE$17</definedName>
    <definedName name="dms_FeederName_2">'[1]AER lookups'!$AF$16:$AF$17</definedName>
    <definedName name="dms_FeederName_3">'[1]AER lookups'!$AG$16:$AG$17</definedName>
    <definedName name="dms_FeederName_4">'[1]AER lookups'!$AH$16:$AH$17</definedName>
    <definedName name="dms_FeederName_5">'[1]AER lookups'!$AI$16:$AI$17</definedName>
    <definedName name="dms_FeederType_5_flag">'[1]AER lookups'!$AD$16:$AD$17</definedName>
    <definedName name="dms_FifthFeeder_flag_NSP">'[1]AER ETL'!$C$125</definedName>
    <definedName name="dms_FormControl_List">'[1]AER lookups'!$H$16:$H$17</definedName>
    <definedName name="dms_FRCP_start_row">'[1]AER ETL'!$C$39</definedName>
    <definedName name="dms_FRCPlength_List">'[1]AER lookups'!$L$16:$L$17</definedName>
    <definedName name="dms_FRCPlength_Num">'[1]AER ETL'!$C$70</definedName>
    <definedName name="dms_Header_Span">'[1]AER ETL'!$C$60</definedName>
    <definedName name="dms_JurisdictionList">'[1]AER lookups'!$E$16:$E$17</definedName>
    <definedName name="dms_LeapYear_Result">'[1]AER ETL'!$C$98</definedName>
    <definedName name="dms_LongRural_flag">'[1]AER lookups'!$AC$16:$AC$17</definedName>
    <definedName name="dms_Model">'[1]AER ETL'!$C$11</definedName>
    <definedName name="dms_Model_List">'[1]AER lookups'!$B$24:$B$33</definedName>
    <definedName name="dms_Model_Span">'[1]AER ETL'!$C$56</definedName>
    <definedName name="dms_Model_Span_List">'[1]AER lookups'!$E$24:$E$33</definedName>
    <definedName name="dms_MultiYear_FinalYear_Result">'[1]AER ETL'!$C$80</definedName>
    <definedName name="dms_MultiYear_Flag">'[1]AER ETL'!$C$63</definedName>
    <definedName name="dms_MultiYear_ResponseFlag">'[1]AER ETL'!$C$62</definedName>
    <definedName name="dms_PAddr1_List">'[1]AER lookups'!$U$16:$U$17</definedName>
    <definedName name="dms_PAddr2_List">'[1]AER lookups'!$V$16:$V$17</definedName>
    <definedName name="dms_PRCP_start_row">'[1]AER ETL'!$C$41</definedName>
    <definedName name="dms_PRCPlength_List">'[1]AER lookups'!$M$16:$M$17</definedName>
    <definedName name="dms_PRCPlength_Num">'[1]AER ETL'!$C$68</definedName>
    <definedName name="dms_Previous_DollarReal_year">'[1]AER ETL'!$C$52</definedName>
    <definedName name="dms_PState_List">'[1]AER lookups'!$X$16:$X$17</definedName>
    <definedName name="dms_PSuburb_List">'[1]AER lookups'!$W$16:$W$17</definedName>
    <definedName name="dms_Public_Lighting_List">'[1]AER lookups'!$AJ$16:$AJ$17</definedName>
    <definedName name="dms_Reset_final_year">'[1]AER ETL'!$C$49</definedName>
    <definedName name="dms_Reset_RYE">'[1]AER ETL'!$C$54</definedName>
    <definedName name="dms_RPT">'[1]AER ETL'!$C$23</definedName>
    <definedName name="dms_RPT_List">'[1]AER lookups'!$I$16:$I$17</definedName>
    <definedName name="dms_RPTMonth">'[1]AER ETL'!$C$30</definedName>
    <definedName name="dms_RPTMonth_List">'[1]AER lookups'!$J$16:$J$17</definedName>
    <definedName name="dms_RYE_result">'[1]AER ETL'!$C$57</definedName>
    <definedName name="dms_RYE_start_row">'[1]AER ETL'!$C$42</definedName>
    <definedName name="dms_Sector">'[1]AER ETL'!$C$20</definedName>
    <definedName name="dms_Sector_List">'[1]AER lookups'!$F$16:$F$17</definedName>
    <definedName name="dms_Segment">'[1]AER ETL'!$C$21</definedName>
    <definedName name="dms_Segment_List">'[1]AER lookups'!$G$16:$G$17</definedName>
    <definedName name="dms_ShortRural_flag">'[1]AER lookups'!$AB$16:$AB$17</definedName>
    <definedName name="dms_SingleYear_Model">'[1]AER ETL'!$C$72:$C$74</definedName>
    <definedName name="dms_SingleYearModel">'[1]AER ETL'!$C$75</definedName>
    <definedName name="dms_SourceList">'[1]AER NRs'!$C$14:$C$28</definedName>
    <definedName name="dms_Specified_FinalYear">'[1]AER ETL'!$C$64</definedName>
    <definedName name="dms_Specified_RYE">'[1]AER ETL'!$C$55</definedName>
    <definedName name="dms_SpecifiedYear_Span">'[1]AER ETL'!$C$59</definedName>
    <definedName name="dms_start_year">'[1]AER ETL'!$C$36</definedName>
    <definedName name="dms_State_List">'[1]AER lookups'!$S$16:$S$17</definedName>
    <definedName name="dms_STPIS_Detail">'[3]6'!$O$15:$O$37</definedName>
    <definedName name="dms_STPIS_Reasons">'[3]6'!$P$17:$P$30</definedName>
    <definedName name="dms_Suburb_List">'[1]AER lookups'!$R$16:$R$17</definedName>
    <definedName name="dms_TradingName">'[1]Business &amp; other details'!$AL$16</definedName>
    <definedName name="dms_TradingName_List">'[1]AER lookups'!$B$16:$B$17</definedName>
    <definedName name="dms_TradingNameFull">'[1]AER ETL'!$C$9</definedName>
    <definedName name="dms_TradingNameFull_List">'[1]AER lookups'!$C$16:$C$17</definedName>
    <definedName name="dms_Typed_Submission_Date">'[1]Business &amp; other details'!$AL$74</definedName>
    <definedName name="dms_Urban_flag">'[1]AER lookups'!$AA$16:$AA$17</definedName>
    <definedName name="dms_Worksheet_List">'[1]AER lookups'!$D$24:$D$33</definedName>
    <definedName name="dms_y1">'[1]AER lookups'!$E$57</definedName>
    <definedName name="dms_y2">'[1]AER lookups'!$E$58</definedName>
    <definedName name="dms_y3">'[1]AER lookups'!$E$59</definedName>
    <definedName name="dms_y4">'[1]AER lookups'!$E$60</definedName>
    <definedName name="dms_y5">'[1]AER lookups'!$E$61</definedName>
    <definedName name="dms_y6">'[1]AER lookups'!$E$62</definedName>
    <definedName name="dms_y7">'[1]AER lookups'!$E$63</definedName>
    <definedName name="FRCP_final_year">'[1]AER ETL'!$C$46</definedName>
    <definedName name="FRCP_y1">'[1]Business &amp; other details'!$AL$42</definedName>
    <definedName name="FRCP_y10">'[1]AER lookups'!$I$47</definedName>
    <definedName name="FRCP_y11">'[1]AER lookups'!$I$48</definedName>
    <definedName name="FRCP_y12">'[1]AER lookups'!$I$49</definedName>
    <definedName name="FRCP_y13">'[1]AER lookups'!$I$50</definedName>
    <definedName name="FRCP_y14">'[1]AER lookups'!$I$51</definedName>
    <definedName name="FRCP_y15">'[1]AER lookups'!$I$52</definedName>
    <definedName name="FRCP_y2">'[1]AER lookups'!$I$39</definedName>
    <definedName name="FRCP_y3">'[1]AER lookups'!$I$40</definedName>
    <definedName name="FRCP_y4">'[1]AER lookups'!$I$41</definedName>
    <definedName name="FRCP_y5">'[1]AER lookups'!$I$42</definedName>
    <definedName name="FRCP_y6">'[1]AER lookups'!$I$43</definedName>
    <definedName name="FRCP_y7">'[1]AER lookups'!$I$44</definedName>
    <definedName name="FRCP_y8">'[1]AER lookups'!$I$45</definedName>
    <definedName name="FRCP_y9">'[1]AER lookups'!$I$46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40970.780625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LAN" hidden="1">{"Ownership",#N/A,FALSE,"Ownership";"Contents",#N/A,FALSE,"Contents"}</definedName>
    <definedName name="Pal_Workbook_GUID" hidden="1">"IJ85ENDVVM9GF4Y79C4E2VL3"</definedName>
    <definedName name="PRCP_final_year">'[1]AER ETL'!$C$48</definedName>
    <definedName name="PRCP_y1">'[1]AER lookups'!$E$38</definedName>
    <definedName name="PRCP_y10">'[1]AER lookups'!$E$47</definedName>
    <definedName name="PRCP_y11">'[1]AER lookups'!$E$48</definedName>
    <definedName name="PRCP_y12">'[1]AER lookups'!$E$49</definedName>
    <definedName name="PRCP_y13">'[1]AER lookups'!$E$50</definedName>
    <definedName name="PRCP_y14">'[1]AER lookups'!$E$51</definedName>
    <definedName name="PRCP_y15">'[1]AER lookups'!$E$52</definedName>
    <definedName name="PRCP_y2">'[1]AER lookups'!$E$39</definedName>
    <definedName name="PRCP_y3">'[4]AER lookups'!$E$40</definedName>
    <definedName name="PRCP_y4">'[2]AER lookups'!$E$43</definedName>
    <definedName name="PRCP_y5">'[2]AER lookups'!$E$44</definedName>
    <definedName name="PRCP_y6">'[1]AER lookups'!$E$43</definedName>
    <definedName name="PRCP_y7">'[1]AER lookups'!$E$44</definedName>
    <definedName name="PRCP_y8">'[1]AER lookups'!$E$45</definedName>
    <definedName name="PRCP_y9">'[1]AER lookups'!$E$46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8</definedName>
    <definedName name="RiskMinimizeOnStart" hidden="1">FALSE</definedName>
    <definedName name="RiskMonitorConvergence" hidden="1">FALSE</definedName>
    <definedName name="RiskMultipleCPUSupportEnabled" hidden="1">FALSE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teest" hidden="1">{"Ownership",#N/A,FALSE,"Ownership";"Contents",#N/A,FALSE,"Contents"}</definedName>
    <definedName name="test" hidden="1">{"Ownership",#N/A,FALSE,"Ownership";"Contents",#N/A,FALSE,"Contents"}</definedName>
    <definedName name="wrn.App._.Custodians." hidden="1">{"Ownership",#N/A,FALSE,"Ownership";"Contents",#N/A,FALSE,"Contents"}</definedName>
  </definedNames>
  <calcPr calcId="191028" iterateDelta="1E-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3" i="19" l="1"/>
  <c r="C22" i="19"/>
  <c r="C21" i="19"/>
  <c r="C20" i="19"/>
  <c r="C19" i="19"/>
  <c r="C18" i="19"/>
  <c r="C17" i="19"/>
  <c r="C16" i="19"/>
  <c r="C15" i="19"/>
  <c r="C14" i="19"/>
  <c r="C13" i="19"/>
  <c r="C12" i="19"/>
  <c r="C11" i="19"/>
  <c r="G3" i="14"/>
  <c r="G3" i="13"/>
  <c r="G3" i="4"/>
  <c r="F9" i="17" s="1"/>
  <c r="T7" i="7" a="1"/>
  <c r="T7" i="7"/>
  <c r="S7" i="6" a="1"/>
  <c r="S7" i="6" s="1"/>
  <c r="R7" i="3" a="1"/>
  <c r="R7" i="3"/>
  <c r="G3" i="3"/>
  <c r="F8" i="17" s="1"/>
  <c r="R7" i="14" a="1"/>
  <c r="R7" i="14" s="1"/>
  <c r="S7" i="13" a="1"/>
  <c r="S7" i="13"/>
  <c r="R6" i="12" a="1"/>
  <c r="R6" i="12"/>
  <c r="R7" i="9" a="1"/>
  <c r="R7" i="9" s="1"/>
  <c r="H3" i="7"/>
  <c r="E12" i="17" s="1"/>
  <c r="G3" i="7"/>
  <c r="A3" i="6"/>
  <c r="F3" i="6" s="1"/>
  <c r="D11" i="17" s="1"/>
  <c r="C18" i="17"/>
  <c r="C17" i="17"/>
  <c r="C16" i="17"/>
  <c r="F15" i="17"/>
  <c r="C15" i="17"/>
  <c r="C14" i="17"/>
  <c r="C13" i="17"/>
  <c r="C12" i="17"/>
  <c r="C11" i="17"/>
  <c r="C10" i="17"/>
  <c r="C9" i="17"/>
  <c r="C8" i="17"/>
  <c r="C7" i="17"/>
  <c r="E3" i="17"/>
  <c r="G18" i="16"/>
  <c r="G16" i="16"/>
  <c r="D14" i="16"/>
  <c r="F14" i="16"/>
  <c r="G13" i="16"/>
  <c r="G12" i="16"/>
  <c r="G7" i="16"/>
  <c r="E3" i="4"/>
  <c r="E3" i="3"/>
  <c r="H34" i="15"/>
  <c r="H33" i="15"/>
  <c r="G17" i="16" s="1"/>
  <c r="H32" i="15"/>
  <c r="H31" i="15"/>
  <c r="G15" i="16" s="1"/>
  <c r="C31" i="15"/>
  <c r="H30" i="15"/>
  <c r="G14" i="16" s="1"/>
  <c r="G30" i="15"/>
  <c r="F30" i="15"/>
  <c r="E14" i="16" s="1"/>
  <c r="E30" i="15"/>
  <c r="H29" i="15"/>
  <c r="F29" i="15"/>
  <c r="E13" i="16" s="1"/>
  <c r="D29" i="15"/>
  <c r="C13" i="16" s="1"/>
  <c r="H28" i="15"/>
  <c r="H27" i="15"/>
  <c r="G11" i="16" s="1"/>
  <c r="H26" i="15"/>
  <c r="G10" i="16" s="1"/>
  <c r="H25" i="15"/>
  <c r="G9" i="16" s="1"/>
  <c r="H24" i="15"/>
  <c r="G8" i="16" s="1"/>
  <c r="H23" i="15"/>
  <c r="E3" i="1" s="1"/>
  <c r="L18" i="15"/>
  <c r="G34" i="15"/>
  <c r="F18" i="16" s="1"/>
  <c r="J18" i="15"/>
  <c r="F34" i="15"/>
  <c r="E18" i="16" s="1"/>
  <c r="H18" i="15"/>
  <c r="E34" i="15"/>
  <c r="D18" i="16" s="1"/>
  <c r="F18" i="15"/>
  <c r="D34" i="15" s="1"/>
  <c r="C18" i="16" s="1"/>
  <c r="D18" i="15"/>
  <c r="C34" i="15"/>
  <c r="L17" i="15"/>
  <c r="G33" i="15"/>
  <c r="F17" i="16" s="1"/>
  <c r="J17" i="15"/>
  <c r="F33" i="15" s="1"/>
  <c r="E17" i="16" s="1"/>
  <c r="H17" i="15"/>
  <c r="E33" i="15"/>
  <c r="D17" i="16" s="1"/>
  <c r="F17" i="15"/>
  <c r="D33" i="15" s="1"/>
  <c r="C17" i="16" s="1"/>
  <c r="H17" i="16" s="1"/>
  <c r="D17" i="15"/>
  <c r="C33" i="15" s="1"/>
  <c r="L16" i="15"/>
  <c r="G32" i="15" s="1"/>
  <c r="F16" i="16" s="1"/>
  <c r="J16" i="15"/>
  <c r="F32" i="15" s="1"/>
  <c r="E16" i="16" s="1"/>
  <c r="H16" i="15"/>
  <c r="E32" i="15" s="1"/>
  <c r="D16" i="16" s="1"/>
  <c r="F16" i="15"/>
  <c r="D32" i="15" s="1"/>
  <c r="C16" i="16" s="1"/>
  <c r="D16" i="15"/>
  <c r="C32" i="15" s="1"/>
  <c r="L15" i="15"/>
  <c r="G31" i="15"/>
  <c r="F15" i="16" s="1"/>
  <c r="J15" i="15"/>
  <c r="F31" i="15"/>
  <c r="E15" i="16" s="1"/>
  <c r="H15" i="15"/>
  <c r="E31" i="15" s="1"/>
  <c r="D15" i="16" s="1"/>
  <c r="F15" i="15"/>
  <c r="D31" i="15" s="1"/>
  <c r="C15" i="16" s="1"/>
  <c r="D15" i="15"/>
  <c r="L14" i="15"/>
  <c r="J14" i="15"/>
  <c r="H14" i="15"/>
  <c r="F14" i="15"/>
  <c r="D30" i="15" s="1"/>
  <c r="C14" i="16" s="1"/>
  <c r="D14" i="15"/>
  <c r="C30" i="15" s="1"/>
  <c r="L13" i="15"/>
  <c r="G29" i="15"/>
  <c r="F13" i="16" s="1"/>
  <c r="J13" i="15"/>
  <c r="H13" i="15"/>
  <c r="E29" i="15" s="1"/>
  <c r="D13" i="16" s="1"/>
  <c r="F13" i="15"/>
  <c r="D13" i="15"/>
  <c r="C29" i="15" s="1"/>
  <c r="K12" i="15"/>
  <c r="I12" i="15"/>
  <c r="G12" i="15"/>
  <c r="H12" i="15" s="1"/>
  <c r="E28" i="15" s="1"/>
  <c r="D12" i="16" s="1"/>
  <c r="E12" i="15"/>
  <c r="F12" i="15" s="1"/>
  <c r="D28" i="15" s="1"/>
  <c r="C12" i="16" s="1"/>
  <c r="C12" i="15"/>
  <c r="D12" i="15"/>
  <c r="C28" i="15" s="1"/>
  <c r="K11" i="15"/>
  <c r="L11" i="15" s="1"/>
  <c r="G27" i="15" s="1"/>
  <c r="F11" i="16" s="1"/>
  <c r="I11" i="15"/>
  <c r="J11" i="15" s="1"/>
  <c r="F27" i="15" s="1"/>
  <c r="E11" i="16" s="1"/>
  <c r="G11" i="15"/>
  <c r="H11" i="15" s="1"/>
  <c r="E27" i="15" s="1"/>
  <c r="D11" i="16" s="1"/>
  <c r="E11" i="15"/>
  <c r="C11" i="15"/>
  <c r="D11" i="15" s="1"/>
  <c r="C27" i="15" s="1"/>
  <c r="K10" i="15"/>
  <c r="I10" i="15"/>
  <c r="J10" i="15"/>
  <c r="F26" i="15" s="1"/>
  <c r="E10" i="16" s="1"/>
  <c r="G10" i="15"/>
  <c r="H10" i="15" s="1"/>
  <c r="E26" i="15" s="1"/>
  <c r="D10" i="16" s="1"/>
  <c r="E10" i="15"/>
  <c r="F10" i="15"/>
  <c r="D26" i="15"/>
  <c r="C10" i="16" s="1"/>
  <c r="C10" i="15"/>
  <c r="K9" i="15"/>
  <c r="L9" i="15" s="1"/>
  <c r="G25" i="15" s="1"/>
  <c r="I9" i="15"/>
  <c r="J9" i="15" s="1"/>
  <c r="F25" i="15" s="1"/>
  <c r="G9" i="15"/>
  <c r="H9" i="15"/>
  <c r="E25" i="15" s="1"/>
  <c r="E9" i="15"/>
  <c r="C9" i="15"/>
  <c r="D9" i="15" s="1"/>
  <c r="C25" i="15" s="1"/>
  <c r="K8" i="15"/>
  <c r="I8" i="15"/>
  <c r="J8" i="15" s="1"/>
  <c r="F24" i="15" s="1"/>
  <c r="G8" i="15"/>
  <c r="H8" i="15"/>
  <c r="E24" i="15" s="1"/>
  <c r="E8" i="15"/>
  <c r="C8" i="15"/>
  <c r="D8" i="15" s="1"/>
  <c r="C24" i="15" s="1"/>
  <c r="K7" i="15"/>
  <c r="I7" i="15"/>
  <c r="J7" i="15"/>
  <c r="F23" i="15" s="1"/>
  <c r="G7" i="15"/>
  <c r="H7" i="15" s="1"/>
  <c r="E23" i="15" s="1"/>
  <c r="E7" i="15"/>
  <c r="F7" i="15" s="1"/>
  <c r="D23" i="15" s="1"/>
  <c r="C7" i="15"/>
  <c r="D7" i="15"/>
  <c r="C23" i="15" s="1"/>
  <c r="K5" i="15"/>
  <c r="L12" i="15" s="1"/>
  <c r="G28" i="15" s="1"/>
  <c r="F12" i="16" s="1"/>
  <c r="I5" i="15"/>
  <c r="J12" i="15" s="1"/>
  <c r="F28" i="15" s="1"/>
  <c r="E12" i="16" s="1"/>
  <c r="G5" i="15"/>
  <c r="E5" i="15"/>
  <c r="F9" i="15" s="1"/>
  <c r="D25" i="15" s="1"/>
  <c r="C5" i="15"/>
  <c r="K4" i="15"/>
  <c r="L8" i="15" s="1"/>
  <c r="G24" i="15" s="1"/>
  <c r="I4" i="15"/>
  <c r="G4" i="15"/>
  <c r="E4" i="15"/>
  <c r="F11" i="15" s="1"/>
  <c r="D27" i="15" s="1"/>
  <c r="C11" i="16" s="1"/>
  <c r="C4" i="15"/>
  <c r="K3" i="15"/>
  <c r="L10" i="15" s="1"/>
  <c r="G26" i="15" s="1"/>
  <c r="F10" i="16" s="1"/>
  <c r="I3" i="15"/>
  <c r="G3" i="15"/>
  <c r="E3" i="15"/>
  <c r="C3" i="15"/>
  <c r="D10" i="15"/>
  <c r="C26" i="15" s="1"/>
  <c r="H3" i="14"/>
  <c r="E18" i="17" s="1"/>
  <c r="F18" i="17"/>
  <c r="E3" i="14"/>
  <c r="D3" i="14"/>
  <c r="C3" i="14"/>
  <c r="B3" i="14"/>
  <c r="A3" i="14"/>
  <c r="F17" i="17"/>
  <c r="H3" i="13"/>
  <c r="E17" i="17" s="1"/>
  <c r="E3" i="13"/>
  <c r="D3" i="13"/>
  <c r="C3" i="13"/>
  <c r="B3" i="13"/>
  <c r="A3" i="13"/>
  <c r="F3" i="13" s="1"/>
  <c r="D17" i="17" s="1"/>
  <c r="H3" i="12"/>
  <c r="E16" i="17" s="1"/>
  <c r="G3" i="12"/>
  <c r="F16" i="17" s="1"/>
  <c r="E3" i="12"/>
  <c r="D3" i="12"/>
  <c r="C3" i="12"/>
  <c r="B3" i="12"/>
  <c r="A3" i="12"/>
  <c r="H3" i="10"/>
  <c r="E14" i="17" s="1"/>
  <c r="G3" i="10"/>
  <c r="F14" i="17" s="1"/>
  <c r="E3" i="10"/>
  <c r="D3" i="10"/>
  <c r="F3" i="10" s="1"/>
  <c r="D14" i="17" s="1"/>
  <c r="C3" i="10"/>
  <c r="B3" i="10"/>
  <c r="A3" i="10"/>
  <c r="G3" i="9"/>
  <c r="F13" i="17" s="1"/>
  <c r="H3" i="9"/>
  <c r="E13" i="17" s="1"/>
  <c r="E3" i="9"/>
  <c r="D3" i="9"/>
  <c r="C3" i="9"/>
  <c r="B3" i="9"/>
  <c r="A3" i="9"/>
  <c r="F3" i="9" s="1"/>
  <c r="D13" i="17" s="1"/>
  <c r="H3" i="8"/>
  <c r="E15" i="17" s="1"/>
  <c r="G3" i="8"/>
  <c r="S7" i="8" a="1"/>
  <c r="S7" i="8" s="1"/>
  <c r="E3" i="8"/>
  <c r="D3" i="8"/>
  <c r="C3" i="8"/>
  <c r="B3" i="8"/>
  <c r="A3" i="8"/>
  <c r="F3" i="8" s="1"/>
  <c r="D15" i="17" s="1"/>
  <c r="F12" i="17"/>
  <c r="E3" i="7"/>
  <c r="D3" i="7"/>
  <c r="C3" i="7"/>
  <c r="B3" i="7"/>
  <c r="A3" i="7"/>
  <c r="F3" i="7"/>
  <c r="D12" i="17" s="1"/>
  <c r="H3" i="6"/>
  <c r="E11" i="17" s="1"/>
  <c r="G3" i="6"/>
  <c r="F11" i="17" s="1"/>
  <c r="E3" i="6"/>
  <c r="D3" i="6"/>
  <c r="C3" i="6"/>
  <c r="B3" i="6"/>
  <c r="H3" i="5"/>
  <c r="E10" i="17" s="1"/>
  <c r="G3" i="5"/>
  <c r="F10" i="17" s="1"/>
  <c r="S7" i="5" a="1"/>
  <c r="S7" i="5" s="1"/>
  <c r="E3" i="5"/>
  <c r="D3" i="5"/>
  <c r="C3" i="5"/>
  <c r="B3" i="5"/>
  <c r="A3" i="5"/>
  <c r="F3" i="5" s="1"/>
  <c r="D10" i="17" s="1"/>
  <c r="H3" i="4"/>
  <c r="E9" i="17" s="1"/>
  <c r="H3" i="3"/>
  <c r="E8" i="17" s="1"/>
  <c r="H3" i="1"/>
  <c r="E7" i="17" s="1"/>
  <c r="G3" i="1"/>
  <c r="F7" i="17" s="1"/>
  <c r="T8" i="1" a="1"/>
  <c r="T8" i="1" s="1"/>
  <c r="F3" i="14"/>
  <c r="D18" i="17" s="1"/>
  <c r="F3" i="12"/>
  <c r="D16" i="17" s="1"/>
  <c r="H14" i="16" l="1"/>
  <c r="H10" i="16"/>
  <c r="H18" i="16"/>
  <c r="B3" i="4"/>
  <c r="D9" i="16"/>
  <c r="H16" i="16"/>
  <c r="A3" i="1"/>
  <c r="C7" i="16"/>
  <c r="H13" i="16"/>
  <c r="D3" i="4"/>
  <c r="F9" i="16"/>
  <c r="E7" i="16"/>
  <c r="C3" i="1"/>
  <c r="H11" i="16"/>
  <c r="C3" i="4"/>
  <c r="E9" i="16"/>
  <c r="H12" i="16"/>
  <c r="H15" i="16"/>
  <c r="F8" i="16"/>
  <c r="D3" i="3"/>
  <c r="D8" i="16"/>
  <c r="B3" i="3"/>
  <c r="D7" i="16"/>
  <c r="B3" i="1"/>
  <c r="A3" i="4"/>
  <c r="F3" i="4" s="1"/>
  <c r="D9" i="17" s="1"/>
  <c r="C9" i="16"/>
  <c r="E8" i="16"/>
  <c r="C3" i="3"/>
  <c r="L7" i="15"/>
  <c r="G23" i="15" s="1"/>
  <c r="F8" i="15"/>
  <c r="D24" i="15" s="1"/>
  <c r="C8" i="16" l="1"/>
  <c r="H8" i="16" s="1"/>
  <c r="A3" i="3"/>
  <c r="F3" i="3" s="1"/>
  <c r="D8" i="17" s="1"/>
  <c r="H7" i="16"/>
  <c r="F7" i="16"/>
  <c r="D3" i="1"/>
  <c r="H9" i="16"/>
  <c r="F3" i="1"/>
  <c r="D7" i="17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<sst xmlns="http://schemas.openxmlformats.org/spreadsheetml/2006/main" count="563" uniqueCount="162">
  <si>
    <t>Created By Version</t>
  </si>
  <si>
    <t>8.13.1</t>
  </si>
  <si>
    <t>Required Version</t>
  </si>
  <si>
    <t>5.0.0</t>
  </si>
  <si>
    <t>Recommended Version</t>
  </si>
  <si>
    <t>Modified By Version</t>
  </si>
  <si>
    <t>Count</t>
  </si>
  <si>
    <t>GUID</t>
  </si>
  <si>
    <t>Name</t>
  </si>
  <si>
    <t>Range</t>
  </si>
  <si>
    <t>CRC</t>
  </si>
  <si>
    <t>Options</t>
  </si>
  <si>
    <t>Comp. Graph Serialization</t>
  </si>
  <si>
    <t>PP Graph Serialization</t>
  </si>
  <si>
    <t>QQ Graph Serialization</t>
  </si>
  <si>
    <t>Unsued</t>
  </si>
  <si>
    <t>Fixed Params</t>
  </si>
  <si>
    <t>Bootstrap Options</t>
  </si>
  <si>
    <t>BootstrapParamGraphSerialization</t>
  </si>
  <si>
    <t>BatchFit Options</t>
  </si>
  <si>
    <t>BootstrapGOFGraphSerialization</t>
  </si>
  <si>
    <t>FitSelector</t>
  </si>
  <si>
    <t>FIT_AFD62_509D</t>
  </si>
  <si>
    <t>Dataset 1</t>
  </si>
  <si>
    <t>F1	0	0	-1E+300	1E+300	1	0	0	0	0	1	25	BetaGeneral	Binomial	Expon	ExtValue	Gamma	Geomet	IntUniform	InvGauss	Logistic	LogLogistic	Lognorm	NegBin	Normal	Pareto	Pearson5	Pearson6	Pert	Poisson	Triang	Uniform	Weibull	ExtValueMin	Laplace	Levy	Kumaraswamy	0	1	-1	1	0	1	0	0	0</t>
  </si>
  <si>
    <t>GF1_rK0qDwEAEwBpAQwjACcANQByAIYAhwCVAKMAQwFlAV8BKwD//wAAAAAAAAEEAAAAAAAAAAABHEZpdCBDb21wYXJpc29uIGZvciBEYXRhc2V0IDEBG1Jpc2tQYXJldG8oMS44MzgyLDAuMDQzODAwKQEBEAACAAEKU3RhdGlzdGljcwMBAQD/AQEBAQEAAQEBAAQAAAABAQEBAQABAQEABAAAAArCAAHWAADrAAD2AAABAQAMAQAXAQAiAQAtAQA4AQASAAVJbnB1dAAAAP8AAP8BAQACABMABlBhcmV0bwABAP/cFDwBAAACAAkAAAACTwEAAAIACQAAAAOMAQAAAgAJAAAABEwBAAACAAkAAAAFOQEAAAIACQAAAAZOAQAAAgAJAAAAByMBAAACAAkAAAAIKQEAAAIACQAAAAlgAQAAAgBLAVUBAQEDAZqZmZmZmak/AABmZmZmZmbuPwAABQABAQEAAQEBAA==</t>
  </si>
  <si>
    <t xml:space="preserve">0	8								</t>
  </si>
  <si>
    <t>F1	FALSE	1000	.95</t>
  </si>
  <si>
    <t>FIT_7FF61_39DB5</t>
  </si>
  <si>
    <t>Dataset 2</t>
  </si>
  <si>
    <t>GF1_rK0qDwEAEwCDAQwjACcANQCKAJ4AnwCtALsAXQF/AXkBKwD//wAAAAAAAAEEAAAAAAAAAAABHEZpdCBDb21wYXJpc29uIGZvciBEYXRhc2V0IDIBM1Jpc2tJbnZHYXVzcygwLjA0Njk2NSwwLjAxNzQxMixSaXNrU2hpZnQoMC4wMzk3ODkpKQEBEAACAAEKU3RhdGlzdGljcwMBAQD/AQEBAQEAAQEBAAQAAAABAQEBAQABAQEABAAAAAraAAHuAAAFAQAQAQAbAQAmAQAxAQA8AQBHAQBSAQASAAVJbnB1dAAAAP8AAP8BAQACABUACEludkdhdXNzAAEA/9wUPAEAAAIACQAAAAJPAQAAAgAJAAAAA4wBAAACAAkAAAAETAEAAAIACQAAAAU5AQAAAgAJAAAABk4BAAACAAkAAAAHIwEAAAIACQAAAAgpAQAAAgAJAAAACWABAAACAGUBbwEBAQMBmpmZmZmZqT8AAGZmZmZmZu4/AAAFAAEBAQABAQEA</t>
  </si>
  <si>
    <t>FIT_1C4E7_58DE4</t>
  </si>
  <si>
    <t>Dataset 3</t>
  </si>
  <si>
    <t>GF1_rK0qDwEAEwCLAQwjACcANQCKAJ4AnwCtALsAZQGHAYEBKwD//wAAAAAAAAEEAAAAAAAAAAABHEZpdCBDb21wYXJpc29uIGZvciBEYXRhc2V0IDMBM1Jpc2tJbnZHYXVzcygwLjA1MTU1NywwLjAzMjQ4NixSaXNrU2hpZnQoMC4wNDEyMzkpKQEBEAACAAEKU3RhdGlzdGljcwMBAQD/AQEBAQEAAQEBAAQAAAABAQEBAQABAQEABAAAAAraAAHuAAAFAQAYAQAjAQAuAQA5AQBEAQBPAQBaAQASAAVJbnB1dAAAAP8AAP8BAQACABUACEludkdhdXNzAAEA/9wUPAEAAAIAEQAISW52R2F1c3MAAk8BAAACAAkAAAADjAEAAAIACQAAAARMAQAAAgAJAAAABTkBAAACAAkAAAAGTgEAAAIACQAAAAcjAQAAAgAJAAAACCkBAAACAAkAAAAJYAEAAAIAbQF3AQEBAwGamZmZmZmpPwAAZmZmZmZm7j8AAAUAAQEBAAEBAQA=</t>
  </si>
  <si>
    <t>FIT_2539C_98FA7</t>
  </si>
  <si>
    <t>Dataset 4</t>
  </si>
  <si>
    <t>GF1_rK0qDwEAEwBzAQwjACcANQB6AI4AjwCdAKsATQFvAWkBKwD//wAAAAAAAAEEAAAAAAAAAAABHEZpdCBDb21wYXJpc29uIGZvciBEYXRhc2V0IDQBI1Jpc2tQZXJ0KDAuMDQxNjMyLDAuMDQxNjMyLDAuNDM2NzUpAQEQAAIAAQpTdGF0aXN0aWNzAwEBAP8BAQEBAQABAQEABAAAAAEBAQEBAAEBAQAEAAAACsoAAd4AAPEAAAABAAsBABYBACEBACwBADcBAEIBABIABUlucHV0AAAA/wAA/wEBAAIAEQAEUGVydAABAP/cFDwBAAACAA0ABExldnkAAk8BAAACAAkAAAADjAEAAAIACQAAAARMAQAAAgAJAAAABTkBAAACAAkAAAAGTgEAAAIACQAAAAcjAQAAAgAJAAAACCkBAAACAAkAAAAJYAEAAAIAVQFfAQEBAwGamZmZmZmpPwAAZmZmZmZm7j8AAAUAAQEBAAEBAQA=</t>
  </si>
  <si>
    <t>FIT_5B17A_89CBF</t>
  </si>
  <si>
    <t>Dataset 5</t>
  </si>
  <si>
    <t>GF1_rK0qDwEAEwCEAQwjACcANQCLAJ8AoACuALwAXgGAAXoBKwD//wAAAAAAAAEEAAAAAAAAAAABHEZpdCBDb21wYXJpc29uIGZvciBEYXRhc2V0IDUBNFJpc2tJbnZHYXVzcygwLjA3NTAyMCwwLjAyNTMwOCxSaXNrU2hpZnQoMC4wMDE3MDU1KSkBARAAAgABClN0YXRpc3RpY3MDAQEA/wEBAQEBAAEBAQAEAAAAAQEBAQEAAQEBAAQAAAAK2wAB7wAABgEAEQEAHAEAJwEAMgEAPQEASAEAUwEAEgAFSW5wdXQAAAD/AAD/AQEAAgAVAAhJbnZHYXVzcwABAP/cFDwBAAACAAkAAAACTwEAAAIACQAAAAOMAQAAAgAJAAAABEwBAAACAAkAAAAFOQEAAAIACQAAAAZOAQAAAgAJAAAAByMBAAACAAkAAAAIKQEAAAIACQAAAAlgAQAAAgBmAXABAQEDAZqZmZmZmak/AABmZmZmZmbuPwAABQABAQEAAQEBAA==</t>
  </si>
  <si>
    <t>FIT_D82DF_A4C70</t>
  </si>
  <si>
    <t>Dataset 6</t>
  </si>
  <si>
    <t>GF1_rK0qDwEAEwCSAQwjACcANQCLAJ8AoACuALwAbAGOAYgBKwD//wAAAAAAAAEEAAAAAAAAAAABHEZpdCBDb21wYXJpc29uIGZvciBEYXRhc2V0IDYBNFJpc2tMb2dub3JtKDAuMDg0MDQxLDAuMDM3NzUxLFJpc2tTaGlmdCgtMC4wMDgyMTQwKSkBARAAAgABClN0YXRpc3RpY3MDAQEA/wEBAQEBAAEBAQAEAAAAAQEBAQEAAQEBAAQAAAAK2wAB7wAABQEAFwEAKgEANQEAQAEASwEAVgEAYQEAEgAFSW5wdXQAAAD/AAD/AQEAAgAUAAdMb2dub3JtAAEA/9wUPAEAAAIAEAAHTG9nbm9ybQACTwEAAAIAEQAISW52R2F1c3MAA4wBAAACAAkAAAAETAEAAAIACQAAAAU5AQAAAgAJAAAABk4BAAACAAkAAAAHIwEAAAIACQAAAAgpAQAAAgAJAAAACWABAAACAHQBfgEBAQMBmpmZmZmZqT8AAGZmZmZmZu4/AAAFAAEBAQABAQEA</t>
  </si>
  <si>
    <t>FIT_B3BB9_31149</t>
  </si>
  <si>
    <t>Dataset 7</t>
  </si>
  <si>
    <t>GF1_rK0qDwEAEwCLAQwjACcANQCLAKAAoQCvAL0AZQGHAYEBKwD//wAAAAAAAAEEAAAAAAAAAAABHEZpdCBDb21wYXJpc29uIGZvciBEYXRhc2V0IDcBNFJpc2tJbnZHYXVzcygwLjA1NTk4NywwLjIyMDk2OCxSaXNrU2hpZnQoMC4wMDIxMzA2KSkBAREAAQABC1N0YXRzTGVnZW5kAwEBAP8BAQEBAQABAQEABAAAAAEBAQEBAAEBAQAEAAAACtwAAfAAAAcBABgBACMBAC4BADkBAEQBAE8BAFoBABIABUlucHV0AAAA/wAA/wEBAAIAFQAISW52R2F1c3MAAQD/3BQ8AQAAAgAPAAZOb3JtYWwAAk8BAAACAAkAAAADjAEAAAIACQAAAARMAQAAAgAJAAAABTkBAAACAAkAAAAGTgEAAAIACQAAAAcjAQAAAgAJAAAACCkBAAACAAkAAAAJYAEAAAIAbQF3AQEBAwGamZmZmZmpPwAAZmZmZmZm7j8AAAUAAQEBAAEBAQA=</t>
  </si>
  <si>
    <t>FIT_BBFF_35926</t>
  </si>
  <si>
    <t>Dataset 8</t>
  </si>
  <si>
    <t>GF1_rK0qDwEAEwCEAQwjACcANQCEAJgAmQCnALUAXgGAAXoBKwD//wAAAAAAAAEEAAAAAAAAAAABHEZpdCBDb21wYXJpc29uIGZvciBEYXRhc2V0IDgBLVJpc2tMb2dub3JtKDkzLjM5MCw2OS45NzQsUmlza1NoaWZ0KC0yMy42NjYpKQEBEAACAAEKU3RhdGlzdGljcwMBAQD/AQEBAQEAAQEBAAQAAAABAQEBAQABAQEABAAAAArUAAHoAAD+AAARAQAcAQAnAQAyAQA9AQBIAQBTAQASAAVJbnB1dAAAAP8AAP8BAQACABQAB0xvZ25vcm0AAQD/3BQ8AQAAAgARAAhJbnZHYXVzcwACTwEAAAIACQAAAAOMAQAAAgAJAAAABEwBAAACAAkAAAAFOQEAAAIACQAAAAZOAQAAAgAJAAAAByMBAAACAAkAAAAIKQEAAAIACQAAAAlgAQAAAgBmAXABAQEDAZqZmZmZmak/AABmZmZmZmbuPwAABQABAQEAAQEBAA==</t>
  </si>
  <si>
    <t>FIT_3E521_6A73C</t>
  </si>
  <si>
    <t>Dataset 9</t>
  </si>
  <si>
    <t>F1	1	0	-1E+300	1E+300	1	0	0	0	0	1	25	BetaGeneral	Binomial	Expon	ExtValue	Gamma	Geomet	IntUniform	InvGauss	Logistic	LogLogistic	Lognorm	NegBin	Normal	Pareto	Pearson5	Pearson6	Pert	Poisson	Triang	Uniform	Weibull	ExtValueMin	Laplace	Levy	Kumaraswamy	0	1	-1	1	0	1	0	0	0</t>
  </si>
  <si>
    <t>GF1_rK0qDwEAEwBjAQwjACcANQBrAH8AgACOAJwAPQFfAVkBKwD//wAAAAAAAAEEAAAAAAAAAAABHEZpdCBDb21wYXJpc29uIGZvciBEYXRhc2V0IDkBFFJpc2tQb2lzc29uKDAuNjAwMDApAQEQAAIAAQpTdGF0aXN0aWNzAwEBAP8BAQEBAQABAQEABAAAAAEBAQEBAAEBAQAEAAAACrsAAc8AAOUAAPAAAPsAAAYBABEBABwBACcBADIBABIABUlucHV0AAAA/wAA/wEBAAIAFAAHUG9pc3NvbgABAP/cFDwBAAACAAkAAAACTwEAAAIACQAAAAOMAQAAAgAJAAAABEwBAAACAAkAAAAFOQEAAAIACQAAAAZOAQAAAgAJAAAAByMBAAACAAkAAAAIKQEAAAIACQAAAAlgAQAAAgBFAU8BAQEDAZqZmZmZmak/AABmZmZmZmbuPwAABQABAQEAAQEBAA==</t>
  </si>
  <si>
    <t>FIT_3A696_9FF64</t>
  </si>
  <si>
    <t>Dataset 10</t>
  </si>
  <si>
    <t>GF1_rK0qDwEAEwBiAQwjACcANQBrAH8AgACOAJwAPAFeAVgBKwD//wAAAAAAAAEEAAAAAAAAAAABHUZpdCBDb21wYXJpc29uIGZvciBEYXRhc2V0IDEwARNSaXNrR2VvbWV0KDAuMTcyNDEpAQEQAAIAAQpTdGF0aXN0aWNzAwEBAP8BAQEBAQABAQEABAAAAAEBAQEBAAEBAQAEAAAACrsAAc8AAOQAAO8AAPoAAAUBABABABsBACYBADEBABIABUlucHV0AAAA/wAA/wEBAAIAEwAGR2VvbWV0AAEA/9wUPAEAAAIACQAAAAJPAQAAAgAJAAAAA4wBAAACAAkAAAAETAEAAAIACQAAAAU5AQAAAgAJAAAABk4BAAACAAkAAAAHIwEAAAIACQAAAAgpAQAAAgAJAAAACWABAAACAEQBTgEBAQMBmpmZmZmZqT8AAGZmZmZmZu4/AAAFAAEBAQABAQEA</t>
  </si>
  <si>
    <t>FIT_48236_2414B</t>
  </si>
  <si>
    <t>Dataset 11</t>
  </si>
  <si>
    <t>GF1_rK0qDwEAEwBeAQwjACcANQBmAHoAewCJAJcAOAFaAVQBKwD//wAAAAAAAAEEAAAAAAAAAAABHUZpdCBDb21wYXJpc29uIGZvciBEYXRhc2V0IDExAQ5SaXNrUG9pc3NvbigyKQEBEAACAAEKU3RhdGlzdGljcwMBAQD/AQEBAQEAAQEBAAQAAAABAQEBAQABAQEABAAAAAq2AAHKAADgAADrAAD2AAABAQAMAQAXAQAiAQAtAQASAAVJbnB1dAAAAP8AAP8BAQACABQAB1BvaXNzb24AAQD/3BQ8AQAAAgAJAAAAAk8BAAACAAkAAAADjAEAAAIACQAAAARMAQAAAgAJAAAABTkBAAACAAkAAAAGTgEAAAIACQAAAAcjAQAAAgAJAAAACCkBAAACAAkAAAAJYAEAAAIAQAFKAQEBAwGamZmZmZmpPwAAZmZmZmZm7j8AAAUAAQEBAAEBAQA=</t>
  </si>
  <si>
    <t>FIT_EA1F5_578DD</t>
  </si>
  <si>
    <t>Dataset 12</t>
  </si>
  <si>
    <t>GF1_rK0qDwEAEwBhAQwjACcANQBrAH8AgACOAJwAPAFdAVcBKwD//wAAAAAAAAEEAAAAAAAAAAABHUZpdCBDb21wYXJpc29uIGZvciBEYXRhc2V0IDEyARNSaXNrR2VvbWV0KDAuNDE2NjcpAQEQAAIAAQpTdGF0aXN0aWNzAwEBAP8BAQEBAQABAQEABAAAAAEBAQEBAAEBAQAEAAAACrsAAc8AAOQAAO8AAPoAAAUBABABABsBACYBADEBABIABUlucHV0AAAA/wAA/wEBAAIAEwAGR2VvbWV0AAEA/9wUPAEAAAIACQAAAAJPAQAAAgAJAAAAA4wBAAACAAkAAAAETAEAAAIACQAAAAU5AQAAAgAJAAAABk4BAAACAAkAAAAHIwEAAAIACQAAAAgpAQAAAgAJAAAACWABAAACAEQBTgEBAQMBmpmZmZmZqT8AAAAAAAAAAAhAAQUAAQEBAAEBAQA=</t>
  </si>
  <si>
    <t>FIT_DBC5D_3FF71</t>
  </si>
  <si>
    <t>Uniform</t>
  </si>
  <si>
    <t>GF1_rK0qDwEAEwB/AQwjACcANQCGAJoAmwCpALcAWQF7AXUBKwD//wAAAAAAAAEEAAAAAAAAAAABGkZpdCBDb21wYXJpc29uIGZvciBVbmlmb3JtATFSaXNrUGVhcnNvbjUoMS43NjQxLDAuMTUyMDYsUmlza1NoaWZ0KC0wLjAyNzU4NCkpAQEQAAIAAQpTdGF0aXN0aWNzAwEBAP8BAQEBAQABAQEABAAAAAEBAQEBAAEBAQAEAAAACtYAAeoAAAEBAAwBABcBACIBAC0BADgBAEMBAE4BABIABUlucHV0AAAA/wAA/wEBAAIAFQAIUGVhcnNvbjUAAQD/3BQ8AQAAAgAJAAAAAk8BAAACAAkAAAADjAEAAAIACQAAAARMAQAAAgAJAAAABTkBAAACAAkAAAAGTgEAAAIACQAAAAcjAQAAAgAJAAAACCkBAAACAAkAAAAJYAEAAAIAYQFrAQEBAwGamZmZmZmpPwAAZmZmZmZm7j8AAAUAAQEBAAEBAQA=</t>
  </si>
  <si>
    <t>Performance against the STPIS in 2021-25</t>
  </si>
  <si>
    <t>Parameter</t>
  </si>
  <si>
    <t>Sub-parameter</t>
  </si>
  <si>
    <t>2021-25 average</t>
  </si>
  <si>
    <t>Unplanned outage circuit event rate</t>
  </si>
  <si>
    <t>Lines event rate - fault</t>
  </si>
  <si>
    <t>Transformer event rate - fault</t>
  </si>
  <si>
    <t>Reactive plant event rate - fault</t>
  </si>
  <si>
    <t>Lines event rate - forced</t>
  </si>
  <si>
    <t>Transformer event rate - forced</t>
  </si>
  <si>
    <t>Reactive plant event rate - forced</t>
  </si>
  <si>
    <t>Loss of supply event frequency</t>
  </si>
  <si>
    <t>Number of events greater than 0.05 minutes per annum</t>
  </si>
  <si>
    <t>Number of events greater than 0.30 minutes per annum</t>
  </si>
  <si>
    <t>Average outage duration</t>
  </si>
  <si>
    <t>Proper operation of equipment</t>
  </si>
  <si>
    <t>Failure of protection system</t>
  </si>
  <si>
    <t>Material failure of SCADA</t>
  </si>
  <si>
    <t>Incorrect operation isolation of primary or secondary equipment</t>
  </si>
  <si>
    <t>Preferred distribution</t>
  </si>
  <si>
    <t>Target</t>
  </si>
  <si>
    <t>Floor</t>
  </si>
  <si>
    <t>Cap</t>
  </si>
  <si>
    <t>Weighting</t>
  </si>
  <si>
    <t>Unplanned outage curcuit event rate</t>
  </si>
  <si>
    <t>Data in current Transmission reset</t>
  </si>
  <si>
    <t>KS</t>
  </si>
  <si>
    <t>Y2021</t>
  </si>
  <si>
    <t>Y2022</t>
  </si>
  <si>
    <t>Y2023</t>
  </si>
  <si>
    <t>Y2024</t>
  </si>
  <si>
    <t>Y2025</t>
  </si>
  <si>
    <t>Distribution</t>
  </si>
  <si>
    <t>InvGauss</t>
  </si>
  <si>
    <t>Input</t>
  </si>
  <si>
    <t>Minimum</t>
  </si>
  <si>
    <t>Maximum</t>
  </si>
  <si>
    <t>Mean</t>
  </si>
  <si>
    <t>Mode</t>
  </si>
  <si>
    <t>≈0.04727</t>
  </si>
  <si>
    <t>Median</t>
  </si>
  <si>
    <t>Std Dev</t>
  </si>
  <si>
    <t>Skewness</t>
  </si>
  <si>
    <t>Kurtosis</t>
  </si>
  <si>
    <t>Left X</t>
  </si>
  <si>
    <t>Left P</t>
  </si>
  <si>
    <t>Right X</t>
  </si>
  <si>
    <t>Right P</t>
  </si>
  <si>
    <t>Dif. X</t>
  </si>
  <si>
    <t>Dif. P</t>
  </si>
  <si>
    <t>≈0.07432</t>
  </si>
  <si>
    <t>Pert</t>
  </si>
  <si>
    <t>≈0.04598</t>
  </si>
  <si>
    <t>≈0.01374</t>
  </si>
  <si>
    <t>Lognorm</t>
  </si>
  <si>
    <t>≈0.03360</t>
  </si>
  <si>
    <t>≈0.027850</t>
  </si>
  <si>
    <t>LogNorm</t>
  </si>
  <si>
    <t>≈6.19</t>
  </si>
  <si>
    <t>AIC</t>
  </si>
  <si>
    <t>Chosen</t>
  </si>
  <si>
    <t>Poisson</t>
  </si>
  <si>
    <t>Zero distribution: no chart available</t>
  </si>
  <si>
    <t>Geomet</t>
  </si>
  <si>
    <t xml:space="preserve">Input </t>
  </si>
  <si>
    <t>N/A</t>
  </si>
  <si>
    <t xml:space="preserve">Table 1: Raw data transferand outage rate calculation </t>
  </si>
  <si>
    <t>Lines</t>
  </si>
  <si>
    <t>Transformers</t>
  </si>
  <si>
    <t xml:space="preserve">Reactive Plant </t>
  </si>
  <si>
    <t>S</t>
  </si>
  <si>
    <t>Performance parameter</t>
  </si>
  <si>
    <t>No. of Outages</t>
  </si>
  <si>
    <t>Outage Rate</t>
  </si>
  <si>
    <t>S1</t>
  </si>
  <si>
    <t xml:space="preserve">line outage - fault </t>
  </si>
  <si>
    <t>S2</t>
  </si>
  <si>
    <t>transformer outage - fault</t>
  </si>
  <si>
    <t>S3</t>
  </si>
  <si>
    <t>reactive plant - fault</t>
  </si>
  <si>
    <t>S4</t>
  </si>
  <si>
    <t>line outage - forced</t>
  </si>
  <si>
    <t>S5</t>
  </si>
  <si>
    <t>transformer outage - forced</t>
  </si>
  <si>
    <t>S6</t>
  </si>
  <si>
    <t>reactive plant - forced</t>
  </si>
  <si>
    <t>S7</t>
  </si>
  <si>
    <t>LOS  &gt;0.05 system minutes</t>
  </si>
  <si>
    <t>S8</t>
  </si>
  <si>
    <t>LOS &gt;0.3 system minutes</t>
  </si>
  <si>
    <t>S9</t>
  </si>
  <si>
    <t>S10</t>
  </si>
  <si>
    <t>S11</t>
  </si>
  <si>
    <t xml:space="preserve">Material failure of SCADA </t>
  </si>
  <si>
    <t>S12</t>
  </si>
  <si>
    <t>Incorrect operational isolation of primary or secondary equipment</t>
  </si>
  <si>
    <t>Table 2: STPIS SC Yearly Outage Rates Summary 2020-2024 (Calendar Years)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</si>
</sst>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0.0000"/>
    <numFmt numFmtId="167" formatCode="_-* #,##0.000_-;\-* #,##0.000_-;_-* &quot;-&quot;??_-;_-@_-"/>
    <numFmt numFmtId="168" formatCode="0.00000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FFFF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AF2D0"/>
        <bgColor rgb="FF000000"/>
      </patternFill>
    </fill>
    <fill>
      <patternFill patternType="solid">
        <fgColor rgb="FF188CCC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188CCC"/>
      </left>
      <right style="thin">
        <color rgb="FF188CCC"/>
      </right>
      <top style="thin">
        <color rgb="FF188CCC"/>
      </top>
      <bottom style="thin">
        <color rgb="FF188CCC"/>
      </bottom>
      <diagonal/>
    </border>
    <border>
      <left style="thin">
        <color rgb="FF188CCC"/>
      </left>
      <right style="thin">
        <color rgb="FF188CCC"/>
      </right>
      <top style="thin">
        <color rgb="FF188CCC"/>
      </top>
      <bottom/>
      <diagonal/>
    </border>
    <border>
      <left style="thin">
        <color rgb="FF188CCC"/>
      </left>
      <right style="thin">
        <color rgb="FF188CCC"/>
      </right>
      <top/>
      <bottom/>
      <diagonal/>
    </border>
    <border>
      <left style="thin">
        <color rgb="FF188CCC"/>
      </left>
      <right style="thin">
        <color rgb="FF188CCC"/>
      </right>
      <top/>
      <bottom style="thin">
        <color rgb="FF188CCC"/>
      </bottom>
      <diagonal/>
    </border>
    <border>
      <left style="medium">
        <color rgb="FF188CCC"/>
      </left>
      <right style="medium">
        <color rgb="FF188CCC"/>
      </right>
      <top style="medium">
        <color rgb="FF188CCC"/>
      </top>
      <bottom style="medium">
        <color rgb="FF188CCC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4" fillId="0" borderId="2" xfId="0" applyFont="1" applyBorder="1"/>
    <xf numFmtId="0" fontId="4" fillId="0" borderId="3" xfId="0" applyFont="1" applyBorder="1"/>
    <xf numFmtId="0" fontId="4" fillId="0" borderId="1" xfId="0" applyFont="1" applyBorder="1"/>
    <xf numFmtId="165" fontId="4" fillId="0" borderId="0" xfId="0" applyNumberFormat="1" applyFont="1"/>
    <xf numFmtId="165" fontId="4" fillId="0" borderId="1" xfId="0" applyNumberFormat="1" applyFont="1" applyBorder="1"/>
    <xf numFmtId="10" fontId="0" fillId="0" borderId="0" xfId="2" applyNumberFormat="1" applyFont="1"/>
    <xf numFmtId="10" fontId="0" fillId="0" borderId="2" xfId="2" applyNumberFormat="1" applyFont="1" applyBorder="1"/>
    <xf numFmtId="10" fontId="0" fillId="0" borderId="3" xfId="2" applyNumberFormat="1" applyFont="1" applyBorder="1"/>
    <xf numFmtId="10" fontId="0" fillId="0" borderId="1" xfId="2" applyNumberFormat="1" applyFont="1" applyBorder="1"/>
    <xf numFmtId="0" fontId="0" fillId="0" borderId="3" xfId="0" applyBorder="1"/>
    <xf numFmtId="0" fontId="0" fillId="0" borderId="1" xfId="0" applyBorder="1"/>
    <xf numFmtId="0" fontId="0" fillId="0" borderId="2" xfId="0" applyBorder="1"/>
    <xf numFmtId="0" fontId="3" fillId="0" borderId="0" xfId="0" applyFont="1"/>
    <xf numFmtId="0" fontId="4" fillId="0" borderId="0" xfId="0" applyFont="1"/>
    <xf numFmtId="165" fontId="0" fillId="0" borderId="0" xfId="0" applyNumberFormat="1"/>
    <xf numFmtId="10" fontId="0" fillId="0" borderId="0" xfId="0" applyNumberFormat="1"/>
    <xf numFmtId="9" fontId="0" fillId="0" borderId="0" xfId="0" applyNumberFormat="1"/>
    <xf numFmtId="165" fontId="0" fillId="0" borderId="2" xfId="0" applyNumberFormat="1" applyBorder="1"/>
    <xf numFmtId="165" fontId="0" fillId="0" borderId="1" xfId="0" applyNumberFormat="1" applyBorder="1"/>
    <xf numFmtId="165" fontId="0" fillId="0" borderId="3" xfId="0" applyNumberFormat="1" applyBorder="1"/>
    <xf numFmtId="0" fontId="0" fillId="0" borderId="0" xfId="0" quotePrefix="1"/>
    <xf numFmtId="167" fontId="0" fillId="0" borderId="0" xfId="1" applyNumberFormat="1" applyFont="1"/>
    <xf numFmtId="164" fontId="0" fillId="0" borderId="2" xfId="1" applyFont="1" applyBorder="1"/>
    <xf numFmtId="164" fontId="0" fillId="0" borderId="1" xfId="1" applyFont="1" applyBorder="1"/>
    <xf numFmtId="164" fontId="0" fillId="0" borderId="3" xfId="1" applyFont="1" applyBorder="1"/>
    <xf numFmtId="4" fontId="0" fillId="0" borderId="0" xfId="0" applyNumberFormat="1"/>
    <xf numFmtId="0" fontId="0" fillId="0" borderId="0" xfId="0" applyAlignment="1">
      <alignment vertical="center"/>
    </xf>
    <xf numFmtId="0" fontId="5" fillId="0" borderId="5" xfId="0" applyFont="1" applyBorder="1" applyAlignment="1">
      <alignment vertical="center" wrapText="1"/>
    </xf>
    <xf numFmtId="0" fontId="4" fillId="0" borderId="5" xfId="0" applyFont="1" applyBorder="1"/>
    <xf numFmtId="0" fontId="4" fillId="3" borderId="5" xfId="0" applyFont="1" applyFill="1" applyBorder="1"/>
    <xf numFmtId="0" fontId="5" fillId="0" borderId="5" xfId="0" applyFont="1" applyBorder="1"/>
    <xf numFmtId="0" fontId="5" fillId="4" borderId="5" xfId="0" applyFont="1" applyFill="1" applyBorder="1"/>
    <xf numFmtId="0" fontId="6" fillId="0" borderId="5" xfId="0" applyFont="1" applyBorder="1" applyAlignment="1">
      <alignment vertical="center" wrapText="1"/>
    </xf>
    <xf numFmtId="0" fontId="0" fillId="0" borderId="5" xfId="0" applyBorder="1"/>
    <xf numFmtId="0" fontId="6" fillId="0" borderId="5" xfId="0" applyFont="1" applyBorder="1"/>
    <xf numFmtId="0" fontId="5" fillId="0" borderId="5" xfId="0" applyFont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1" fontId="6" fillId="0" borderId="5" xfId="0" applyNumberFormat="1" applyFont="1" applyBorder="1" applyAlignment="1">
      <alignment horizontal="center"/>
    </xf>
    <xf numFmtId="166" fontId="0" fillId="3" borderId="5" xfId="0" applyNumberFormat="1" applyFill="1" applyBorder="1"/>
    <xf numFmtId="3" fontId="0" fillId="0" borderId="5" xfId="0" applyNumberFormat="1" applyBorder="1"/>
    <xf numFmtId="0" fontId="6" fillId="4" borderId="5" xfId="0" applyFont="1" applyFill="1" applyBorder="1"/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horizontal="center"/>
    </xf>
    <xf numFmtId="166" fontId="6" fillId="3" borderId="5" xfId="0" applyNumberFormat="1" applyFont="1" applyFill="1" applyBorder="1" applyAlignment="1">
      <alignment horizontal="right"/>
    </xf>
    <xf numFmtId="166" fontId="0" fillId="0" borderId="5" xfId="0" applyNumberFormat="1" applyBorder="1"/>
    <xf numFmtId="0" fontId="2" fillId="2" borderId="4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168" fontId="0" fillId="0" borderId="5" xfId="0" applyNumberFormat="1" applyBorder="1"/>
    <xf numFmtId="166" fontId="7" fillId="3" borderId="5" xfId="0" applyNumberFormat="1" applyFont="1" applyFill="1" applyBorder="1"/>
    <xf numFmtId="166" fontId="7" fillId="0" borderId="5" xfId="0" applyNumberFormat="1" applyFont="1" applyBorder="1"/>
    <xf numFmtId="10" fontId="0" fillId="0" borderId="0" xfId="2" applyNumberFormat="1" applyFont="1" applyBorder="1"/>
    <xf numFmtId="10" fontId="0" fillId="0" borderId="3" xfId="2" applyNumberFormat="1" applyFont="1" applyFill="1" applyBorder="1"/>
    <xf numFmtId="0" fontId="8" fillId="5" borderId="8" xfId="0" applyFont="1" applyFill="1" applyBorder="1" applyAlignment="1">
      <alignment horizontal="left" vertical="center" wrapText="1"/>
    </xf>
    <xf numFmtId="0" fontId="8" fillId="5" borderId="8" xfId="0" applyFont="1" applyFill="1" applyBorder="1" applyAlignment="1">
      <alignment horizontal="right" vertical="center" wrapText="1"/>
    </xf>
    <xf numFmtId="0" fontId="10" fillId="0" borderId="8" xfId="0" applyFont="1" applyBorder="1" applyAlignment="1">
      <alignment vertical="center" wrapText="1"/>
    </xf>
    <xf numFmtId="10" fontId="11" fillId="0" borderId="8" xfId="2" applyNumberFormat="1" applyFont="1" applyBorder="1" applyAlignment="1">
      <alignment vertical="center"/>
    </xf>
    <xf numFmtId="2" fontId="11" fillId="0" borderId="8" xfId="1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8" fillId="5" borderId="12" xfId="0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left" vertical="center" wrapText="1"/>
    </xf>
    <xf numFmtId="0" fontId="8" fillId="5" borderId="12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left" vertical="center" wrapText="1"/>
    </xf>
    <xf numFmtId="10" fontId="10" fillId="0" borderId="12" xfId="2" applyNumberFormat="1" applyFont="1" applyBorder="1" applyAlignment="1">
      <alignment horizontal="left" vertical="top"/>
    </xf>
    <xf numFmtId="10" fontId="11" fillId="0" borderId="12" xfId="2" applyNumberFormat="1" applyFont="1" applyBorder="1" applyAlignment="1">
      <alignment horizontal="center" vertical="top"/>
    </xf>
    <xf numFmtId="2" fontId="11" fillId="0" borderId="12" xfId="1" applyNumberFormat="1" applyFont="1" applyBorder="1" applyAlignment="1">
      <alignment horizontal="center" vertical="top"/>
    </xf>
    <xf numFmtId="10" fontId="11" fillId="0" borderId="0" xfId="2" applyNumberFormat="1" applyFont="1"/>
    <xf numFmtId="0" fontId="9" fillId="0" borderId="12" xfId="0" applyFont="1" applyBorder="1" applyAlignment="1">
      <alignment vertical="top" wrapText="1"/>
    </xf>
    <xf numFmtId="164" fontId="11" fillId="0" borderId="12" xfId="2" applyNumberFormat="1" applyFont="1" applyBorder="1" applyAlignment="1">
      <alignment horizontal="center" vertical="top"/>
    </xf>
    <xf numFmtId="2" fontId="11" fillId="0" borderId="12" xfId="2" applyNumberFormat="1" applyFont="1" applyBorder="1" applyAlignment="1">
      <alignment horizontal="center" vertical="top"/>
    </xf>
    <xf numFmtId="2" fontId="0" fillId="0" borderId="1" xfId="1" applyNumberFormat="1" applyFont="1" applyBorder="1"/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top" wrapText="1"/>
    </xf>
    <xf numFmtId="165" fontId="4" fillId="0" borderId="0" xfId="0" applyNumberFormat="1" applyFont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7" xfId="0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5</xdr:row>
      <xdr:rowOff>85725</xdr:rowOff>
    </xdr:from>
    <xdr:to>
      <xdr:col>14</xdr:col>
      <xdr:colOff>324960</xdr:colOff>
      <xdr:row>31</xdr:row>
      <xdr:rowOff>678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255650-6122-0C5E-88C8-070338D4E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75" y="1038225"/>
          <a:ext cx="7954485" cy="48584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5</xdr:row>
      <xdr:rowOff>133350</xdr:rowOff>
    </xdr:from>
    <xdr:to>
      <xdr:col>13</xdr:col>
      <xdr:colOff>344003</xdr:colOff>
      <xdr:row>31</xdr:row>
      <xdr:rowOff>673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2099DF-FCB6-A2E3-ADB0-F7C7EFCD3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1085850"/>
          <a:ext cx="7906853" cy="48203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4</xdr:row>
      <xdr:rowOff>123825</xdr:rowOff>
    </xdr:from>
    <xdr:to>
      <xdr:col>13</xdr:col>
      <xdr:colOff>524984</xdr:colOff>
      <xdr:row>30</xdr:row>
      <xdr:rowOff>10200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5140101-864B-085A-5682-2A0A9B8FC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5" y="885825"/>
          <a:ext cx="7944959" cy="4839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14</xdr:col>
      <xdr:colOff>105896</xdr:colOff>
      <xdr:row>30</xdr:row>
      <xdr:rowOff>172139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458B63-B6F6-E3CB-42B1-1C7D2D6F2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952500"/>
          <a:ext cx="8030696" cy="493463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5</xdr:row>
      <xdr:rowOff>104775</xdr:rowOff>
    </xdr:from>
    <xdr:to>
      <xdr:col>13</xdr:col>
      <xdr:colOff>420211</xdr:colOff>
      <xdr:row>31</xdr:row>
      <xdr:rowOff>677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711CED5-48CA-EE8B-E6B2-B8BB0EE7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1057275"/>
          <a:ext cx="7964011" cy="48489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4</xdr:row>
      <xdr:rowOff>161925</xdr:rowOff>
    </xdr:from>
    <xdr:to>
      <xdr:col>14</xdr:col>
      <xdr:colOff>105889</xdr:colOff>
      <xdr:row>30</xdr:row>
      <xdr:rowOff>76879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32B6163-3BDE-28B6-3655-F56F8A9B6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923925"/>
          <a:ext cx="7983064" cy="486795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14</xdr:col>
      <xdr:colOff>10632</xdr:colOff>
      <xdr:row>30</xdr:row>
      <xdr:rowOff>86402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536A20-FE0B-1EAE-C0FF-19BCDFF89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952500"/>
          <a:ext cx="7935432" cy="484890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123825</xdr:rowOff>
    </xdr:from>
    <xdr:to>
      <xdr:col>13</xdr:col>
      <xdr:colOff>324972</xdr:colOff>
      <xdr:row>30</xdr:row>
      <xdr:rowOff>57832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4134F3-E542-583D-7ED9-DE44FF208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885825"/>
          <a:ext cx="8040222" cy="48870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13</xdr:col>
      <xdr:colOff>105896</xdr:colOff>
      <xdr:row>30</xdr:row>
      <xdr:rowOff>124507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DD21B4-2CD7-2822-4A82-6BFD5E128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8030696" cy="488700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5</xdr:row>
      <xdr:rowOff>85725</xdr:rowOff>
    </xdr:from>
    <xdr:to>
      <xdr:col>13</xdr:col>
      <xdr:colOff>420211</xdr:colOff>
      <xdr:row>31</xdr:row>
      <xdr:rowOff>678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04E19F-5198-8781-6386-D51D162B2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1038225"/>
          <a:ext cx="7964011" cy="485842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13</xdr:col>
      <xdr:colOff>58264</xdr:colOff>
      <xdr:row>30</xdr:row>
      <xdr:rowOff>76875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8FED08-7BD7-DD6A-3A98-D4DE959A5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7983064" cy="48393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ER\STPIS%20annual%20compliance\Transmission%20STPIS\Powerlink%20Revenue%20Determination%202022-2027\Powerlink%202023-27%20-%20RIN%20-%20Workbook%201%20-%20Forecast%20-%20January%202021%20-%20PUBLIC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hpras\Work%20Folders\Downloads\Directlink%20&#8211;%20Attachment%2007a%20&#8211;%20Directlink%202025-30%20&#8211;%20Final%20&#8211;%20Reset%20RIN%20&#8211;%20Workbook%201%20&#8211;%20Forecast%20and%20historical%20&#8211;%20240130%20-%20Public%20(4).xlsm" TargetMode="External"/><Relationship Id="rId1" Type="http://schemas.openxmlformats.org/officeDocument/2006/relationships/externalLinkPath" Target="https://acccgovau-my.sharepoint.com/Users/shpras/Work%20Folders/Downloads/Directlink%20&#8211;%20Attachment%2007a%20&#8211;%20Directlink%202025-30%20&#8211;%20Final%20&#8211;%20Reset%20RIN%20&#8211;%20Workbook%201%20&#8211;%20Forecast%20and%20historical%20&#8211;%20240130%20-%20Public%20(4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6.3%20Sustained%20interruptions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AER\AusNet%20TX%202021\01%20Regulatory%20proposal\03%20RIN%20(ANT%20-%20TRR%202023-27)\AusNet%20Services%20-%20TRR%202023-27%20RIN%20Workbook%201%20Forecast%20-%20updated%2013%20Nov%202020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pausnet.sharepoint.com/sites/TRR2028-32/Shared%20Documents/General/12.%20September%202026%20Revised%20Proposal%20development/1.05%20Incentive%20schemes%20and%20shared%20assets/Internal%20-%20STPIS%20data%20Updated.xlsm" TargetMode="External"/><Relationship Id="rId1" Type="http://schemas.openxmlformats.org/officeDocument/2006/relationships/externalLinkPath" Target="Internal%20-%20STPIS%20data%20Update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ER Sheet Heading"/>
      <sheetName val="AER CF"/>
      <sheetName val="AER NRs"/>
      <sheetName val="AER lookups"/>
      <sheetName val="AER ETL"/>
      <sheetName val="Instructions"/>
      <sheetName val="CONTENTS"/>
      <sheetName val="Business &amp; other details"/>
      <sheetName val="CPI series"/>
      <sheetName val="2.1 Expenditure summary"/>
      <sheetName val="2.1 Unprotected Exp Summary"/>
      <sheetName val="2.1 Balancing Item"/>
      <sheetName val="2.2 Repex"/>
      <sheetName val="2.3 Augex (a)"/>
      <sheetName val="2.3 Augex (b)"/>
      <sheetName val="2.5 Connections"/>
      <sheetName val="2.6 Non-network"/>
      <sheetName val="2.10 Overheads"/>
      <sheetName val="2.11 Labour"/>
      <sheetName val="2.14 Forecast price changes"/>
      <sheetName val="2.16 Opex Summary"/>
      <sheetName val="2.17 Step Changes"/>
      <sheetName val="3.1 Revenue"/>
      <sheetName val="3.2 Operating expenditure"/>
      <sheetName val="3.3 Assets (RAB)"/>
      <sheetName val="3.3 Unprotected Assets (RAB)"/>
      <sheetName val="3.4 Operational data"/>
      <sheetName val="3.5 Physical assets"/>
      <sheetName val="3.7 Operating environment"/>
      <sheetName val="5.4 MD &amp; Utilisation - Spatial"/>
      <sheetName val="7.1  Policies and Procedures"/>
      <sheetName val="7.2 Contingent projects"/>
      <sheetName val="7.3 Obligations"/>
      <sheetName val="7.4 Shared Assets"/>
      <sheetName val="7.9 STPIS"/>
      <sheetName val="7.9 STPIS (Alternative)"/>
      <sheetName val="8.2 Capex"/>
      <sheetName val="Powerlink 2023-27 - RIN - Work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CONTENTS"/>
      <sheetName val="Business &amp; other details"/>
      <sheetName val="2.1 Expenditure Summary"/>
      <sheetName val="2.3c Material Projects"/>
      <sheetName val="2.6 Non-network"/>
      <sheetName val="2.14 Forecast price changes"/>
      <sheetName val="2.16 Opex Summary"/>
      <sheetName val="2.17 Step Changes"/>
      <sheetName val="3.2.3 Provisions"/>
      <sheetName val="Chart13"/>
      <sheetName val="Chart12"/>
      <sheetName val="Chart11"/>
      <sheetName val="Chart10"/>
      <sheetName val="Chart9"/>
      <sheetName val="Chart8"/>
      <sheetName val="Chart7"/>
      <sheetName val="Chart6"/>
      <sheetName val="Chart5"/>
      <sheetName val="Chart4"/>
      <sheetName val="Chart3"/>
      <sheetName val="Chart2"/>
      <sheetName val="Chart1"/>
      <sheetName val="7.9 STPIS"/>
      <sheetName val="7.1  Policies and Procedures"/>
      <sheetName val="8.2 Capex"/>
      <sheetName val="7.2 Contingent projects"/>
      <sheetName val="7.3 Obligations"/>
      <sheetName val="7.4 Shared Assets"/>
      <sheetName val="AER CF"/>
      <sheetName val="AER NRs"/>
      <sheetName val="AER lookups"/>
      <sheetName val="AER ET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ER Sheet Heading"/>
      <sheetName val="AER CF"/>
      <sheetName val="AER NRs"/>
      <sheetName val="AER lookups"/>
      <sheetName val="AER ETL"/>
      <sheetName val="Instructions"/>
      <sheetName val="CONTENTS"/>
      <sheetName val="Business &amp; other details"/>
      <sheetName val="CPI series"/>
      <sheetName val="2.1 Expenditure summary"/>
      <sheetName val="2.2 Repex"/>
      <sheetName val="2.3 Augex (a)"/>
      <sheetName val="2.3 Augex (b)"/>
      <sheetName val="2.5 Connections"/>
      <sheetName val="2.6 Non-network"/>
      <sheetName val="2.10 Overheads"/>
      <sheetName val="2.11 Labour"/>
      <sheetName val="2.14 Forecast price changes"/>
      <sheetName val="2.16 Opex Summary"/>
      <sheetName val="2.17 Step Changes"/>
      <sheetName val="3.1 Revenue"/>
      <sheetName val="3.2 Operating expenditure"/>
      <sheetName val="3.3 Assets (RAB)"/>
      <sheetName val="3.4 Operational data"/>
      <sheetName val="3.5 Physical assets"/>
      <sheetName val="3.7 Operating environment"/>
      <sheetName val="5.4 MD &amp; Utilisation - Spatial"/>
      <sheetName val="7.1  Policies and Procedures"/>
      <sheetName val="7.2 Contingent projects"/>
      <sheetName val="7.3 Obligations"/>
      <sheetName val="7.4 Shared Assets"/>
      <sheetName val="7.9 STPIS"/>
      <sheetName val="8.2 Cap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@RISKFitInformation"/>
      <sheetName val="Tables in STPIS chapter"/>
      <sheetName val="T7.1 Historical SC performance"/>
      <sheetName val="F7.1-7.11 Performance vs target"/>
      <sheetName val="T7.3 Prop SC target cap &amp; colla"/>
      <sheetName val="Analysis and Results"/>
      <sheetName val="Line Outage - Fault"/>
      <sheetName val="Transformer Outage - fault"/>
      <sheetName val="Reactive plant -fault"/>
      <sheetName val="Line Outage forced"/>
      <sheetName val="Transformer Outage - forced"/>
      <sheetName val="Reactive plant -forced"/>
      <sheetName val="LOS  &gt;0.05 system minutes"/>
      <sheetName val="LOS &gt;0.3 system minutes"/>
      <sheetName val="Average Outage Duration"/>
      <sheetName val="Failure of protection systems"/>
      <sheetName val="Material failure of SCADA"/>
      <sheetName val="Incorrect operation isolation "/>
      <sheetName val="Source data"/>
      <sheetName val="2020-25 actual performance data"/>
      <sheetName val="2024"/>
      <sheetName val="2023"/>
      <sheetName val="2022 Q1"/>
      <sheetName val="2022 Q2-4"/>
      <sheetName val="2021"/>
      <sheetName val="2020"/>
      <sheetName val="Previous period targets"/>
      <sheetName val="Weightings in STPIS"/>
      <sheetName val="Other analysis"/>
      <sheetName val="10 year 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22">
          <cell r="C22">
            <v>2020</v>
          </cell>
        </row>
        <row r="26">
          <cell r="D26">
            <v>0.25396825396825395</v>
          </cell>
          <cell r="E26">
            <v>5.5555555555555552E-2</v>
          </cell>
          <cell r="F26">
            <v>2.2727272727272728E-2</v>
          </cell>
          <cell r="G26">
            <v>7.575757575757576E-3</v>
          </cell>
          <cell r="H26">
            <v>4.3799999999999999E-2</v>
          </cell>
        </row>
        <row r="27">
          <cell r="D27">
            <v>0.13492063492063491</v>
          </cell>
          <cell r="E27">
            <v>8.7301587301587297E-2</v>
          </cell>
          <cell r="F27">
            <v>5.6000000000000001E-2</v>
          </cell>
          <cell r="G27">
            <v>6.8702290076335881E-2</v>
          </cell>
          <cell r="H27">
            <v>3.1E-2</v>
          </cell>
        </row>
        <row r="28">
          <cell r="D28">
            <v>0.1</v>
          </cell>
          <cell r="E28">
            <v>5.5555555555555552E-2</v>
          </cell>
          <cell r="F28">
            <v>6.8493150684931503E-2</v>
          </cell>
          <cell r="G28">
            <v>4.0540540540540543E-2</v>
          </cell>
          <cell r="H28">
            <v>2.5999999999999999E-2</v>
          </cell>
        </row>
        <row r="29">
          <cell r="D29">
            <v>0</v>
          </cell>
          <cell r="E29">
            <v>2</v>
          </cell>
          <cell r="F29">
            <v>0</v>
          </cell>
          <cell r="G29">
            <v>1</v>
          </cell>
          <cell r="H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</row>
        <row r="31">
          <cell r="D31">
            <v>37</v>
          </cell>
          <cell r="E31">
            <v>2</v>
          </cell>
          <cell r="F31">
            <v>47.849999997112889</v>
          </cell>
          <cell r="G31">
            <v>169.5</v>
          </cell>
          <cell r="H31">
            <v>84.75</v>
          </cell>
        </row>
        <row r="32">
          <cell r="D32">
            <v>16</v>
          </cell>
          <cell r="E32">
            <v>6</v>
          </cell>
          <cell r="F32">
            <v>1</v>
          </cell>
          <cell r="G32">
            <v>0</v>
          </cell>
          <cell r="H32">
            <v>1</v>
          </cell>
        </row>
        <row r="33">
          <cell r="D33">
            <v>3</v>
          </cell>
          <cell r="E33">
            <v>2</v>
          </cell>
          <cell r="F33">
            <v>1</v>
          </cell>
          <cell r="G33">
            <v>4</v>
          </cell>
          <cell r="H33">
            <v>0</v>
          </cell>
        </row>
        <row r="34">
          <cell r="D34">
            <v>3</v>
          </cell>
          <cell r="E34">
            <v>0</v>
          </cell>
          <cell r="F34">
            <v>1</v>
          </cell>
          <cell r="G34">
            <v>0</v>
          </cell>
          <cell r="H34">
            <v>3</v>
          </cell>
        </row>
      </sheetData>
      <sheetData sheetId="20" refreshError="1">
        <row r="9">
          <cell r="N9">
            <v>12</v>
          </cell>
          <cell r="P9">
            <v>132</v>
          </cell>
        </row>
        <row r="10">
          <cell r="N10">
            <v>10</v>
          </cell>
          <cell r="P10">
            <v>131</v>
          </cell>
        </row>
        <row r="11">
          <cell r="N11">
            <v>4</v>
          </cell>
          <cell r="P11">
            <v>74</v>
          </cell>
        </row>
        <row r="12">
          <cell r="N12">
            <v>1</v>
          </cell>
        </row>
        <row r="13">
          <cell r="N13">
            <v>9</v>
          </cell>
        </row>
        <row r="14">
          <cell r="N14">
            <v>3</v>
          </cell>
        </row>
        <row r="17">
          <cell r="N17">
            <v>1</v>
          </cell>
        </row>
        <row r="18">
          <cell r="N18">
            <v>0</v>
          </cell>
        </row>
        <row r="22">
          <cell r="N22">
            <v>4</v>
          </cell>
        </row>
        <row r="24">
          <cell r="N24">
            <v>678</v>
          </cell>
        </row>
        <row r="27">
          <cell r="N27">
            <v>0</v>
          </cell>
        </row>
        <row r="28">
          <cell r="N28">
            <v>4</v>
          </cell>
        </row>
        <row r="29">
          <cell r="N29">
            <v>0</v>
          </cell>
        </row>
      </sheetData>
      <sheetData sheetId="21" refreshError="1">
        <row r="9">
          <cell r="N9">
            <v>7</v>
          </cell>
          <cell r="P9">
            <v>132</v>
          </cell>
        </row>
        <row r="10">
          <cell r="N10">
            <v>6</v>
          </cell>
          <cell r="P10">
            <v>125</v>
          </cell>
        </row>
        <row r="11">
          <cell r="N11">
            <v>9</v>
          </cell>
          <cell r="P11">
            <v>73</v>
          </cell>
        </row>
        <row r="12">
          <cell r="N12">
            <v>3</v>
          </cell>
        </row>
        <row r="13">
          <cell r="N13">
            <v>7</v>
          </cell>
        </row>
        <row r="14">
          <cell r="N14">
            <v>5</v>
          </cell>
        </row>
        <row r="17">
          <cell r="N17">
            <v>0</v>
          </cell>
        </row>
        <row r="18">
          <cell r="N18">
            <v>0</v>
          </cell>
        </row>
        <row r="22">
          <cell r="N22">
            <v>1</v>
          </cell>
        </row>
        <row r="24">
          <cell r="N24">
            <v>47.849999997112889</v>
          </cell>
        </row>
        <row r="27">
          <cell r="N27">
            <v>1</v>
          </cell>
        </row>
        <row r="28">
          <cell r="N28">
            <v>1</v>
          </cell>
        </row>
        <row r="29">
          <cell r="N29">
            <v>1</v>
          </cell>
        </row>
      </sheetData>
      <sheetData sheetId="22" refreshError="1">
        <row r="3">
          <cell r="M3">
            <v>2</v>
          </cell>
        </row>
        <row r="4">
          <cell r="M4">
            <v>0</v>
          </cell>
        </row>
        <row r="5">
          <cell r="M5">
            <v>2</v>
          </cell>
        </row>
        <row r="6">
          <cell r="M6">
            <v>0</v>
          </cell>
        </row>
        <row r="7">
          <cell r="M7">
            <v>3</v>
          </cell>
        </row>
        <row r="8">
          <cell r="M8">
            <v>3</v>
          </cell>
        </row>
        <row r="10">
          <cell r="J10">
            <v>0</v>
          </cell>
        </row>
        <row r="11">
          <cell r="J11">
            <v>0</v>
          </cell>
        </row>
        <row r="14">
          <cell r="N14">
            <v>0</v>
          </cell>
        </row>
        <row r="15">
          <cell r="N15">
            <v>0</v>
          </cell>
        </row>
        <row r="17">
          <cell r="I17">
            <v>3</v>
          </cell>
        </row>
        <row r="18">
          <cell r="I18">
            <v>1</v>
          </cell>
        </row>
        <row r="19">
          <cell r="I19">
            <v>0</v>
          </cell>
        </row>
      </sheetData>
      <sheetData sheetId="23" refreshError="1">
        <row r="3">
          <cell r="M3">
            <v>6</v>
          </cell>
          <cell r="O3">
            <v>126</v>
          </cell>
        </row>
        <row r="4">
          <cell r="M4">
            <v>9</v>
          </cell>
          <cell r="O4">
            <v>126</v>
          </cell>
        </row>
        <row r="5">
          <cell r="M5">
            <v>1</v>
          </cell>
          <cell r="O5">
            <v>72</v>
          </cell>
        </row>
        <row r="6">
          <cell r="M6">
            <v>7</v>
          </cell>
        </row>
        <row r="7">
          <cell r="M7">
            <v>8</v>
          </cell>
        </row>
        <row r="8">
          <cell r="M8">
            <v>1</v>
          </cell>
        </row>
        <row r="10">
          <cell r="J10">
            <v>2</v>
          </cell>
        </row>
        <row r="11">
          <cell r="J11">
            <v>0</v>
          </cell>
        </row>
        <row r="14">
          <cell r="N14">
            <v>2</v>
          </cell>
        </row>
        <row r="15">
          <cell r="N15">
            <v>4</v>
          </cell>
        </row>
        <row r="17">
          <cell r="I17">
            <v>3</v>
          </cell>
        </row>
        <row r="18">
          <cell r="I18">
            <v>1</v>
          </cell>
        </row>
        <row r="19">
          <cell r="I19">
            <v>0</v>
          </cell>
        </row>
      </sheetData>
      <sheetData sheetId="24" refreshError="1">
        <row r="3">
          <cell r="M3">
            <v>23</v>
          </cell>
          <cell r="O3">
            <v>126</v>
          </cell>
        </row>
        <row r="4">
          <cell r="M4">
            <v>25</v>
          </cell>
          <cell r="O4">
            <v>126</v>
          </cell>
        </row>
        <row r="5">
          <cell r="M5">
            <v>15</v>
          </cell>
          <cell r="O5">
            <v>70</v>
          </cell>
        </row>
        <row r="6">
          <cell r="M6">
            <v>32</v>
          </cell>
        </row>
        <row r="7">
          <cell r="M7">
            <v>17</v>
          </cell>
        </row>
        <row r="8">
          <cell r="M8">
            <v>7</v>
          </cell>
        </row>
        <row r="10">
          <cell r="J10">
            <v>0</v>
          </cell>
        </row>
        <row r="11">
          <cell r="J11">
            <v>0</v>
          </cell>
        </row>
        <row r="14">
          <cell r="M14">
            <v>2</v>
          </cell>
        </row>
        <row r="15">
          <cell r="M15">
            <v>74</v>
          </cell>
        </row>
        <row r="17">
          <cell r="J17">
            <v>16</v>
          </cell>
        </row>
        <row r="18">
          <cell r="J18">
            <v>3</v>
          </cell>
        </row>
        <row r="19">
          <cell r="J19">
            <v>3</v>
          </cell>
        </row>
      </sheetData>
      <sheetData sheetId="25" refreshError="1">
        <row r="3">
          <cell r="M3">
            <v>22</v>
          </cell>
          <cell r="O3">
            <v>125</v>
          </cell>
        </row>
        <row r="4">
          <cell r="M4">
            <v>20</v>
          </cell>
          <cell r="O4">
            <v>128</v>
          </cell>
        </row>
        <row r="5">
          <cell r="M5">
            <v>16</v>
          </cell>
          <cell r="O5">
            <v>71</v>
          </cell>
        </row>
        <row r="6">
          <cell r="M6">
            <v>9</v>
          </cell>
        </row>
        <row r="7">
          <cell r="M7">
            <v>15</v>
          </cell>
        </row>
        <row r="8">
          <cell r="M8">
            <v>14</v>
          </cell>
        </row>
        <row r="10">
          <cell r="J10">
            <v>3</v>
          </cell>
        </row>
        <row r="11">
          <cell r="J11">
            <v>1</v>
          </cell>
        </row>
        <row r="14">
          <cell r="N14">
            <v>5</v>
          </cell>
        </row>
        <row r="15">
          <cell r="N15">
            <v>288</v>
          </cell>
        </row>
        <row r="17">
          <cell r="J17">
            <v>23</v>
          </cell>
        </row>
        <row r="18">
          <cell r="J18">
            <v>0</v>
          </cell>
        </row>
        <row r="19">
          <cell r="J19">
            <v>6</v>
          </cell>
        </row>
      </sheetData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60C1E-6D1D-470E-B9A8-6BAB37CCA8B3}">
  <dimension ref="A1:P23"/>
  <sheetViews>
    <sheetView workbookViewId="0"/>
  </sheetViews>
  <sheetFormatPr defaultColWidth="25.7109375" defaultRowHeight="14.45"/>
  <sheetData>
    <row r="1" spans="1:16">
      <c r="A1" t="s">
        <v>0</v>
      </c>
      <c r="B1" t="s">
        <v>1</v>
      </c>
    </row>
    <row r="2" spans="1:16">
      <c r="A2" t="s">
        <v>2</v>
      </c>
      <c r="B2" t="s">
        <v>3</v>
      </c>
    </row>
    <row r="3" spans="1:16">
      <c r="A3" t="s">
        <v>4</v>
      </c>
      <c r="B3" t="s">
        <v>3</v>
      </c>
    </row>
    <row r="4" spans="1:16">
      <c r="A4" t="s">
        <v>5</v>
      </c>
      <c r="B4" t="s">
        <v>1</v>
      </c>
    </row>
    <row r="9" spans="1:16">
      <c r="A9" t="s">
        <v>6</v>
      </c>
      <c r="B9">
        <v>13</v>
      </c>
    </row>
    <row r="10" spans="1:16">
      <c r="A10" t="s">
        <v>7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  <c r="H10" t="s">
        <v>14</v>
      </c>
      <c r="I10" t="s">
        <v>15</v>
      </c>
      <c r="J10" t="s">
        <v>16</v>
      </c>
      <c r="K10" t="s">
        <v>17</v>
      </c>
      <c r="L10" t="s">
        <v>18</v>
      </c>
      <c r="M10" t="s">
        <v>19</v>
      </c>
      <c r="N10" t="s">
        <v>20</v>
      </c>
      <c r="O10" t="s">
        <v>21</v>
      </c>
    </row>
    <row r="11" spans="1:16">
      <c r="A11" t="s">
        <v>22</v>
      </c>
      <c r="B11" s="21" t="s">
        <v>23</v>
      </c>
      <c r="C11" s="16">
        <f>'Line outage - Fault'!$A$3:$E$3</f>
        <v>5.3030303030303032E-2</v>
      </c>
      <c r="D11">
        <v>0</v>
      </c>
      <c r="E11" t="s">
        <v>24</v>
      </c>
      <c r="F11" t="s">
        <v>25</v>
      </c>
      <c r="J11" t="s">
        <v>26</v>
      </c>
      <c r="K11" t="s">
        <v>27</v>
      </c>
      <c r="O11">
        <v>4</v>
      </c>
      <c r="P11" t="b">
        <v>1</v>
      </c>
    </row>
    <row r="12" spans="1:16">
      <c r="A12" t="s">
        <v>28</v>
      </c>
      <c r="B12" s="21" t="s">
        <v>29</v>
      </c>
      <c r="C12" s="16">
        <f>'Line outage - Fault'!$A$3:$E$3</f>
        <v>5.3030303030303032E-2</v>
      </c>
      <c r="D12">
        <v>0</v>
      </c>
      <c r="E12" t="s">
        <v>24</v>
      </c>
      <c r="F12" t="s">
        <v>30</v>
      </c>
      <c r="J12" t="s">
        <v>26</v>
      </c>
      <c r="K12" t="s">
        <v>27</v>
      </c>
      <c r="O12">
        <v>1</v>
      </c>
      <c r="P12" t="b">
        <v>1</v>
      </c>
    </row>
    <row r="13" spans="1:16">
      <c r="A13" t="s">
        <v>31</v>
      </c>
      <c r="B13" s="21" t="s">
        <v>32</v>
      </c>
      <c r="C13" s="16">
        <f>'Transformer Outage - fault'!$A$3:$E$3</f>
        <v>4.8000000000000001E-2</v>
      </c>
      <c r="D13">
        <v>0</v>
      </c>
      <c r="E13" t="s">
        <v>24</v>
      </c>
      <c r="F13" t="s">
        <v>33</v>
      </c>
      <c r="J13" t="s">
        <v>26</v>
      </c>
      <c r="K13" t="s">
        <v>27</v>
      </c>
      <c r="O13">
        <v>1</v>
      </c>
      <c r="P13" t="b">
        <v>1</v>
      </c>
    </row>
    <row r="14" spans="1:16">
      <c r="A14" t="s">
        <v>34</v>
      </c>
      <c r="B14" s="21" t="s">
        <v>35</v>
      </c>
      <c r="C14" s="16">
        <f>'Reactive plant - fault'!$A$3:$E$3</f>
        <v>0.12328767123287671</v>
      </c>
      <c r="D14">
        <v>0</v>
      </c>
      <c r="E14" t="s">
        <v>24</v>
      </c>
      <c r="F14" t="s">
        <v>36</v>
      </c>
      <c r="J14" t="s">
        <v>26</v>
      </c>
      <c r="K14" t="s">
        <v>27</v>
      </c>
      <c r="O14">
        <v>1</v>
      </c>
      <c r="P14" t="b">
        <v>1</v>
      </c>
    </row>
    <row r="15" spans="1:16">
      <c r="A15" t="s">
        <v>37</v>
      </c>
      <c r="B15" s="21" t="s">
        <v>38</v>
      </c>
      <c r="C15" s="16">
        <f>'Line Outage forced'!$A$3:$E$3</f>
        <v>2.2727272727272728E-2</v>
      </c>
      <c r="D15">
        <v>0</v>
      </c>
      <c r="E15" t="s">
        <v>24</v>
      </c>
      <c r="F15" t="s">
        <v>39</v>
      </c>
      <c r="J15" t="s">
        <v>26</v>
      </c>
      <c r="K15" t="s">
        <v>27</v>
      </c>
      <c r="O15">
        <v>1</v>
      </c>
      <c r="P15" t="b">
        <v>1</v>
      </c>
    </row>
    <row r="16" spans="1:16">
      <c r="A16" t="s">
        <v>40</v>
      </c>
      <c r="B16" s="21" t="s">
        <v>41</v>
      </c>
      <c r="C16" s="16">
        <f>'Transformer Outage - forced'!$A$3:$E$3</f>
        <v>5.6000000000000001E-2</v>
      </c>
      <c r="D16">
        <v>0</v>
      </c>
      <c r="E16" t="s">
        <v>24</v>
      </c>
      <c r="F16" t="s">
        <v>42</v>
      </c>
      <c r="J16" t="s">
        <v>26</v>
      </c>
      <c r="K16" t="s">
        <v>27</v>
      </c>
      <c r="O16">
        <v>1</v>
      </c>
      <c r="P16" t="b">
        <v>1</v>
      </c>
    </row>
    <row r="17" spans="1:16">
      <c r="A17" t="s">
        <v>43</v>
      </c>
      <c r="B17" s="21" t="s">
        <v>44</v>
      </c>
      <c r="C17" s="16">
        <f>'Reactive plant - forced'!$A$3:$E$3</f>
        <v>6.8493150684931503E-2</v>
      </c>
      <c r="D17">
        <v>0</v>
      </c>
      <c r="E17" t="s">
        <v>24</v>
      </c>
      <c r="F17" t="s">
        <v>45</v>
      </c>
      <c r="J17" t="s">
        <v>26</v>
      </c>
      <c r="K17" t="s">
        <v>27</v>
      </c>
      <c r="O17">
        <v>1</v>
      </c>
      <c r="P17" t="b">
        <v>1</v>
      </c>
    </row>
    <row r="18" spans="1:16">
      <c r="A18" t="s">
        <v>46</v>
      </c>
      <c r="B18" s="21" t="s">
        <v>47</v>
      </c>
      <c r="C18">
        <f>'Active Outage Duration'!$A$3:$E$3</f>
        <v>47.849999997112889</v>
      </c>
      <c r="D18">
        <v>0</v>
      </c>
      <c r="E18" t="s">
        <v>24</v>
      </c>
      <c r="F18" t="s">
        <v>48</v>
      </c>
      <c r="J18" t="s">
        <v>26</v>
      </c>
      <c r="K18" t="s">
        <v>27</v>
      </c>
      <c r="O18">
        <v>2</v>
      </c>
      <c r="P18" t="b">
        <v>1</v>
      </c>
    </row>
    <row r="19" spans="1:16">
      <c r="A19" t="s">
        <v>49</v>
      </c>
      <c r="B19" s="21" t="s">
        <v>50</v>
      </c>
      <c r="C19">
        <f>'LOS &gt;0.05 system minutes'!$A$3:$E$3</f>
        <v>0</v>
      </c>
      <c r="D19">
        <v>0</v>
      </c>
      <c r="E19" t="s">
        <v>51</v>
      </c>
      <c r="F19" t="s">
        <v>52</v>
      </c>
      <c r="J19" t="s">
        <v>26</v>
      </c>
      <c r="K19" t="s">
        <v>27</v>
      </c>
      <c r="O19">
        <v>4</v>
      </c>
      <c r="P19" t="b">
        <v>1</v>
      </c>
    </row>
    <row r="20" spans="1:16">
      <c r="A20" t="s">
        <v>53</v>
      </c>
      <c r="B20" s="21" t="s">
        <v>54</v>
      </c>
      <c r="C20">
        <f>'Failure of protection systems'!$A$3:$E$3</f>
        <v>1</v>
      </c>
      <c r="D20">
        <v>0</v>
      </c>
      <c r="E20" t="s">
        <v>51</v>
      </c>
      <c r="F20" t="s">
        <v>55</v>
      </c>
      <c r="J20" t="s">
        <v>26</v>
      </c>
      <c r="K20" t="s">
        <v>27</v>
      </c>
      <c r="O20">
        <v>4</v>
      </c>
      <c r="P20" t="b">
        <v>1</v>
      </c>
    </row>
    <row r="21" spans="1:16">
      <c r="A21" t="s">
        <v>56</v>
      </c>
      <c r="B21" s="21" t="s">
        <v>57</v>
      </c>
      <c r="C21">
        <f>'Material failure of SCADA'!$A$3:$E$3</f>
        <v>1</v>
      </c>
      <c r="D21">
        <v>0</v>
      </c>
      <c r="E21" t="s">
        <v>51</v>
      </c>
      <c r="F21" t="s">
        <v>58</v>
      </c>
      <c r="J21" t="s">
        <v>26</v>
      </c>
      <c r="K21" t="s">
        <v>27</v>
      </c>
      <c r="O21">
        <v>4</v>
      </c>
      <c r="P21" t="b">
        <v>1</v>
      </c>
    </row>
    <row r="22" spans="1:16">
      <c r="A22" t="s">
        <v>59</v>
      </c>
      <c r="B22" s="21" t="s">
        <v>60</v>
      </c>
      <c r="C22">
        <f>'Incorrect operation isolation'!$A$3:$E$3</f>
        <v>1</v>
      </c>
      <c r="D22">
        <v>0</v>
      </c>
      <c r="E22" t="s">
        <v>51</v>
      </c>
      <c r="F22" t="s">
        <v>61</v>
      </c>
      <c r="J22" t="s">
        <v>26</v>
      </c>
      <c r="K22" t="s">
        <v>27</v>
      </c>
      <c r="O22">
        <v>4</v>
      </c>
      <c r="P22" t="b">
        <v>1</v>
      </c>
    </row>
    <row r="23" spans="1:16">
      <c r="A23" t="s">
        <v>62</v>
      </c>
      <c r="B23" s="21" t="s">
        <v>63</v>
      </c>
      <c r="C23">
        <f>'Transformer Outage - forced'!$S$6:$S$40</f>
        <v>3.6040000000000003E-2</v>
      </c>
      <c r="D23">
        <v>0</v>
      </c>
      <c r="E23" t="s">
        <v>24</v>
      </c>
      <c r="F23" t="s">
        <v>64</v>
      </c>
      <c r="J23" t="s">
        <v>26</v>
      </c>
      <c r="K23" t="s">
        <v>27</v>
      </c>
      <c r="O23">
        <v>1</v>
      </c>
      <c r="P23" t="b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15097-F31B-44FA-8615-80C372E8ED02}">
  <dimension ref="A1:H18"/>
  <sheetViews>
    <sheetView tabSelected="1" zoomScaleNormal="100" workbookViewId="0">
      <selection activeCell="K10" sqref="K10"/>
    </sheetView>
  </sheetViews>
  <sheetFormatPr defaultRowHeight="14.45"/>
  <cols>
    <col min="1" max="1" width="17.7109375" customWidth="1"/>
    <col min="2" max="2" width="19.7109375" customWidth="1"/>
    <col min="3" max="5" width="9.7109375" customWidth="1"/>
    <col min="6" max="6" width="11.5703125" bestFit="1" customWidth="1"/>
    <col min="7" max="7" width="10.7109375" bestFit="1" customWidth="1"/>
    <col min="8" max="8" width="9.7109375" customWidth="1"/>
  </cols>
  <sheetData>
    <row r="1" spans="1:8">
      <c r="A1" s="14" t="s">
        <v>65</v>
      </c>
    </row>
    <row r="3" spans="1:8" ht="15" hidden="1" customHeight="1">
      <c r="C3">
        <v>23</v>
      </c>
      <c r="D3">
        <v>46</v>
      </c>
      <c r="E3">
        <v>28</v>
      </c>
      <c r="F3">
        <v>33</v>
      </c>
    </row>
    <row r="4" spans="1:8" ht="15" hidden="1" customHeight="1">
      <c r="C4">
        <v>2</v>
      </c>
      <c r="D4">
        <v>0</v>
      </c>
      <c r="E4">
        <v>0</v>
      </c>
      <c r="F4">
        <v>2</v>
      </c>
    </row>
    <row r="5" spans="1:8" ht="15" hidden="1" customHeight="1">
      <c r="C5">
        <v>6</v>
      </c>
      <c r="D5">
        <v>12</v>
      </c>
      <c r="E5">
        <v>7</v>
      </c>
      <c r="F5">
        <v>1</v>
      </c>
    </row>
    <row r="6" spans="1:8" ht="27.95">
      <c r="A6" s="55" t="s">
        <v>66</v>
      </c>
      <c r="B6" s="55" t="s">
        <v>67</v>
      </c>
      <c r="C6" s="56">
        <v>2021</v>
      </c>
      <c r="D6" s="56">
        <v>2022</v>
      </c>
      <c r="E6" s="56">
        <v>2023</v>
      </c>
      <c r="F6" s="56">
        <v>2024</v>
      </c>
      <c r="G6" s="56">
        <v>2025</v>
      </c>
      <c r="H6" s="56" t="s">
        <v>68</v>
      </c>
    </row>
    <row r="7" spans="1:8" ht="30.75" customHeight="1">
      <c r="A7" s="73" t="s">
        <v>69</v>
      </c>
      <c r="B7" s="57" t="s">
        <v>70</v>
      </c>
      <c r="C7" s="58">
        <f>'2020-25 actual performance data'!D23</f>
        <v>0.18253968253968253</v>
      </c>
      <c r="D7" s="58">
        <f>'2020-25 actual performance data'!E23</f>
        <v>6.3492063492063489E-2</v>
      </c>
      <c r="E7" s="58">
        <f>'2020-25 actual performance data'!F23</f>
        <v>5.3030303030303032E-2</v>
      </c>
      <c r="F7" s="58">
        <f>'2020-25 actual performance data'!G23</f>
        <v>9.0909090909090912E-2</v>
      </c>
      <c r="G7" s="58">
        <f>'2020-25 actual performance data'!H23</f>
        <v>4.3799999999999999E-2</v>
      </c>
      <c r="H7" s="58">
        <f>AVERAGE(C7:G7)</f>
        <v>8.6754227994227995E-2</v>
      </c>
    </row>
    <row r="8" spans="1:8" ht="24.95">
      <c r="A8" s="74"/>
      <c r="B8" s="57" t="s">
        <v>71</v>
      </c>
      <c r="C8" s="58">
        <f>'2020-25 actual performance data'!D24</f>
        <v>0.1984126984126984</v>
      </c>
      <c r="D8" s="58">
        <f>'2020-25 actual performance data'!E24</f>
        <v>7.1428571428571425E-2</v>
      </c>
      <c r="E8" s="58">
        <f>'2020-25 actual performance data'!F24</f>
        <v>4.8000000000000001E-2</v>
      </c>
      <c r="F8" s="58">
        <f>'2020-25 actual performance data'!G24</f>
        <v>7.6335877862595422E-2</v>
      </c>
      <c r="G8" s="58">
        <f>'2020-25 actual performance data'!H24</f>
        <v>6.9800000000000001E-2</v>
      </c>
      <c r="H8" s="58">
        <f t="shared" ref="H8:H12" si="0">AVERAGE(C8:G8)</f>
        <v>9.279542954077305E-2</v>
      </c>
    </row>
    <row r="9" spans="1:8" ht="24.95">
      <c r="A9" s="74"/>
      <c r="B9" s="57" t="s">
        <v>72</v>
      </c>
      <c r="C9" s="58">
        <f>'2020-25 actual performance data'!D25</f>
        <v>0.21428571428571427</v>
      </c>
      <c r="D9" s="58">
        <f>'2020-25 actual performance data'!E25</f>
        <v>4.1666666666666664E-2</v>
      </c>
      <c r="E9" s="58">
        <f>'2020-25 actual performance data'!F25</f>
        <v>0.12328767123287671</v>
      </c>
      <c r="F9" s="58">
        <f>'2020-25 actual performance data'!G25</f>
        <v>5.4054054054054057E-2</v>
      </c>
      <c r="G9" s="58">
        <f>'2020-25 actual performance data'!H25</f>
        <v>0.10390000000000001</v>
      </c>
      <c r="H9" s="58">
        <f t="shared" si="0"/>
        <v>0.10743882124786235</v>
      </c>
    </row>
    <row r="10" spans="1:8" ht="24.95">
      <c r="A10" s="74"/>
      <c r="B10" s="57" t="s">
        <v>73</v>
      </c>
      <c r="C10" s="58">
        <f>'2020-25 actual performance data'!D26</f>
        <v>0.25396825396825395</v>
      </c>
      <c r="D10" s="58">
        <f>'2020-25 actual performance data'!E26</f>
        <v>5.5555555555555552E-2</v>
      </c>
      <c r="E10" s="58">
        <f>'2020-25 actual performance data'!F26</f>
        <v>2.2727272727272728E-2</v>
      </c>
      <c r="F10" s="58">
        <f>'2020-25 actual performance data'!G26</f>
        <v>7.575757575757576E-3</v>
      </c>
      <c r="G10" s="58">
        <f>'2020-25 actual performance data'!H26</f>
        <v>4.3799999999999999E-2</v>
      </c>
      <c r="H10" s="58">
        <f t="shared" si="0"/>
        <v>7.6725367965367969E-2</v>
      </c>
    </row>
    <row r="11" spans="1:8" ht="24.95">
      <c r="A11" s="74"/>
      <c r="B11" s="57" t="s">
        <v>74</v>
      </c>
      <c r="C11" s="58">
        <f>'2020-25 actual performance data'!D27</f>
        <v>0.13492063492063491</v>
      </c>
      <c r="D11" s="58">
        <f>'2020-25 actual performance data'!E27</f>
        <v>8.7301587301587297E-2</v>
      </c>
      <c r="E11" s="58">
        <f>'2020-25 actual performance data'!F27</f>
        <v>5.6000000000000001E-2</v>
      </c>
      <c r="F11" s="58">
        <f>'2020-25 actual performance data'!G27</f>
        <v>6.8702290076335881E-2</v>
      </c>
      <c r="G11" s="58">
        <f>'2020-25 actual performance data'!H27</f>
        <v>3.1E-2</v>
      </c>
      <c r="H11" s="58">
        <f t="shared" si="0"/>
        <v>7.5584902459711611E-2</v>
      </c>
    </row>
    <row r="12" spans="1:8" ht="24.95">
      <c r="A12" s="75"/>
      <c r="B12" s="57" t="s">
        <v>75</v>
      </c>
      <c r="C12" s="58">
        <f>'2020-25 actual performance data'!D28</f>
        <v>0.1</v>
      </c>
      <c r="D12" s="58">
        <f>'2020-25 actual performance data'!E28</f>
        <v>5.5555555555555552E-2</v>
      </c>
      <c r="E12" s="58">
        <f>'2020-25 actual performance data'!F28</f>
        <v>6.8493150684931503E-2</v>
      </c>
      <c r="F12" s="58">
        <f>'2020-25 actual performance data'!G28</f>
        <v>4.0540540540540543E-2</v>
      </c>
      <c r="G12" s="58">
        <f>'2020-25 actual performance data'!H28</f>
        <v>2.5999999999999999E-2</v>
      </c>
      <c r="H12" s="58">
        <f t="shared" si="0"/>
        <v>5.8117849356205523E-2</v>
      </c>
    </row>
    <row r="13" spans="1:8" ht="45.75" customHeight="1">
      <c r="A13" s="73" t="s">
        <v>76</v>
      </c>
      <c r="B13" s="57" t="s">
        <v>77</v>
      </c>
      <c r="C13" s="59">
        <f>'2020-25 actual performance data'!D29</f>
        <v>0</v>
      </c>
      <c r="D13" s="59">
        <f>'2020-25 actual performance data'!E29</f>
        <v>2</v>
      </c>
      <c r="E13" s="59">
        <f>'2020-25 actual performance data'!F29</f>
        <v>0</v>
      </c>
      <c r="F13" s="59">
        <f>'2020-25 actual performance data'!G29</f>
        <v>1</v>
      </c>
      <c r="G13" s="59">
        <f>'2020-25 actual performance data'!H29</f>
        <v>0</v>
      </c>
      <c r="H13" s="59">
        <f>AVERAGE(C13:G13)</f>
        <v>0.6</v>
      </c>
    </row>
    <row r="14" spans="1:8" ht="37.5">
      <c r="A14" s="75"/>
      <c r="B14" s="57" t="s">
        <v>78</v>
      </c>
      <c r="C14" s="59">
        <f>'2020-25 actual performance data'!D30</f>
        <v>0</v>
      </c>
      <c r="D14" s="59">
        <f>'2020-25 actual performance data'!E30</f>
        <v>0</v>
      </c>
      <c r="E14" s="59">
        <f>'2020-25 actual performance data'!F30</f>
        <v>0</v>
      </c>
      <c r="F14" s="59">
        <f>'2020-25 actual performance data'!G30</f>
        <v>0</v>
      </c>
      <c r="G14" s="59">
        <f>'2020-25 actual performance data'!H30</f>
        <v>0</v>
      </c>
      <c r="H14" s="59">
        <f t="shared" ref="H14:H18" si="1">AVERAGE(C14:G14)</f>
        <v>0</v>
      </c>
    </row>
    <row r="15" spans="1:8" ht="26.1">
      <c r="A15" s="60" t="s">
        <v>79</v>
      </c>
      <c r="B15" s="57" t="s">
        <v>79</v>
      </c>
      <c r="C15" s="59">
        <f>'2020-25 actual performance data'!D31</f>
        <v>37</v>
      </c>
      <c r="D15" s="59">
        <f>'2020-25 actual performance data'!E31</f>
        <v>2</v>
      </c>
      <c r="E15" s="59">
        <f>'2020-25 actual performance data'!F31</f>
        <v>47.849999997112889</v>
      </c>
      <c r="F15" s="59">
        <f>'2020-25 actual performance data'!G31</f>
        <v>169.5</v>
      </c>
      <c r="G15" s="59">
        <f>'2020-25 actual performance data'!H31</f>
        <v>84.75</v>
      </c>
      <c r="H15" s="59">
        <f t="shared" si="1"/>
        <v>68.219999999422583</v>
      </c>
    </row>
    <row r="16" spans="1:8" ht="24.95">
      <c r="A16" s="73" t="s">
        <v>80</v>
      </c>
      <c r="B16" s="57" t="s">
        <v>81</v>
      </c>
      <c r="C16" s="59">
        <f>'2020-25 actual performance data'!D32</f>
        <v>16</v>
      </c>
      <c r="D16" s="59">
        <f>'2020-25 actual performance data'!E32</f>
        <v>6</v>
      </c>
      <c r="E16" s="59">
        <f>'2020-25 actual performance data'!F32</f>
        <v>1</v>
      </c>
      <c r="F16" s="59">
        <f>'2020-25 actual performance data'!G32</f>
        <v>0</v>
      </c>
      <c r="G16" s="59">
        <f>'2020-25 actual performance data'!H32</f>
        <v>1</v>
      </c>
      <c r="H16" s="59">
        <f t="shared" si="1"/>
        <v>4.8</v>
      </c>
    </row>
    <row r="17" spans="1:8" ht="24.95">
      <c r="A17" s="74"/>
      <c r="B17" s="57" t="s">
        <v>82</v>
      </c>
      <c r="C17" s="59">
        <f>'2020-25 actual performance data'!D33</f>
        <v>3</v>
      </c>
      <c r="D17" s="59">
        <f>'2020-25 actual performance data'!E33</f>
        <v>2</v>
      </c>
      <c r="E17" s="59">
        <f>'2020-25 actual performance data'!F33</f>
        <v>1</v>
      </c>
      <c r="F17" s="59">
        <f>'2020-25 actual performance data'!G33</f>
        <v>4</v>
      </c>
      <c r="G17" s="59">
        <f>'2020-25 actual performance data'!H33</f>
        <v>0</v>
      </c>
      <c r="H17" s="59">
        <f t="shared" si="1"/>
        <v>2</v>
      </c>
    </row>
    <row r="18" spans="1:8" ht="54.75" customHeight="1">
      <c r="A18" s="75"/>
      <c r="B18" s="57" t="s">
        <v>83</v>
      </c>
      <c r="C18" s="59">
        <f>'2020-25 actual performance data'!D34</f>
        <v>3</v>
      </c>
      <c r="D18" s="59">
        <f>'2020-25 actual performance data'!E34</f>
        <v>0</v>
      </c>
      <c r="E18" s="59">
        <f>'2020-25 actual performance data'!F34</f>
        <v>1</v>
      </c>
      <c r="F18" s="59">
        <f>'2020-25 actual performance data'!G34</f>
        <v>0</v>
      </c>
      <c r="G18" s="59">
        <f>'2020-25 actual performance data'!H34</f>
        <v>3</v>
      </c>
      <c r="H18" s="59">
        <f t="shared" si="1"/>
        <v>1.4</v>
      </c>
    </row>
  </sheetData>
  <mergeCells count="3">
    <mergeCell ref="A7:A12"/>
    <mergeCell ref="A13:A14"/>
    <mergeCell ref="A16: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6B8CC-102B-469E-B870-8FEA741A9570}">
  <dimension ref="A2:N18"/>
  <sheetViews>
    <sheetView zoomScaleNormal="100" workbookViewId="0">
      <selection activeCell="J11" sqref="J11"/>
    </sheetView>
  </sheetViews>
  <sheetFormatPr defaultRowHeight="14.45"/>
  <cols>
    <col min="1" max="1" width="17.140625" customWidth="1"/>
    <col min="2" max="2" width="24" customWidth="1"/>
    <col min="3" max="3" width="13.140625" customWidth="1"/>
    <col min="4" max="4" width="9.42578125" bestFit="1" customWidth="1"/>
    <col min="5" max="5" width="10.28515625" bestFit="1" customWidth="1"/>
    <col min="6" max="6" width="9.140625" customWidth="1"/>
    <col min="7" max="7" width="11.28515625" customWidth="1"/>
    <col min="10" max="10" width="28.85546875" customWidth="1"/>
  </cols>
  <sheetData>
    <row r="2" spans="1:14" ht="15" thickBot="1"/>
    <row r="3" spans="1:14" ht="15" hidden="1" customHeight="1">
      <c r="C3">
        <v>30</v>
      </c>
      <c r="D3">
        <v>23</v>
      </c>
      <c r="E3" t="e">
        <f>#REF!</f>
        <v>#REF!</v>
      </c>
      <c r="F3">
        <v>28</v>
      </c>
    </row>
    <row r="4" spans="1:14" ht="15" hidden="1" customHeight="1">
      <c r="C4">
        <v>0</v>
      </c>
      <c r="D4">
        <v>2</v>
      </c>
      <c r="E4">
        <v>0</v>
      </c>
      <c r="F4">
        <v>0</v>
      </c>
    </row>
    <row r="5" spans="1:14" ht="15" hidden="1" customHeight="1">
      <c r="C5">
        <v>5</v>
      </c>
      <c r="D5">
        <v>6</v>
      </c>
      <c r="E5">
        <v>12</v>
      </c>
      <c r="F5">
        <v>7</v>
      </c>
    </row>
    <row r="6" spans="1:14" ht="26.25" customHeight="1" thickBot="1">
      <c r="A6" s="61" t="s">
        <v>66</v>
      </c>
      <c r="B6" s="61" t="s">
        <v>67</v>
      </c>
      <c r="C6" s="62" t="s">
        <v>84</v>
      </c>
      <c r="D6" s="63" t="s">
        <v>85</v>
      </c>
      <c r="E6" s="63" t="s">
        <v>86</v>
      </c>
      <c r="F6" s="63" t="s">
        <v>87</v>
      </c>
      <c r="G6" s="63" t="s">
        <v>88</v>
      </c>
    </row>
    <row r="7" spans="1:14" ht="28.5" customHeight="1" thickBot="1">
      <c r="A7" s="76" t="s">
        <v>89</v>
      </c>
      <c r="B7" s="64" t="s">
        <v>70</v>
      </c>
      <c r="C7" s="65" t="str">
        <f>'Line outage - Fault'!I3</f>
        <v>InvGauss</v>
      </c>
      <c r="D7" s="66">
        <f>'Line outage - Fault'!F3</f>
        <v>8.6754227994227995E-2</v>
      </c>
      <c r="E7" s="66">
        <f>'Line outage - Fault'!H3</f>
        <v>0.21926000000000001</v>
      </c>
      <c r="F7" s="66">
        <f>'Line outage - Fault'!G3</f>
        <v>4.3700000000000003E-2</v>
      </c>
      <c r="G7" s="67">
        <v>0.2</v>
      </c>
    </row>
    <row r="8" spans="1:14" ht="27" customHeight="1" thickBot="1">
      <c r="A8" s="76"/>
      <c r="B8" s="64" t="s">
        <v>71</v>
      </c>
      <c r="C8" s="65" t="str">
        <f>'Transformer Outage - fault'!I3</f>
        <v>InvGauss</v>
      </c>
      <c r="D8" s="66">
        <f>'Transformer Outage - fault'!F3</f>
        <v>9.279542954077305E-2</v>
      </c>
      <c r="E8" s="66">
        <f>'Transformer Outage - fault'!H3</f>
        <v>0.21337</v>
      </c>
      <c r="F8" s="66">
        <f>'Transformer Outage - fault'!G3</f>
        <v>4.7919999999999997E-2</v>
      </c>
      <c r="G8" s="67">
        <v>0.2</v>
      </c>
    </row>
    <row r="9" spans="1:14" ht="29.25" customHeight="1" thickBot="1">
      <c r="A9" s="76"/>
      <c r="B9" s="64" t="s">
        <v>72</v>
      </c>
      <c r="C9" s="65" t="str">
        <f>'Reactive plant - fault'!I3</f>
        <v>Pert</v>
      </c>
      <c r="D9" s="66">
        <f>'Reactive plant - fault'!F3</f>
        <v>0.10743882124786235</v>
      </c>
      <c r="E9" s="66">
        <f>'Reactive plant - fault'!H3</f>
        <v>0.21972</v>
      </c>
      <c r="F9" s="66">
        <f>'Reactive plant - fault'!G3</f>
        <v>4.5659999999999999E-2</v>
      </c>
      <c r="G9" s="67">
        <v>0.1</v>
      </c>
    </row>
    <row r="10" spans="1:14" ht="32.25" customHeight="1" thickBot="1">
      <c r="A10" s="76"/>
      <c r="B10" s="64" t="s">
        <v>73</v>
      </c>
      <c r="C10" s="65" t="str">
        <f>'Line Outage forced'!I3</f>
        <v>InvGauss</v>
      </c>
      <c r="D10" s="66">
        <f>'Line Outage forced'!F3</f>
        <v>7.6725367965367969E-2</v>
      </c>
      <c r="E10" s="66">
        <f>'Line Outage forced'!H3</f>
        <v>0.29442000000000002</v>
      </c>
      <c r="F10" s="66">
        <f>'Line Outage forced'!G3</f>
        <v>7.4599999999999996E-3</v>
      </c>
      <c r="G10" s="67">
        <v>0.1</v>
      </c>
      <c r="L10" s="68"/>
      <c r="M10" s="68"/>
      <c r="N10" s="68"/>
    </row>
    <row r="11" spans="1:14" ht="39.75" customHeight="1" thickBot="1">
      <c r="A11" s="76"/>
      <c r="B11" s="64" t="s">
        <v>74</v>
      </c>
      <c r="C11" s="65" t="str">
        <f>'Transformer Outage - forced'!I3</f>
        <v>Lognorm</v>
      </c>
      <c r="D11" s="66">
        <f>'Transformer Outage - forced'!F3</f>
        <v>7.5584902459711611E-2</v>
      </c>
      <c r="E11" s="66">
        <f>'Transformer Outage - forced'!H3</f>
        <v>0.14696999999999999</v>
      </c>
      <c r="F11" s="66">
        <f>'Transformer Outage - forced'!G3</f>
        <v>2.9659999999999999E-2</v>
      </c>
      <c r="G11" s="67">
        <v>0.1</v>
      </c>
    </row>
    <row r="12" spans="1:14" ht="25.5" thickBot="1">
      <c r="A12" s="76"/>
      <c r="B12" s="64" t="s">
        <v>75</v>
      </c>
      <c r="C12" s="65" t="str">
        <f>'Reactive plant - forced'!I3</f>
        <v>Lognorm</v>
      </c>
      <c r="D12" s="66">
        <f>'Reactive plant - forced'!F3</f>
        <v>5.8117849356205523E-2</v>
      </c>
      <c r="E12" s="66">
        <f>'Reactive plant - forced'!H3</f>
        <v>0.11187</v>
      </c>
      <c r="F12" s="66">
        <f>'Reactive plant - forced'!G3</f>
        <v>2.477E-2</v>
      </c>
      <c r="G12" s="67">
        <v>0.05</v>
      </c>
    </row>
    <row r="13" spans="1:14" ht="51" customHeight="1" thickBot="1">
      <c r="A13" s="76" t="s">
        <v>76</v>
      </c>
      <c r="B13" s="64" t="s">
        <v>77</v>
      </c>
      <c r="C13" s="65" t="str">
        <f>'LOS &gt;0.05 system minutes'!I3</f>
        <v>Poisson</v>
      </c>
      <c r="D13" s="67">
        <f>'LOS &gt;0.05 system minutes'!F3</f>
        <v>0.6</v>
      </c>
      <c r="E13" s="67">
        <f>'LOS &gt;0.05 system minutes'!H3</f>
        <v>2</v>
      </c>
      <c r="F13" s="67">
        <f>'LOS &gt;0.05 system minutes'!G3</f>
        <v>0</v>
      </c>
      <c r="G13" s="67">
        <v>0.15</v>
      </c>
    </row>
    <row r="14" spans="1:14" ht="38.1" thickBot="1">
      <c r="A14" s="76"/>
      <c r="B14" s="64" t="s">
        <v>78</v>
      </c>
      <c r="C14" s="65" t="str">
        <f>'LOS &gt; 0.3 system minutes'!I3</f>
        <v>Poisson</v>
      </c>
      <c r="D14" s="67">
        <f>'LOS &gt; 0.3 system minutes'!F3</f>
        <v>0</v>
      </c>
      <c r="E14" s="67">
        <f>'LOS &gt; 0.3 system minutes'!H3</f>
        <v>0</v>
      </c>
      <c r="F14" s="67">
        <f>'LOS &gt; 0.3 system minutes'!G3</f>
        <v>0</v>
      </c>
      <c r="G14" s="67">
        <v>0.15</v>
      </c>
    </row>
    <row r="15" spans="1:14" ht="26.45" thickBot="1">
      <c r="A15" s="69" t="s">
        <v>79</v>
      </c>
      <c r="B15" s="64" t="s">
        <v>79</v>
      </c>
      <c r="C15" s="65" t="str">
        <f>'Active Outage Duration'!I3</f>
        <v>Lognorm</v>
      </c>
      <c r="D15" s="67">
        <f>'Active Outage Duration'!F3</f>
        <v>68.219999999422583</v>
      </c>
      <c r="E15" s="67">
        <f>'Active Outage Duration'!H3</f>
        <v>200.41</v>
      </c>
      <c r="F15" s="67">
        <f>'Active Outage Duration'!G3</f>
        <v>1.26</v>
      </c>
      <c r="G15" s="67">
        <v>0.2</v>
      </c>
    </row>
    <row r="16" spans="1:14" ht="15" thickBot="1">
      <c r="A16" s="76" t="s">
        <v>80</v>
      </c>
      <c r="B16" s="64" t="s">
        <v>81</v>
      </c>
      <c r="C16" s="65" t="str">
        <f>'Failure of protection systems'!I3</f>
        <v>Geomet</v>
      </c>
      <c r="D16" s="70">
        <f>'Failure of protection systems'!F3</f>
        <v>4.8</v>
      </c>
      <c r="E16" s="71">
        <f>'Failure of protection systems'!H3</f>
        <v>15</v>
      </c>
      <c r="F16" s="71">
        <f>'Failure of protection systems'!G3</f>
        <v>0</v>
      </c>
      <c r="G16" s="67">
        <v>0</v>
      </c>
    </row>
    <row r="17" spans="1:7" ht="15" thickBot="1">
      <c r="A17" s="76"/>
      <c r="B17" s="64" t="s">
        <v>82</v>
      </c>
      <c r="C17" s="65" t="str">
        <f>'Material failure of SCADA'!I3</f>
        <v>Poisson</v>
      </c>
      <c r="D17" s="70">
        <f>'Material failure of SCADA'!F3</f>
        <v>2</v>
      </c>
      <c r="E17" s="71">
        <f>'Material failure of SCADA'!H3</f>
        <v>5</v>
      </c>
      <c r="F17" s="71">
        <f>'Material failure of SCADA'!G3</f>
        <v>0</v>
      </c>
      <c r="G17" s="67">
        <v>0</v>
      </c>
    </row>
    <row r="18" spans="1:7" ht="38.1" thickBot="1">
      <c r="A18" s="76"/>
      <c r="B18" s="64" t="s">
        <v>83</v>
      </c>
      <c r="C18" s="65" t="str">
        <f>'Incorrect operation isolation'!I3</f>
        <v>Geomet</v>
      </c>
      <c r="D18" s="70">
        <f>'Incorrect operation isolation'!F3</f>
        <v>1.4</v>
      </c>
      <c r="E18" s="70">
        <f>'Incorrect operation isolation'!H3</f>
        <v>5</v>
      </c>
      <c r="F18" s="71">
        <f>'Incorrect operation isolation'!G3</f>
        <v>0</v>
      </c>
      <c r="G18" s="67">
        <v>0</v>
      </c>
    </row>
  </sheetData>
  <mergeCells count="3">
    <mergeCell ref="A7:A12"/>
    <mergeCell ref="A13:A14"/>
    <mergeCell ref="A16:A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A2518-3A56-4B5C-9CA0-F2F53D909411}">
  <dimension ref="A1:T41"/>
  <sheetViews>
    <sheetView workbookViewId="0">
      <selection activeCell="P18" sqref="P18"/>
    </sheetView>
  </sheetViews>
  <sheetFormatPr defaultRowHeight="14.45"/>
  <sheetData>
    <row r="1" spans="1:20">
      <c r="A1" s="77" t="s">
        <v>90</v>
      </c>
      <c r="B1" s="77"/>
      <c r="C1" s="77"/>
      <c r="D1" s="77"/>
      <c r="E1" s="78"/>
      <c r="F1" s="1" t="s">
        <v>85</v>
      </c>
      <c r="G1" s="2" t="s">
        <v>91</v>
      </c>
      <c r="H1" s="3" t="s">
        <v>91</v>
      </c>
      <c r="I1" s="2" t="s">
        <v>91</v>
      </c>
      <c r="J1" s="14"/>
      <c r="L1" s="14"/>
      <c r="M1" s="14"/>
    </row>
    <row r="2" spans="1:20">
      <c r="A2" s="4" t="s">
        <v>92</v>
      </c>
      <c r="B2" s="4" t="s">
        <v>93</v>
      </c>
      <c r="C2" s="4" t="s">
        <v>94</v>
      </c>
      <c r="D2" s="4" t="s">
        <v>95</v>
      </c>
      <c r="E2" s="5" t="s">
        <v>96</v>
      </c>
      <c r="F2" s="1"/>
      <c r="G2" s="2" t="s">
        <v>87</v>
      </c>
      <c r="H2" s="3" t="s">
        <v>86</v>
      </c>
      <c r="I2" s="2" t="s">
        <v>97</v>
      </c>
      <c r="J2" s="14"/>
      <c r="L2" s="14"/>
      <c r="M2" s="14"/>
    </row>
    <row r="3" spans="1:20">
      <c r="A3" s="6">
        <f>'2020-25 actual performance data'!D23</f>
        <v>0.18253968253968253</v>
      </c>
      <c r="B3" s="6">
        <f>'2020-25 actual performance data'!E23</f>
        <v>6.3492063492063489E-2</v>
      </c>
      <c r="C3" s="6">
        <f>'2020-25 actual performance data'!F23</f>
        <v>5.3030303030303032E-2</v>
      </c>
      <c r="D3" s="6">
        <f>'2020-25 actual performance data'!G23</f>
        <v>9.0909090909090912E-2</v>
      </c>
      <c r="E3" s="6">
        <f>'2020-25 actual performance data'!H23</f>
        <v>4.3799999999999999E-2</v>
      </c>
      <c r="F3" s="7">
        <f>AVERAGE(A3:E3)</f>
        <v>8.6754227994227995E-2</v>
      </c>
      <c r="G3" s="8">
        <f>T23</f>
        <v>4.3700000000000003E-2</v>
      </c>
      <c r="H3" s="9">
        <f>T39</f>
        <v>0.21926000000000001</v>
      </c>
      <c r="I3" s="10" t="s">
        <v>98</v>
      </c>
      <c r="J3" s="53"/>
    </row>
    <row r="4" spans="1:20">
      <c r="K4" s="13"/>
      <c r="L4" s="13"/>
    </row>
    <row r="6" spans="1:20">
      <c r="S6" t="s">
        <v>99</v>
      </c>
      <c r="T6" t="s">
        <v>98</v>
      </c>
    </row>
    <row r="7" spans="1:20">
      <c r="R7" t="s">
        <v>100</v>
      </c>
      <c r="S7">
        <v>4.3799999999999999E-2</v>
      </c>
      <c r="T7">
        <v>3.9789999999999999E-2</v>
      </c>
    </row>
    <row r="8" spans="1:20">
      <c r="R8" t="s">
        <v>101</v>
      </c>
      <c r="S8">
        <v>0.18254000000000001</v>
      </c>
      <c r="T8" t="e" cm="1">
        <f t="array" ref="T8">+∞</f>
        <v>#NAME?</v>
      </c>
    </row>
    <row r="9" spans="1:20">
      <c r="R9" t="s">
        <v>102</v>
      </c>
      <c r="S9">
        <v>8.6749999999999994E-2</v>
      </c>
      <c r="T9">
        <v>8.6749999999999994E-2</v>
      </c>
    </row>
    <row r="10" spans="1:20">
      <c r="R10" t="s">
        <v>103</v>
      </c>
      <c r="S10" t="s">
        <v>104</v>
      </c>
      <c r="T10">
        <v>4.5510000000000002E-2</v>
      </c>
    </row>
    <row r="11" spans="1:20">
      <c r="R11" t="s">
        <v>105</v>
      </c>
      <c r="S11">
        <v>6.3490000000000005E-2</v>
      </c>
      <c r="T11">
        <v>6.0510000000000001E-2</v>
      </c>
    </row>
    <row r="12" spans="1:20">
      <c r="R12" t="s">
        <v>106</v>
      </c>
      <c r="S12">
        <v>5.638E-2</v>
      </c>
      <c r="T12">
        <v>7.7130000000000004E-2</v>
      </c>
    </row>
    <row r="13" spans="1:20">
      <c r="R13" t="s">
        <v>107</v>
      </c>
      <c r="S13">
        <v>1.7404999999999999</v>
      </c>
      <c r="T13">
        <v>4.9268999999999998</v>
      </c>
    </row>
    <row r="14" spans="1:20">
      <c r="R14" t="s">
        <v>108</v>
      </c>
      <c r="S14">
        <v>6.0297999999999998</v>
      </c>
      <c r="T14">
        <v>43.457999999999998</v>
      </c>
    </row>
    <row r="15" spans="1:20">
      <c r="R15" t="s">
        <v>109</v>
      </c>
      <c r="S15">
        <v>4.3799999999999999E-2</v>
      </c>
      <c r="T15">
        <v>4.3799999999999999E-2</v>
      </c>
    </row>
    <row r="16" spans="1:20">
      <c r="R16" t="s">
        <v>110</v>
      </c>
      <c r="S16" s="16">
        <v>0.05</v>
      </c>
      <c r="T16" s="16">
        <v>5.2999999999999999E-2</v>
      </c>
    </row>
    <row r="17" spans="18:20">
      <c r="R17" t="s">
        <v>111</v>
      </c>
      <c r="S17">
        <v>0.1825</v>
      </c>
      <c r="T17">
        <v>0.1825</v>
      </c>
    </row>
    <row r="18" spans="18:20">
      <c r="R18" t="s">
        <v>112</v>
      </c>
      <c r="S18" s="16">
        <v>0.95</v>
      </c>
      <c r="T18" s="16">
        <v>0.92800000000000005</v>
      </c>
    </row>
    <row r="19" spans="18:20">
      <c r="R19" t="s">
        <v>113</v>
      </c>
      <c r="S19">
        <v>0.13874</v>
      </c>
      <c r="T19">
        <v>0.13874</v>
      </c>
    </row>
    <row r="20" spans="18:20">
      <c r="R20" t="s">
        <v>114</v>
      </c>
      <c r="S20" s="16">
        <v>0.9</v>
      </c>
      <c r="T20" s="16">
        <v>0.875</v>
      </c>
    </row>
    <row r="21" spans="18:20">
      <c r="R21" s="17">
        <v>0.01</v>
      </c>
      <c r="S21">
        <v>4.3799999999999999E-2</v>
      </c>
      <c r="T21">
        <v>4.2180000000000002E-2</v>
      </c>
    </row>
    <row r="22" spans="18:20">
      <c r="R22" s="16">
        <v>2.5000000000000001E-2</v>
      </c>
      <c r="S22">
        <v>4.3799999999999999E-2</v>
      </c>
      <c r="T22">
        <v>4.2869999999999998E-2</v>
      </c>
    </row>
    <row r="23" spans="18:20">
      <c r="R23" s="17">
        <v>0.05</v>
      </c>
      <c r="S23">
        <v>4.3799999999999999E-2</v>
      </c>
      <c r="T23">
        <v>4.3700000000000003E-2</v>
      </c>
    </row>
    <row r="24" spans="18:20">
      <c r="R24" s="17">
        <v>0.1</v>
      </c>
      <c r="S24">
        <v>4.3799999999999999E-2</v>
      </c>
      <c r="T24">
        <v>4.5100000000000001E-2</v>
      </c>
    </row>
    <row r="25" spans="18:20">
      <c r="R25" s="17">
        <v>0.2</v>
      </c>
      <c r="S25">
        <v>4.3799999999999999E-2</v>
      </c>
      <c r="T25">
        <v>4.7820000000000001E-2</v>
      </c>
    </row>
    <row r="26" spans="18:20">
      <c r="R26" s="17">
        <v>0.25</v>
      </c>
      <c r="S26">
        <v>5.3030000000000001E-2</v>
      </c>
      <c r="T26">
        <v>4.9329999999999999E-2</v>
      </c>
    </row>
    <row r="27" spans="18:20">
      <c r="R27" s="17">
        <v>0.3</v>
      </c>
      <c r="S27">
        <v>5.3030000000000001E-2</v>
      </c>
      <c r="T27">
        <v>5.0999999999999997E-2</v>
      </c>
    </row>
    <row r="28" spans="18:20">
      <c r="R28" s="17">
        <v>0.35</v>
      </c>
      <c r="S28">
        <v>5.3030000000000001E-2</v>
      </c>
      <c r="T28">
        <v>5.2880000000000003E-2</v>
      </c>
    </row>
    <row r="29" spans="18:20">
      <c r="R29" s="17">
        <v>0.4</v>
      </c>
      <c r="S29">
        <v>5.3030000000000001E-2</v>
      </c>
      <c r="T29">
        <v>5.5039999999999999E-2</v>
      </c>
    </row>
    <row r="30" spans="18:20">
      <c r="R30" s="17">
        <v>0.45</v>
      </c>
      <c r="S30">
        <v>6.3490000000000005E-2</v>
      </c>
      <c r="T30">
        <v>5.7549999999999997E-2</v>
      </c>
    </row>
    <row r="31" spans="18:20">
      <c r="R31" s="17">
        <v>0.5</v>
      </c>
      <c r="S31">
        <v>6.3490000000000005E-2</v>
      </c>
      <c r="T31">
        <v>6.0510000000000001E-2</v>
      </c>
    </row>
    <row r="32" spans="18:20">
      <c r="R32" s="17">
        <v>0.55000000000000004</v>
      </c>
      <c r="S32">
        <v>6.3490000000000005E-2</v>
      </c>
      <c r="T32">
        <v>6.4070000000000002E-2</v>
      </c>
    </row>
    <row r="33" spans="18:20">
      <c r="R33" s="17">
        <v>0.6</v>
      </c>
      <c r="S33">
        <v>6.3490000000000005E-2</v>
      </c>
      <c r="T33">
        <v>6.8409999999999999E-2</v>
      </c>
    </row>
    <row r="34" spans="18:20">
      <c r="R34" s="17">
        <v>0.65</v>
      </c>
      <c r="S34">
        <v>9.0910000000000005E-2</v>
      </c>
      <c r="T34">
        <v>7.3819999999999997E-2</v>
      </c>
    </row>
    <row r="35" spans="18:20">
      <c r="R35" s="17">
        <v>0.7</v>
      </c>
      <c r="S35">
        <v>9.0910000000000005E-2</v>
      </c>
      <c r="T35">
        <v>8.0750000000000002E-2</v>
      </c>
    </row>
    <row r="36" spans="18:20">
      <c r="R36" s="17">
        <v>0.75</v>
      </c>
      <c r="S36">
        <v>9.0910000000000005E-2</v>
      </c>
      <c r="T36">
        <v>8.9929999999999996E-2</v>
      </c>
    </row>
    <row r="37" spans="18:20">
      <c r="R37" s="17">
        <v>0.8</v>
      </c>
      <c r="S37">
        <v>9.0910000000000005E-2</v>
      </c>
      <c r="T37">
        <v>0.10267</v>
      </c>
    </row>
    <row r="38" spans="18:20">
      <c r="R38" s="17">
        <v>0.9</v>
      </c>
      <c r="S38">
        <v>0.18254000000000001</v>
      </c>
      <c r="T38">
        <v>0.15304000000000001</v>
      </c>
    </row>
    <row r="39" spans="18:20">
      <c r="R39" s="17">
        <v>0.95</v>
      </c>
      <c r="S39">
        <v>0.18254000000000001</v>
      </c>
      <c r="T39">
        <v>0.21926000000000001</v>
      </c>
    </row>
    <row r="40" spans="18:20">
      <c r="R40" s="16">
        <v>0.97499999999999998</v>
      </c>
      <c r="S40">
        <v>0.18254000000000001</v>
      </c>
      <c r="T40">
        <v>0.29965999999999998</v>
      </c>
    </row>
    <row r="41" spans="18:20">
      <c r="R41" s="17">
        <v>0.99</v>
      </c>
      <c r="S41">
        <v>0.18254000000000001</v>
      </c>
      <c r="T41">
        <v>0.42420999999999998</v>
      </c>
    </row>
  </sheetData>
  <mergeCells count="1">
    <mergeCell ref="A1:E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7BA89-56D2-40D4-BDFA-0D51DE64A09F}">
  <dimension ref="A1:R40"/>
  <sheetViews>
    <sheetView workbookViewId="0">
      <selection activeCell="I4" sqref="I4"/>
    </sheetView>
  </sheetViews>
  <sheetFormatPr defaultRowHeight="14.45"/>
  <sheetData>
    <row r="1" spans="1:18">
      <c r="A1" s="79" t="s">
        <v>90</v>
      </c>
      <c r="B1" s="79"/>
      <c r="C1" s="79"/>
      <c r="D1" s="79"/>
      <c r="E1" s="80"/>
      <c r="F1" s="1" t="s">
        <v>85</v>
      </c>
      <c r="G1" s="2" t="s">
        <v>91</v>
      </c>
      <c r="H1" s="3" t="s">
        <v>91</v>
      </c>
      <c r="I1" s="2" t="s">
        <v>91</v>
      </c>
      <c r="J1" s="14"/>
      <c r="L1" s="14"/>
      <c r="M1" s="14"/>
    </row>
    <row r="2" spans="1:18">
      <c r="A2" s="14" t="s">
        <v>92</v>
      </c>
      <c r="B2" s="14" t="s">
        <v>93</v>
      </c>
      <c r="C2" s="14" t="s">
        <v>94</v>
      </c>
      <c r="D2" s="14" t="s">
        <v>95</v>
      </c>
      <c r="E2" s="14" t="s">
        <v>96</v>
      </c>
      <c r="F2" s="1"/>
      <c r="G2" s="2" t="s">
        <v>87</v>
      </c>
      <c r="H2" s="3" t="s">
        <v>86</v>
      </c>
      <c r="I2" s="2" t="s">
        <v>97</v>
      </c>
      <c r="J2" s="14"/>
      <c r="L2" s="14"/>
      <c r="M2" s="14"/>
    </row>
    <row r="3" spans="1:18">
      <c r="A3" s="6">
        <f>'2020-25 actual performance data'!D24</f>
        <v>0.1984126984126984</v>
      </c>
      <c r="B3" s="6">
        <f>'2020-25 actual performance data'!E24</f>
        <v>7.1428571428571425E-2</v>
      </c>
      <c r="C3" s="6">
        <f>'2020-25 actual performance data'!F24</f>
        <v>4.8000000000000001E-2</v>
      </c>
      <c r="D3" s="6">
        <f>'2020-25 actual performance data'!G24</f>
        <v>7.6335877862595422E-2</v>
      </c>
      <c r="E3" s="6">
        <f>'2020-25 actual performance data'!H24</f>
        <v>6.9800000000000001E-2</v>
      </c>
      <c r="F3" s="7">
        <f>AVERAGE(A3:E3)</f>
        <v>9.279542954077305E-2</v>
      </c>
      <c r="G3" s="8">
        <f>R22</f>
        <v>4.7919999999999997E-2</v>
      </c>
      <c r="H3" s="9">
        <f>R38</f>
        <v>0.21337</v>
      </c>
      <c r="I3" s="10" t="s">
        <v>98</v>
      </c>
      <c r="J3" s="53"/>
    </row>
    <row r="5" spans="1:18">
      <c r="Q5" t="s">
        <v>99</v>
      </c>
      <c r="R5" t="s">
        <v>98</v>
      </c>
    </row>
    <row r="6" spans="1:18">
      <c r="P6" t="s">
        <v>100</v>
      </c>
      <c r="Q6">
        <v>4.8000000000000001E-2</v>
      </c>
      <c r="R6">
        <v>4.1239999999999999E-2</v>
      </c>
    </row>
    <row r="7" spans="1:18">
      <c r="P7" t="s">
        <v>101</v>
      </c>
      <c r="Q7">
        <v>0.19841</v>
      </c>
      <c r="R7" t="e" cm="1">
        <f t="array" ref="R7">+∞</f>
        <v>#NAME?</v>
      </c>
    </row>
    <row r="8" spans="1:18">
      <c r="P8" t="s">
        <v>102</v>
      </c>
      <c r="Q8">
        <v>9.2799999999999994E-2</v>
      </c>
      <c r="R8">
        <v>9.2799999999999994E-2</v>
      </c>
    </row>
    <row r="9" spans="1:18">
      <c r="P9" t="s">
        <v>103</v>
      </c>
      <c r="Q9" t="s">
        <v>115</v>
      </c>
      <c r="R9">
        <v>5.1630000000000002E-2</v>
      </c>
    </row>
    <row r="10" spans="1:18">
      <c r="P10" t="s">
        <v>105</v>
      </c>
      <c r="Q10">
        <v>7.1429999999999993E-2</v>
      </c>
      <c r="R10">
        <v>7.0639999999999994E-2</v>
      </c>
    </row>
    <row r="11" spans="1:18">
      <c r="P11" t="s">
        <v>106</v>
      </c>
      <c r="Q11">
        <v>6.0040000000000003E-2</v>
      </c>
      <c r="R11">
        <v>6.4949999999999994E-2</v>
      </c>
    </row>
    <row r="12" spans="1:18">
      <c r="P12" t="s">
        <v>107</v>
      </c>
      <c r="Q12">
        <v>2.0446</v>
      </c>
      <c r="R12">
        <v>3.7793000000000001</v>
      </c>
    </row>
    <row r="13" spans="1:18">
      <c r="P13" t="s">
        <v>108</v>
      </c>
      <c r="Q13">
        <v>7.4134000000000002</v>
      </c>
      <c r="R13">
        <v>26.805700000000002</v>
      </c>
    </row>
    <row r="14" spans="1:18">
      <c r="P14" t="s">
        <v>109</v>
      </c>
      <c r="Q14">
        <v>4.8000000000000001E-2</v>
      </c>
      <c r="R14">
        <v>4.8000000000000001E-2</v>
      </c>
    </row>
    <row r="15" spans="1:18">
      <c r="P15" t="s">
        <v>110</v>
      </c>
      <c r="Q15" s="16">
        <v>0.05</v>
      </c>
      <c r="R15" s="16">
        <v>5.1999999999999998E-2</v>
      </c>
    </row>
    <row r="16" spans="1:18">
      <c r="P16" t="s">
        <v>111</v>
      </c>
      <c r="Q16">
        <v>0.19839999999999999</v>
      </c>
      <c r="R16">
        <v>0.19839999999999999</v>
      </c>
    </row>
    <row r="17" spans="16:18">
      <c r="P17" t="s">
        <v>112</v>
      </c>
      <c r="Q17" s="16">
        <v>0.95</v>
      </c>
      <c r="R17" s="16">
        <v>0.94</v>
      </c>
    </row>
    <row r="18" spans="16:18">
      <c r="P18" t="s">
        <v>113</v>
      </c>
      <c r="Q18">
        <v>0.15040999999999999</v>
      </c>
      <c r="R18">
        <v>0.15040999999999999</v>
      </c>
    </row>
    <row r="19" spans="16:18">
      <c r="P19" t="s">
        <v>114</v>
      </c>
      <c r="Q19" s="16">
        <v>0.9</v>
      </c>
      <c r="R19" s="16">
        <v>0.88800000000000001</v>
      </c>
    </row>
    <row r="20" spans="16:18">
      <c r="P20" s="17">
        <v>0.01</v>
      </c>
      <c r="Q20">
        <v>4.8000000000000001E-2</v>
      </c>
      <c r="R20">
        <v>4.5440000000000001E-2</v>
      </c>
    </row>
    <row r="21" spans="16:18">
      <c r="P21" s="16">
        <v>2.5000000000000001E-2</v>
      </c>
      <c r="Q21">
        <v>4.8000000000000001E-2</v>
      </c>
      <c r="R21">
        <v>4.6580000000000003E-2</v>
      </c>
    </row>
    <row r="22" spans="16:18">
      <c r="P22" s="17">
        <v>0.05</v>
      </c>
      <c r="Q22">
        <v>4.8000000000000001E-2</v>
      </c>
      <c r="R22">
        <v>4.7919999999999997E-2</v>
      </c>
    </row>
    <row r="23" spans="16:18">
      <c r="P23" s="17">
        <v>0.1</v>
      </c>
      <c r="Q23">
        <v>4.8000000000000001E-2</v>
      </c>
      <c r="R23">
        <v>5.0090000000000003E-2</v>
      </c>
    </row>
    <row r="24" spans="16:18">
      <c r="P24" s="17">
        <v>0.2</v>
      </c>
      <c r="Q24">
        <v>4.8000000000000001E-2</v>
      </c>
      <c r="R24">
        <v>5.4120000000000001E-2</v>
      </c>
    </row>
    <row r="25" spans="16:18">
      <c r="P25" s="17">
        <v>0.25</v>
      </c>
      <c r="Q25">
        <v>6.9800000000000001E-2</v>
      </c>
      <c r="R25">
        <v>5.6250000000000001E-2</v>
      </c>
    </row>
    <row r="26" spans="16:18">
      <c r="P26" s="17">
        <v>0.3</v>
      </c>
      <c r="Q26">
        <v>6.9800000000000001E-2</v>
      </c>
      <c r="R26">
        <v>5.8549999999999998E-2</v>
      </c>
    </row>
    <row r="27" spans="16:18">
      <c r="P27" s="17">
        <v>0.35</v>
      </c>
      <c r="Q27">
        <v>6.9800000000000001E-2</v>
      </c>
      <c r="R27">
        <v>6.1060000000000003E-2</v>
      </c>
    </row>
    <row r="28" spans="16:18">
      <c r="P28" s="17">
        <v>0.4</v>
      </c>
      <c r="Q28">
        <v>6.9800000000000001E-2</v>
      </c>
      <c r="R28">
        <v>6.3869999999999996E-2</v>
      </c>
    </row>
    <row r="29" spans="16:18">
      <c r="P29" s="17">
        <v>0.45</v>
      </c>
      <c r="Q29">
        <v>7.1429999999999993E-2</v>
      </c>
      <c r="R29">
        <v>6.7030000000000006E-2</v>
      </c>
    </row>
    <row r="30" spans="16:18">
      <c r="P30" s="17">
        <v>0.5</v>
      </c>
      <c r="Q30">
        <v>7.1429999999999993E-2</v>
      </c>
      <c r="R30">
        <v>7.0639999999999994E-2</v>
      </c>
    </row>
    <row r="31" spans="16:18">
      <c r="P31" s="17">
        <v>0.55000000000000004</v>
      </c>
      <c r="Q31">
        <v>7.1429999999999993E-2</v>
      </c>
      <c r="R31">
        <v>7.4840000000000004E-2</v>
      </c>
    </row>
    <row r="32" spans="16:18">
      <c r="P32" s="17">
        <v>0.6</v>
      </c>
      <c r="Q32">
        <v>7.1429999999999993E-2</v>
      </c>
      <c r="R32">
        <v>7.979E-2</v>
      </c>
    </row>
    <row r="33" spans="16:18">
      <c r="P33" s="17">
        <v>0.65</v>
      </c>
      <c r="Q33">
        <v>7.6340000000000005E-2</v>
      </c>
      <c r="R33">
        <v>8.5750000000000007E-2</v>
      </c>
    </row>
    <row r="34" spans="16:18">
      <c r="P34" s="17">
        <v>0.7</v>
      </c>
      <c r="Q34">
        <v>7.6340000000000005E-2</v>
      </c>
      <c r="R34">
        <v>9.3100000000000002E-2</v>
      </c>
    </row>
    <row r="35" spans="16:18">
      <c r="P35" s="17">
        <v>0.75</v>
      </c>
      <c r="Q35">
        <v>7.6340000000000005E-2</v>
      </c>
      <c r="R35">
        <v>0.10244</v>
      </c>
    </row>
    <row r="36" spans="16:18">
      <c r="P36" s="17">
        <v>0.8</v>
      </c>
      <c r="Q36">
        <v>7.6340000000000005E-2</v>
      </c>
      <c r="R36">
        <v>0.11481</v>
      </c>
    </row>
    <row r="37" spans="16:18">
      <c r="P37" s="17">
        <v>0.9</v>
      </c>
      <c r="Q37">
        <v>0.19841</v>
      </c>
      <c r="R37">
        <v>0.15967999999999999</v>
      </c>
    </row>
    <row r="38" spans="16:18">
      <c r="P38" s="17">
        <v>0.95</v>
      </c>
      <c r="Q38">
        <v>0.19841</v>
      </c>
      <c r="R38">
        <v>0.21337</v>
      </c>
    </row>
    <row r="39" spans="16:18">
      <c r="P39" s="16">
        <v>0.97499999999999998</v>
      </c>
      <c r="Q39">
        <v>0.19841</v>
      </c>
      <c r="R39">
        <v>0.27459</v>
      </c>
    </row>
    <row r="40" spans="16:18">
      <c r="P40" s="17">
        <v>0.99</v>
      </c>
      <c r="Q40">
        <v>0.19841</v>
      </c>
      <c r="R40">
        <v>0.36496000000000001</v>
      </c>
    </row>
  </sheetData>
  <mergeCells count="1">
    <mergeCell ref="A1:E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A4B68-793D-4BA3-A436-0EE03D7E175C}">
  <dimension ref="A1:R40"/>
  <sheetViews>
    <sheetView workbookViewId="0">
      <selection activeCell="J36" sqref="J36"/>
    </sheetView>
  </sheetViews>
  <sheetFormatPr defaultRowHeight="14.45"/>
  <sheetData>
    <row r="1" spans="1:18">
      <c r="A1" s="79" t="s">
        <v>90</v>
      </c>
      <c r="B1" s="79"/>
      <c r="C1" s="79"/>
      <c r="D1" s="79"/>
      <c r="E1" s="80"/>
      <c r="F1" s="1" t="s">
        <v>85</v>
      </c>
      <c r="G1" s="2" t="s">
        <v>91</v>
      </c>
      <c r="H1" s="3" t="s">
        <v>91</v>
      </c>
      <c r="I1" s="2" t="s">
        <v>91</v>
      </c>
      <c r="J1" s="14"/>
      <c r="L1" s="14"/>
      <c r="M1" s="14"/>
    </row>
    <row r="2" spans="1:18">
      <c r="A2" s="14" t="s">
        <v>92</v>
      </c>
      <c r="B2" s="14" t="s">
        <v>93</v>
      </c>
      <c r="C2" s="14" t="s">
        <v>94</v>
      </c>
      <c r="D2" s="14" t="s">
        <v>95</v>
      </c>
      <c r="E2" s="14" t="s">
        <v>96</v>
      </c>
      <c r="F2" s="1"/>
      <c r="G2" s="2" t="s">
        <v>87</v>
      </c>
      <c r="H2" s="3" t="s">
        <v>86</v>
      </c>
      <c r="I2" s="2" t="s">
        <v>97</v>
      </c>
      <c r="J2" s="14"/>
      <c r="L2" s="14"/>
      <c r="M2" s="14"/>
    </row>
    <row r="3" spans="1:18">
      <c r="A3" s="6">
        <f>'2020-25 actual performance data'!D25</f>
        <v>0.21428571428571427</v>
      </c>
      <c r="B3" s="6">
        <f>'2020-25 actual performance data'!E25</f>
        <v>4.1666666666666664E-2</v>
      </c>
      <c r="C3" s="6">
        <f>'2020-25 actual performance data'!F25</f>
        <v>0.12328767123287671</v>
      </c>
      <c r="D3" s="6">
        <f>'2020-25 actual performance data'!G25</f>
        <v>5.4054054054054057E-2</v>
      </c>
      <c r="E3" s="6">
        <f>'2020-25 actual performance data'!H25</f>
        <v>0.10390000000000001</v>
      </c>
      <c r="F3" s="7">
        <f>AVERAGE(A3:E3)</f>
        <v>0.10743882124786235</v>
      </c>
      <c r="G3" s="8">
        <f>R22</f>
        <v>4.5659999999999999E-2</v>
      </c>
      <c r="H3" s="9">
        <f>R38</f>
        <v>0.21972</v>
      </c>
      <c r="I3" s="10" t="s">
        <v>116</v>
      </c>
      <c r="J3" s="53"/>
    </row>
    <row r="5" spans="1:18">
      <c r="Q5" t="s">
        <v>99</v>
      </c>
      <c r="R5" t="s">
        <v>116</v>
      </c>
    </row>
    <row r="6" spans="1:18">
      <c r="P6" t="s">
        <v>100</v>
      </c>
      <c r="Q6">
        <v>4.1669999999999999E-2</v>
      </c>
      <c r="R6">
        <v>4.163E-2</v>
      </c>
    </row>
    <row r="7" spans="1:18">
      <c r="P7" t="s">
        <v>101</v>
      </c>
      <c r="Q7">
        <v>0.21429000000000001</v>
      </c>
      <c r="R7">
        <v>0.43675000000000003</v>
      </c>
    </row>
    <row r="8" spans="1:18">
      <c r="P8" t="s">
        <v>102</v>
      </c>
      <c r="Q8">
        <v>0.10743999999999999</v>
      </c>
      <c r="R8">
        <v>0.10749</v>
      </c>
    </row>
    <row r="9" spans="1:18">
      <c r="P9" t="s">
        <v>103</v>
      </c>
      <c r="Q9" t="s">
        <v>117</v>
      </c>
      <c r="R9">
        <v>4.163E-2</v>
      </c>
    </row>
    <row r="10" spans="1:18">
      <c r="P10" t="s">
        <v>105</v>
      </c>
      <c r="Q10">
        <v>0.10390000000000001</v>
      </c>
      <c r="R10">
        <v>9.2780000000000001E-2</v>
      </c>
    </row>
    <row r="11" spans="1:18">
      <c r="P11" t="s">
        <v>106</v>
      </c>
      <c r="Q11">
        <v>6.8659999999999999E-2</v>
      </c>
      <c r="R11">
        <v>5.5660000000000001E-2</v>
      </c>
    </row>
    <row r="12" spans="1:18">
      <c r="P12" t="s">
        <v>107</v>
      </c>
      <c r="Q12">
        <v>1.0132000000000001</v>
      </c>
      <c r="R12">
        <v>1.1832</v>
      </c>
    </row>
    <row r="13" spans="1:18">
      <c r="P13" t="s">
        <v>108</v>
      </c>
      <c r="Q13">
        <v>3.8445</v>
      </c>
      <c r="R13">
        <v>4.2</v>
      </c>
    </row>
    <row r="14" spans="1:18">
      <c r="P14" t="s">
        <v>109</v>
      </c>
      <c r="Q14">
        <v>4.1700000000000001E-2</v>
      </c>
      <c r="R14">
        <v>4.1700000000000001E-2</v>
      </c>
    </row>
    <row r="15" spans="1:18">
      <c r="P15" t="s">
        <v>110</v>
      </c>
      <c r="Q15" s="16">
        <v>0.05</v>
      </c>
      <c r="R15" s="16">
        <v>0</v>
      </c>
    </row>
    <row r="16" spans="1:18">
      <c r="P16" t="s">
        <v>111</v>
      </c>
      <c r="Q16">
        <v>0.21429999999999999</v>
      </c>
      <c r="R16">
        <v>0.21429999999999999</v>
      </c>
    </row>
    <row r="17" spans="16:18">
      <c r="P17" t="s">
        <v>112</v>
      </c>
      <c r="Q17" s="16">
        <v>0.95</v>
      </c>
      <c r="R17" s="16">
        <v>0.94299999999999995</v>
      </c>
    </row>
    <row r="18" spans="16:18">
      <c r="P18" t="s">
        <v>113</v>
      </c>
      <c r="Q18">
        <v>0.17262</v>
      </c>
      <c r="R18">
        <v>0.17262</v>
      </c>
    </row>
    <row r="19" spans="16:18">
      <c r="P19" t="s">
        <v>114</v>
      </c>
      <c r="Q19" s="16">
        <v>0.9</v>
      </c>
      <c r="R19" s="16">
        <v>0.94299999999999995</v>
      </c>
    </row>
    <row r="20" spans="16:18">
      <c r="P20" s="17">
        <v>0.01</v>
      </c>
      <c r="Q20">
        <v>4.1669999999999999E-2</v>
      </c>
      <c r="R20">
        <v>4.2430000000000002E-2</v>
      </c>
    </row>
    <row r="21" spans="16:18">
      <c r="P21" s="16">
        <v>2.5000000000000001E-2</v>
      </c>
      <c r="Q21">
        <v>4.1669999999999999E-2</v>
      </c>
      <c r="R21">
        <v>4.3630000000000002E-2</v>
      </c>
    </row>
    <row r="22" spans="16:18">
      <c r="P22" s="17">
        <v>0.05</v>
      </c>
      <c r="Q22">
        <v>4.1669999999999999E-2</v>
      </c>
      <c r="R22">
        <v>4.5659999999999999E-2</v>
      </c>
    </row>
    <row r="23" spans="16:18">
      <c r="P23" s="17">
        <v>0.1</v>
      </c>
      <c r="Q23">
        <v>4.1669999999999999E-2</v>
      </c>
      <c r="R23">
        <v>4.9869999999999998E-2</v>
      </c>
    </row>
    <row r="24" spans="16:18">
      <c r="P24" s="17">
        <v>0.2</v>
      </c>
      <c r="Q24">
        <v>4.1669999999999999E-2</v>
      </c>
      <c r="R24">
        <v>5.8880000000000002E-2</v>
      </c>
    </row>
    <row r="25" spans="16:18">
      <c r="P25" s="17">
        <v>0.25</v>
      </c>
      <c r="Q25">
        <v>5.4050000000000001E-2</v>
      </c>
      <c r="R25">
        <v>6.3719999999999999E-2</v>
      </c>
    </row>
    <row r="26" spans="16:18">
      <c r="P26" s="17">
        <v>0.3</v>
      </c>
      <c r="Q26">
        <v>5.4050000000000001E-2</v>
      </c>
      <c r="R26">
        <v>6.8839999999999998E-2</v>
      </c>
    </row>
    <row r="27" spans="16:18">
      <c r="P27" s="17">
        <v>0.35</v>
      </c>
      <c r="Q27">
        <v>5.4050000000000001E-2</v>
      </c>
      <c r="R27">
        <v>7.4249999999999997E-2</v>
      </c>
    </row>
    <row r="28" spans="16:18">
      <c r="P28" s="17">
        <v>0.4</v>
      </c>
      <c r="Q28">
        <v>5.4050000000000001E-2</v>
      </c>
      <c r="R28">
        <v>8.0009999999999998E-2</v>
      </c>
    </row>
    <row r="29" spans="16:18">
      <c r="P29" s="17">
        <v>0.45</v>
      </c>
      <c r="Q29">
        <v>0.10390000000000001</v>
      </c>
      <c r="R29">
        <v>8.616E-2</v>
      </c>
    </row>
    <row r="30" spans="16:18">
      <c r="P30" s="17">
        <v>0.5</v>
      </c>
      <c r="Q30">
        <v>0.10390000000000001</v>
      </c>
      <c r="R30">
        <v>9.2780000000000001E-2</v>
      </c>
    </row>
    <row r="31" spans="16:18">
      <c r="P31" s="17">
        <v>0.55000000000000004</v>
      </c>
      <c r="Q31">
        <v>0.10390000000000001</v>
      </c>
      <c r="R31">
        <v>9.9949999999999997E-2</v>
      </c>
    </row>
    <row r="32" spans="16:18">
      <c r="P32" s="17">
        <v>0.6</v>
      </c>
      <c r="Q32">
        <v>0.10390000000000001</v>
      </c>
      <c r="R32">
        <v>0.10779</v>
      </c>
    </row>
    <row r="33" spans="16:18">
      <c r="P33" s="17">
        <v>0.65</v>
      </c>
      <c r="Q33">
        <v>0.12329</v>
      </c>
      <c r="R33">
        <v>0.11645999999999999</v>
      </c>
    </row>
    <row r="34" spans="16:18">
      <c r="P34" s="17">
        <v>0.7</v>
      </c>
      <c r="Q34">
        <v>0.12329</v>
      </c>
      <c r="R34">
        <v>0.12619</v>
      </c>
    </row>
    <row r="35" spans="16:18">
      <c r="P35" s="17">
        <v>0.75</v>
      </c>
      <c r="Q35">
        <v>0.12329</v>
      </c>
      <c r="R35">
        <v>0.13730999999999999</v>
      </c>
    </row>
    <row r="36" spans="16:18">
      <c r="P36" s="17">
        <v>0.8</v>
      </c>
      <c r="Q36">
        <v>0.12329</v>
      </c>
      <c r="R36">
        <v>0.15038000000000001</v>
      </c>
    </row>
    <row r="37" spans="16:18">
      <c r="P37" s="17">
        <v>0.9</v>
      </c>
      <c r="Q37">
        <v>0.21429000000000001</v>
      </c>
      <c r="R37">
        <v>0.18745000000000001</v>
      </c>
    </row>
    <row r="38" spans="16:18">
      <c r="P38" s="17">
        <v>0.95</v>
      </c>
      <c r="Q38">
        <v>0.21429000000000001</v>
      </c>
      <c r="R38">
        <v>0.21972</v>
      </c>
    </row>
    <row r="39" spans="16:18">
      <c r="P39" s="16">
        <v>0.97499999999999998</v>
      </c>
      <c r="Q39">
        <v>0.21429000000000001</v>
      </c>
      <c r="R39">
        <v>0.24781</v>
      </c>
    </row>
    <row r="40" spans="16:18">
      <c r="P40" s="17">
        <v>0.99</v>
      </c>
      <c r="Q40">
        <v>0.21429000000000001</v>
      </c>
      <c r="R40">
        <v>0.27944999999999998</v>
      </c>
    </row>
  </sheetData>
  <mergeCells count="1">
    <mergeCell ref="A1:E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6FCB5-3C85-4930-AACB-729D839DD03B}">
  <dimension ref="A1:S40"/>
  <sheetViews>
    <sheetView workbookViewId="0">
      <selection activeCell="U30" sqref="U30"/>
    </sheetView>
  </sheetViews>
  <sheetFormatPr defaultRowHeight="14.45"/>
  <sheetData>
    <row r="1" spans="1:19">
      <c r="A1" s="79" t="s">
        <v>90</v>
      </c>
      <c r="B1" s="79"/>
      <c r="C1" s="79"/>
      <c r="D1" s="79"/>
      <c r="E1" s="80"/>
      <c r="F1" s="1" t="s">
        <v>85</v>
      </c>
      <c r="G1" s="2" t="s">
        <v>91</v>
      </c>
      <c r="H1" s="3" t="s">
        <v>91</v>
      </c>
      <c r="I1" s="2" t="s">
        <v>91</v>
      </c>
      <c r="J1" s="14"/>
      <c r="L1" s="14"/>
      <c r="M1" s="14"/>
    </row>
    <row r="2" spans="1:19">
      <c r="A2" s="14" t="s">
        <v>92</v>
      </c>
      <c r="B2" s="14" t="s">
        <v>93</v>
      </c>
      <c r="C2" s="14" t="s">
        <v>94</v>
      </c>
      <c r="D2" s="14" t="s">
        <v>95</v>
      </c>
      <c r="E2" s="14" t="s">
        <v>96</v>
      </c>
      <c r="F2" s="1"/>
      <c r="G2" s="2" t="s">
        <v>87</v>
      </c>
      <c r="H2" s="3" t="s">
        <v>86</v>
      </c>
      <c r="I2" s="2" t="s">
        <v>97</v>
      </c>
      <c r="J2" s="14"/>
      <c r="L2" s="14"/>
      <c r="M2" s="14"/>
    </row>
    <row r="3" spans="1:19">
      <c r="A3" s="6">
        <f>'[5]2020-25 actual performance data'!D26</f>
        <v>0.25396825396825395</v>
      </c>
      <c r="B3" s="6">
        <f>'[5]2020-25 actual performance data'!E26</f>
        <v>5.5555555555555552E-2</v>
      </c>
      <c r="C3" s="6">
        <f>'[5]2020-25 actual performance data'!F26</f>
        <v>2.2727272727272728E-2</v>
      </c>
      <c r="D3" s="6">
        <f>'[5]2020-25 actual performance data'!G26</f>
        <v>7.575757575757576E-3</v>
      </c>
      <c r="E3" s="6">
        <f>'[5]2020-25 actual performance data'!H26</f>
        <v>4.3799999999999999E-2</v>
      </c>
      <c r="F3" s="7">
        <f>AVERAGE(A3:E3)</f>
        <v>7.6725367965367969E-2</v>
      </c>
      <c r="G3" s="54">
        <f>S22</f>
        <v>7.4599999999999996E-3</v>
      </c>
      <c r="H3" s="9">
        <f>S38</f>
        <v>0.29442000000000002</v>
      </c>
      <c r="I3" s="10" t="s">
        <v>98</v>
      </c>
      <c r="J3" s="53"/>
    </row>
    <row r="5" spans="1:19">
      <c r="R5" t="s">
        <v>99</v>
      </c>
      <c r="S5" t="s">
        <v>98</v>
      </c>
    </row>
    <row r="6" spans="1:19">
      <c r="Q6" t="s">
        <v>100</v>
      </c>
      <c r="R6">
        <v>7.5799999999999999E-3</v>
      </c>
      <c r="S6">
        <v>1.7099999999999999E-3</v>
      </c>
    </row>
    <row r="7" spans="1:19">
      <c r="Q7" t="s">
        <v>101</v>
      </c>
      <c r="R7">
        <v>0.25396999999999997</v>
      </c>
      <c r="S7" t="e" cm="1">
        <f t="array" ref="S7">+∞</f>
        <v>#NAME?</v>
      </c>
    </row>
    <row r="8" spans="1:19">
      <c r="Q8" t="s">
        <v>102</v>
      </c>
      <c r="R8">
        <v>7.6730000000000007E-2</v>
      </c>
      <c r="S8">
        <v>7.6730000000000007E-2</v>
      </c>
    </row>
    <row r="9" spans="1:19">
      <c r="Q9" t="s">
        <v>103</v>
      </c>
      <c r="R9" t="s">
        <v>118</v>
      </c>
      <c r="S9">
        <v>1.004E-2</v>
      </c>
    </row>
    <row r="10" spans="1:19">
      <c r="Q10" t="s">
        <v>105</v>
      </c>
      <c r="R10">
        <v>4.3799999999999999E-2</v>
      </c>
      <c r="S10">
        <v>3.3110000000000001E-2</v>
      </c>
    </row>
    <row r="11" spans="1:19">
      <c r="Q11" t="s">
        <v>106</v>
      </c>
      <c r="R11">
        <v>0.1008</v>
      </c>
      <c r="S11">
        <v>0.12916</v>
      </c>
    </row>
    <row r="12" spans="1:19">
      <c r="Q12" t="s">
        <v>107</v>
      </c>
      <c r="R12">
        <v>2.0480999999999998</v>
      </c>
      <c r="S12">
        <v>5.1650999999999998</v>
      </c>
    </row>
    <row r="13" spans="1:19">
      <c r="Q13" t="s">
        <v>108</v>
      </c>
      <c r="R13">
        <v>7.3444000000000003</v>
      </c>
      <c r="S13">
        <v>47.463299999999997</v>
      </c>
    </row>
    <row r="14" spans="1:19">
      <c r="Q14" t="s">
        <v>109</v>
      </c>
      <c r="R14">
        <v>8.0000000000000002E-3</v>
      </c>
      <c r="S14">
        <v>8.0000000000000002E-3</v>
      </c>
    </row>
    <row r="15" spans="1:19">
      <c r="Q15" t="s">
        <v>110</v>
      </c>
      <c r="R15" s="16">
        <v>0.05</v>
      </c>
      <c r="S15" s="16">
        <v>5.2999999999999999E-2</v>
      </c>
    </row>
    <row r="16" spans="1:19">
      <c r="Q16" t="s">
        <v>111</v>
      </c>
      <c r="R16">
        <v>0.254</v>
      </c>
      <c r="S16">
        <v>0.254</v>
      </c>
    </row>
    <row r="17" spans="17:19">
      <c r="Q17" t="s">
        <v>112</v>
      </c>
      <c r="R17" s="16">
        <v>0.95</v>
      </c>
      <c r="S17" s="16">
        <v>0.93700000000000006</v>
      </c>
    </row>
    <row r="18" spans="17:19">
      <c r="Q18" t="s">
        <v>113</v>
      </c>
      <c r="R18">
        <v>0.24639</v>
      </c>
      <c r="S18">
        <v>0.24639</v>
      </c>
    </row>
    <row r="19" spans="17:19">
      <c r="Q19" t="s">
        <v>114</v>
      </c>
      <c r="R19" s="16">
        <v>0.9</v>
      </c>
      <c r="S19" s="16">
        <v>0.88400000000000001</v>
      </c>
    </row>
    <row r="20" spans="17:19">
      <c r="Q20" s="17">
        <v>0.01</v>
      </c>
      <c r="R20">
        <v>7.5799999999999999E-3</v>
      </c>
      <c r="S20">
        <v>5.2100000000000002E-3</v>
      </c>
    </row>
    <row r="21" spans="17:19">
      <c r="Q21" s="16">
        <v>2.5000000000000001E-2</v>
      </c>
      <c r="R21">
        <v>7.5799999999999999E-3</v>
      </c>
      <c r="S21">
        <v>6.2300000000000003E-3</v>
      </c>
    </row>
    <row r="22" spans="17:19">
      <c r="Q22" s="17">
        <v>0.05</v>
      </c>
      <c r="R22">
        <v>7.5799999999999999E-3</v>
      </c>
      <c r="S22">
        <v>7.4599999999999996E-3</v>
      </c>
    </row>
    <row r="23" spans="17:19">
      <c r="Q23" s="17">
        <v>0.1</v>
      </c>
      <c r="R23">
        <v>7.5799999999999999E-3</v>
      </c>
      <c r="S23">
        <v>9.5399999999999999E-3</v>
      </c>
    </row>
    <row r="24" spans="17:19">
      <c r="Q24" s="17">
        <v>0.2</v>
      </c>
      <c r="R24">
        <v>7.5799999999999999E-3</v>
      </c>
      <c r="S24">
        <v>1.363E-2</v>
      </c>
    </row>
    <row r="25" spans="17:19">
      <c r="Q25" s="17">
        <v>0.25</v>
      </c>
      <c r="R25">
        <v>2.273E-2</v>
      </c>
      <c r="S25">
        <v>1.5910000000000001E-2</v>
      </c>
    </row>
    <row r="26" spans="17:19">
      <c r="Q26" s="17">
        <v>0.3</v>
      </c>
      <c r="R26">
        <v>2.273E-2</v>
      </c>
      <c r="S26">
        <v>1.8450000000000001E-2</v>
      </c>
    </row>
    <row r="27" spans="17:19">
      <c r="Q27" s="17">
        <v>0.35</v>
      </c>
      <c r="R27">
        <v>2.273E-2</v>
      </c>
      <c r="S27">
        <v>2.1329999999999998E-2</v>
      </c>
    </row>
    <row r="28" spans="17:19">
      <c r="Q28" s="17">
        <v>0.4</v>
      </c>
      <c r="R28">
        <v>2.273E-2</v>
      </c>
      <c r="S28">
        <v>2.4639999999999999E-2</v>
      </c>
    </row>
    <row r="29" spans="17:19">
      <c r="Q29" s="17">
        <v>0.45</v>
      </c>
      <c r="R29">
        <v>4.3799999999999999E-2</v>
      </c>
      <c r="S29">
        <v>2.852E-2</v>
      </c>
    </row>
    <row r="30" spans="17:19">
      <c r="Q30" s="17">
        <v>0.5</v>
      </c>
      <c r="R30">
        <v>4.3799999999999999E-2</v>
      </c>
      <c r="S30">
        <v>3.3110000000000001E-2</v>
      </c>
    </row>
    <row r="31" spans="17:19">
      <c r="Q31" s="17">
        <v>0.55000000000000004</v>
      </c>
      <c r="R31">
        <v>4.3799999999999999E-2</v>
      </c>
      <c r="S31">
        <v>3.8649999999999997E-2</v>
      </c>
    </row>
    <row r="32" spans="17:19">
      <c r="Q32" s="17">
        <v>0.6</v>
      </c>
      <c r="R32">
        <v>4.3799999999999999E-2</v>
      </c>
      <c r="S32">
        <v>4.546E-2</v>
      </c>
    </row>
    <row r="33" spans="17:19">
      <c r="Q33" s="17">
        <v>0.65</v>
      </c>
      <c r="R33">
        <v>5.5559999999999998E-2</v>
      </c>
      <c r="S33">
        <v>5.4010000000000002E-2</v>
      </c>
    </row>
    <row r="34" spans="17:19">
      <c r="Q34" s="17">
        <v>0.7</v>
      </c>
      <c r="R34">
        <v>5.5559999999999998E-2</v>
      </c>
      <c r="S34">
        <v>6.5030000000000004E-2</v>
      </c>
    </row>
    <row r="35" spans="17:19">
      <c r="Q35" s="17">
        <v>0.75</v>
      </c>
      <c r="R35">
        <v>5.5559999999999998E-2</v>
      </c>
      <c r="S35">
        <v>7.9759999999999998E-2</v>
      </c>
    </row>
    <row r="36" spans="17:19">
      <c r="Q36" s="17">
        <v>0.8</v>
      </c>
      <c r="R36">
        <v>5.5559999999999998E-2</v>
      </c>
      <c r="S36">
        <v>0.10038</v>
      </c>
    </row>
    <row r="37" spans="17:19">
      <c r="Q37" s="17">
        <v>0.9</v>
      </c>
      <c r="R37">
        <v>0.25396999999999997</v>
      </c>
      <c r="S37">
        <v>0.18332000000000001</v>
      </c>
    </row>
    <row r="38" spans="17:19">
      <c r="Q38" s="17">
        <v>0.95</v>
      </c>
      <c r="R38">
        <v>0.25396999999999997</v>
      </c>
      <c r="S38">
        <v>0.29442000000000002</v>
      </c>
    </row>
    <row r="39" spans="17:19">
      <c r="Q39" s="16">
        <v>0.97499999999999998</v>
      </c>
      <c r="R39">
        <v>0.25396999999999997</v>
      </c>
      <c r="S39">
        <v>0.43109999999999998</v>
      </c>
    </row>
    <row r="40" spans="17:19">
      <c r="Q40" s="17">
        <v>0.99</v>
      </c>
      <c r="R40">
        <v>0.25396999999999997</v>
      </c>
      <c r="S40">
        <v>0.64490999999999998</v>
      </c>
    </row>
  </sheetData>
  <mergeCells count="1">
    <mergeCell ref="A1:E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8C583-14A1-4426-B863-D329C1FCA99D}">
  <dimension ref="A1:S40"/>
  <sheetViews>
    <sheetView workbookViewId="0">
      <selection activeCell="S6" sqref="S6"/>
    </sheetView>
  </sheetViews>
  <sheetFormatPr defaultRowHeight="14.45"/>
  <sheetData>
    <row r="1" spans="1:19">
      <c r="A1" s="79" t="s">
        <v>90</v>
      </c>
      <c r="B1" s="79"/>
      <c r="C1" s="79"/>
      <c r="D1" s="79"/>
      <c r="E1" s="80"/>
      <c r="F1" s="1" t="s">
        <v>85</v>
      </c>
      <c r="G1" s="2" t="s">
        <v>91</v>
      </c>
      <c r="H1" s="3" t="s">
        <v>91</v>
      </c>
      <c r="I1" s="2" t="s">
        <v>91</v>
      </c>
      <c r="J1" s="14"/>
      <c r="L1" s="14"/>
      <c r="M1" s="14"/>
    </row>
    <row r="2" spans="1:19">
      <c r="A2" s="14" t="s">
        <v>92</v>
      </c>
      <c r="B2" s="14" t="s">
        <v>93</v>
      </c>
      <c r="C2" s="14" t="s">
        <v>94</v>
      </c>
      <c r="D2" s="14" t="s">
        <v>95</v>
      </c>
      <c r="E2" s="14" t="s">
        <v>96</v>
      </c>
      <c r="F2" s="1"/>
      <c r="G2" s="2" t="s">
        <v>87</v>
      </c>
      <c r="H2" s="3" t="s">
        <v>86</v>
      </c>
      <c r="I2" s="2" t="s">
        <v>97</v>
      </c>
      <c r="J2" s="14"/>
      <c r="L2" s="14"/>
      <c r="M2" s="14"/>
    </row>
    <row r="3" spans="1:19">
      <c r="A3" s="6">
        <f>'[5]2020-25 actual performance data'!D27</f>
        <v>0.13492063492063491</v>
      </c>
      <c r="B3" s="6">
        <f>'[5]2020-25 actual performance data'!E27</f>
        <v>8.7301587301587297E-2</v>
      </c>
      <c r="C3" s="6">
        <f>'[5]2020-25 actual performance data'!F27</f>
        <v>5.6000000000000001E-2</v>
      </c>
      <c r="D3" s="6">
        <f>'[5]2020-25 actual performance data'!G27</f>
        <v>6.8702290076335881E-2</v>
      </c>
      <c r="E3" s="6">
        <f>'[5]2020-25 actual performance data'!H27</f>
        <v>3.1E-2</v>
      </c>
      <c r="F3" s="6">
        <f>AVERAGE(A3:E3)</f>
        <v>7.5584902459711611E-2</v>
      </c>
      <c r="G3" s="6">
        <f>S22</f>
        <v>2.9659999999999999E-2</v>
      </c>
      <c r="H3" s="6">
        <f>S38</f>
        <v>0.14696999999999999</v>
      </c>
      <c r="I3" t="s">
        <v>119</v>
      </c>
      <c r="J3" s="6"/>
    </row>
    <row r="5" spans="1:19">
      <c r="R5" t="s">
        <v>99</v>
      </c>
      <c r="S5" t="s">
        <v>119</v>
      </c>
    </row>
    <row r="6" spans="1:19">
      <c r="Q6" t="s">
        <v>100</v>
      </c>
      <c r="R6">
        <v>3.1E-2</v>
      </c>
      <c r="S6">
        <v>-8.2100000000000003E-3</v>
      </c>
    </row>
    <row r="7" spans="1:19">
      <c r="Q7" t="s">
        <v>101</v>
      </c>
      <c r="R7">
        <v>0.13492000000000001</v>
      </c>
      <c r="S7" t="e" cm="1">
        <f t="array" ref="S7">+∞</f>
        <v>#NAME?</v>
      </c>
    </row>
    <row r="8" spans="1:19">
      <c r="Q8" t="s">
        <v>102</v>
      </c>
      <c r="R8">
        <v>7.5579999999999994E-2</v>
      </c>
      <c r="S8">
        <v>7.5829999999999995E-2</v>
      </c>
    </row>
    <row r="9" spans="1:19">
      <c r="Q9" t="s">
        <v>103</v>
      </c>
      <c r="R9" t="s">
        <v>120</v>
      </c>
      <c r="S9">
        <v>5.5579999999999997E-2</v>
      </c>
    </row>
    <row r="10" spans="1:19">
      <c r="Q10" t="s">
        <v>105</v>
      </c>
      <c r="R10">
        <v>6.8699999999999997E-2</v>
      </c>
      <c r="S10">
        <v>6.8449999999999997E-2</v>
      </c>
    </row>
    <row r="11" spans="1:19">
      <c r="Q11" t="s">
        <v>106</v>
      </c>
      <c r="R11">
        <v>3.8980000000000001E-2</v>
      </c>
      <c r="S11">
        <v>3.7749999999999999E-2</v>
      </c>
    </row>
    <row r="12" spans="1:19">
      <c r="Q12" t="s">
        <v>107</v>
      </c>
      <c r="R12">
        <v>0.80249999999999999</v>
      </c>
      <c r="S12">
        <v>1.4381999999999999</v>
      </c>
    </row>
    <row r="13" spans="1:19">
      <c r="Q13" t="s">
        <v>108</v>
      </c>
      <c r="R13">
        <v>3.9447000000000001</v>
      </c>
      <c r="S13">
        <v>6.8901000000000003</v>
      </c>
    </row>
    <row r="14" spans="1:19">
      <c r="Q14" t="s">
        <v>109</v>
      </c>
      <c r="R14">
        <v>3.1E-2</v>
      </c>
      <c r="S14">
        <v>3.1E-2</v>
      </c>
    </row>
    <row r="15" spans="1:19">
      <c r="Q15" t="s">
        <v>110</v>
      </c>
      <c r="R15" s="16">
        <v>0.05</v>
      </c>
      <c r="S15" s="16">
        <v>5.8999999999999997E-2</v>
      </c>
    </row>
    <row r="16" spans="1:19">
      <c r="Q16" t="s">
        <v>111</v>
      </c>
      <c r="R16">
        <v>0.13489999999999999</v>
      </c>
      <c r="S16">
        <v>0.13489999999999999</v>
      </c>
    </row>
    <row r="17" spans="17:19">
      <c r="Q17" t="s">
        <v>112</v>
      </c>
      <c r="R17" s="16">
        <v>0.95</v>
      </c>
      <c r="S17" s="16">
        <v>0.92700000000000005</v>
      </c>
    </row>
    <row r="18" spans="17:19">
      <c r="Q18" t="s">
        <v>113</v>
      </c>
      <c r="R18">
        <v>0.10392</v>
      </c>
      <c r="S18">
        <v>0.10392</v>
      </c>
    </row>
    <row r="19" spans="17:19">
      <c r="Q19" t="s">
        <v>114</v>
      </c>
      <c r="R19" s="16">
        <v>0.9</v>
      </c>
      <c r="S19" s="16">
        <v>0.86799999999999999</v>
      </c>
    </row>
    <row r="20" spans="17:19">
      <c r="Q20" s="17">
        <v>0.01</v>
      </c>
      <c r="R20">
        <v>3.1E-2</v>
      </c>
      <c r="S20">
        <v>2.0060000000000001E-2</v>
      </c>
    </row>
    <row r="21" spans="17:19">
      <c r="Q21" s="16">
        <v>2.5000000000000001E-2</v>
      </c>
      <c r="R21">
        <v>3.1E-2</v>
      </c>
      <c r="S21">
        <v>2.487E-2</v>
      </c>
    </row>
    <row r="22" spans="17:19">
      <c r="Q22" s="17">
        <v>0.05</v>
      </c>
      <c r="R22">
        <v>3.1E-2</v>
      </c>
      <c r="S22">
        <v>2.9659999999999999E-2</v>
      </c>
    </row>
    <row r="23" spans="17:19">
      <c r="Q23" s="17">
        <v>0.1</v>
      </c>
      <c r="R23">
        <v>3.1E-2</v>
      </c>
      <c r="S23">
        <v>3.6040000000000003E-2</v>
      </c>
    </row>
    <row r="24" spans="17:19">
      <c r="Q24" s="17">
        <v>0.2</v>
      </c>
      <c r="R24">
        <v>3.1E-2</v>
      </c>
      <c r="S24">
        <v>4.5229999999999999E-2</v>
      </c>
    </row>
    <row r="25" spans="17:19">
      <c r="Q25" s="17">
        <v>0.25</v>
      </c>
      <c r="R25">
        <v>5.6000000000000001E-2</v>
      </c>
      <c r="S25">
        <v>4.9200000000000001E-2</v>
      </c>
    </row>
    <row r="26" spans="17:19">
      <c r="Q26" s="17">
        <v>0.3</v>
      </c>
      <c r="R26">
        <v>5.6000000000000001E-2</v>
      </c>
      <c r="S26">
        <v>5.3010000000000002E-2</v>
      </c>
    </row>
    <row r="27" spans="17:19">
      <c r="Q27" s="17">
        <v>0.35</v>
      </c>
      <c r="R27">
        <v>5.6000000000000001E-2</v>
      </c>
      <c r="S27">
        <v>5.6770000000000001E-2</v>
      </c>
    </row>
    <row r="28" spans="17:19">
      <c r="Q28" s="17">
        <v>0.4</v>
      </c>
      <c r="R28">
        <v>5.6000000000000001E-2</v>
      </c>
      <c r="S28">
        <v>6.0560000000000003E-2</v>
      </c>
    </row>
    <row r="29" spans="17:19">
      <c r="Q29" s="17">
        <v>0.45</v>
      </c>
      <c r="R29">
        <v>6.8699999999999997E-2</v>
      </c>
      <c r="S29">
        <v>6.4430000000000001E-2</v>
      </c>
    </row>
    <row r="30" spans="17:19">
      <c r="Q30" s="17">
        <v>0.5</v>
      </c>
      <c r="R30">
        <v>6.8699999999999997E-2</v>
      </c>
      <c r="S30">
        <v>6.8449999999999997E-2</v>
      </c>
    </row>
    <row r="31" spans="17:19">
      <c r="Q31" s="17">
        <v>0.55000000000000004</v>
      </c>
      <c r="R31">
        <v>6.8699999999999997E-2</v>
      </c>
      <c r="S31">
        <v>7.2690000000000005E-2</v>
      </c>
    </row>
    <row r="32" spans="17:19">
      <c r="Q32" s="17">
        <v>0.6</v>
      </c>
      <c r="R32">
        <v>6.8699999999999997E-2</v>
      </c>
      <c r="S32">
        <v>7.7240000000000003E-2</v>
      </c>
    </row>
    <row r="33" spans="17:19">
      <c r="Q33" s="17">
        <v>0.65</v>
      </c>
      <c r="R33">
        <v>8.7300000000000003E-2</v>
      </c>
      <c r="S33">
        <v>8.2220000000000001E-2</v>
      </c>
    </row>
    <row r="34" spans="17:19">
      <c r="Q34" s="17">
        <v>0.7</v>
      </c>
      <c r="R34">
        <v>8.7300000000000003E-2</v>
      </c>
      <c r="S34">
        <v>8.7770000000000001E-2</v>
      </c>
    </row>
    <row r="35" spans="17:19">
      <c r="Q35" s="17">
        <v>0.75</v>
      </c>
      <c r="R35">
        <v>8.7300000000000003E-2</v>
      </c>
      <c r="S35">
        <v>9.4149999999999998E-2</v>
      </c>
    </row>
    <row r="36" spans="17:19">
      <c r="Q36" s="17">
        <v>0.8</v>
      </c>
      <c r="R36">
        <v>8.7300000000000003E-2</v>
      </c>
      <c r="S36">
        <v>0.10176</v>
      </c>
    </row>
    <row r="37" spans="17:19">
      <c r="Q37" s="17">
        <v>0.9</v>
      </c>
      <c r="R37">
        <v>0.13492000000000001</v>
      </c>
      <c r="S37">
        <v>0.12458</v>
      </c>
    </row>
    <row r="38" spans="17:19">
      <c r="Q38" s="17">
        <v>0.95</v>
      </c>
      <c r="R38">
        <v>0.13492000000000001</v>
      </c>
      <c r="S38">
        <v>0.14696999999999999</v>
      </c>
    </row>
    <row r="39" spans="17:19">
      <c r="Q39" s="16">
        <v>0.97499999999999998</v>
      </c>
      <c r="R39">
        <v>0.13492000000000001</v>
      </c>
      <c r="S39">
        <v>0.16941000000000001</v>
      </c>
    </row>
    <row r="40" spans="17:19">
      <c r="Q40" s="17">
        <v>0.99</v>
      </c>
      <c r="R40">
        <v>0.13492000000000001</v>
      </c>
      <c r="S40">
        <v>0.19961999999999999</v>
      </c>
    </row>
  </sheetData>
  <mergeCells count="1">
    <mergeCell ref="A1:E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F5115-1EDA-433C-8116-B106705F1F6A}">
  <dimension ref="A1:T40"/>
  <sheetViews>
    <sheetView workbookViewId="0">
      <selection activeCell="P19" sqref="P19"/>
    </sheetView>
  </sheetViews>
  <sheetFormatPr defaultRowHeight="14.45"/>
  <sheetData>
    <row r="1" spans="1:20">
      <c r="A1" s="79" t="s">
        <v>90</v>
      </c>
      <c r="B1" s="79"/>
      <c r="C1" s="79"/>
      <c r="D1" s="79"/>
      <c r="E1" s="80"/>
      <c r="F1" s="1" t="s">
        <v>85</v>
      </c>
      <c r="G1" s="2" t="s">
        <v>91</v>
      </c>
      <c r="H1" s="3" t="s">
        <v>91</v>
      </c>
      <c r="I1" s="2" t="s">
        <v>91</v>
      </c>
      <c r="J1" s="14"/>
      <c r="L1" s="14"/>
      <c r="M1" s="14"/>
    </row>
    <row r="2" spans="1:20">
      <c r="A2" s="14" t="s">
        <v>92</v>
      </c>
      <c r="B2" s="14" t="s">
        <v>93</v>
      </c>
      <c r="C2" s="14" t="s">
        <v>94</v>
      </c>
      <c r="D2" s="14" t="s">
        <v>95</v>
      </c>
      <c r="E2" s="14" t="s">
        <v>96</v>
      </c>
      <c r="F2" s="1"/>
      <c r="G2" s="2" t="s">
        <v>87</v>
      </c>
      <c r="H2" s="3" t="s">
        <v>86</v>
      </c>
      <c r="I2" s="2" t="s">
        <v>97</v>
      </c>
      <c r="J2" s="14"/>
      <c r="L2" s="14"/>
      <c r="M2" s="14"/>
    </row>
    <row r="3" spans="1:20">
      <c r="A3" s="6">
        <f>'[5]2020-25 actual performance data'!D28</f>
        <v>0.1</v>
      </c>
      <c r="B3" s="6">
        <f>'[5]2020-25 actual performance data'!E28</f>
        <v>5.5555555555555552E-2</v>
      </c>
      <c r="C3" s="6">
        <f>'[5]2020-25 actual performance data'!F28</f>
        <v>6.8493150684931503E-2</v>
      </c>
      <c r="D3" s="6">
        <f>'[5]2020-25 actual performance data'!G28</f>
        <v>4.0540540540540543E-2</v>
      </c>
      <c r="E3" s="6">
        <f>'[5]2020-25 actual performance data'!H28</f>
        <v>2.5999999999999999E-2</v>
      </c>
      <c r="F3" s="7">
        <f>AVERAGE(A3:E3)</f>
        <v>5.8117849356205523E-2</v>
      </c>
      <c r="G3" s="8">
        <f>T22</f>
        <v>2.477E-2</v>
      </c>
      <c r="H3" s="9">
        <f>T38</f>
        <v>0.11187</v>
      </c>
      <c r="I3" s="10" t="s">
        <v>119</v>
      </c>
      <c r="J3" s="53"/>
    </row>
    <row r="5" spans="1:20">
      <c r="S5" t="s">
        <v>99</v>
      </c>
      <c r="T5" t="s">
        <v>119</v>
      </c>
    </row>
    <row r="6" spans="1:20">
      <c r="R6" t="s">
        <v>100</v>
      </c>
      <c r="S6">
        <v>2.5999999999999999E-2</v>
      </c>
      <c r="T6">
        <v>4.4999999999999999E-4</v>
      </c>
    </row>
    <row r="7" spans="1:20">
      <c r="R7" t="s">
        <v>101</v>
      </c>
      <c r="S7">
        <v>0.1</v>
      </c>
      <c r="T7" t="e" cm="1">
        <f t="array" ref="T7">+∞</f>
        <v>#NAME?</v>
      </c>
    </row>
    <row r="8" spans="1:20">
      <c r="R8" t="s">
        <v>102</v>
      </c>
      <c r="S8">
        <v>5.8118000000000003E-2</v>
      </c>
      <c r="T8">
        <v>5.8389999999999997E-2</v>
      </c>
    </row>
    <row r="9" spans="1:20">
      <c r="R9" t="s">
        <v>103</v>
      </c>
      <c r="S9" t="s">
        <v>121</v>
      </c>
      <c r="T9">
        <v>4.2479999999999997E-2</v>
      </c>
    </row>
    <row r="10" spans="1:20">
      <c r="R10" t="s">
        <v>105</v>
      </c>
      <c r="S10">
        <v>5.5556000000000001E-2</v>
      </c>
      <c r="T10">
        <v>5.2510000000000001E-2</v>
      </c>
    </row>
    <row r="11" spans="1:20">
      <c r="R11" t="s">
        <v>106</v>
      </c>
      <c r="S11">
        <v>2.8323000000000001E-2</v>
      </c>
      <c r="T11">
        <v>2.8299999999999999E-2</v>
      </c>
    </row>
    <row r="12" spans="1:20">
      <c r="R12" t="s">
        <v>107</v>
      </c>
      <c r="S12">
        <v>0.66020000000000001</v>
      </c>
      <c r="T12">
        <v>1.5821000000000001</v>
      </c>
    </row>
    <row r="13" spans="1:20">
      <c r="R13" t="s">
        <v>108</v>
      </c>
      <c r="S13">
        <v>3.2513999999999998</v>
      </c>
      <c r="T13">
        <v>7.7569999999999997</v>
      </c>
    </row>
    <row r="14" spans="1:20">
      <c r="R14" t="s">
        <v>109</v>
      </c>
      <c r="S14">
        <v>2.5999999999999999E-2</v>
      </c>
      <c r="T14">
        <v>2.5999999999999999E-2</v>
      </c>
    </row>
    <row r="15" spans="1:20">
      <c r="R15" t="s">
        <v>110</v>
      </c>
      <c r="S15" s="16">
        <v>0.05</v>
      </c>
      <c r="T15" s="16">
        <v>6.2E-2</v>
      </c>
    </row>
    <row r="16" spans="1:20">
      <c r="R16" t="s">
        <v>111</v>
      </c>
      <c r="S16">
        <v>0.1</v>
      </c>
      <c r="T16">
        <v>0.1</v>
      </c>
    </row>
    <row r="17" spans="18:20">
      <c r="R17" t="s">
        <v>112</v>
      </c>
      <c r="S17" s="16">
        <v>0.95</v>
      </c>
      <c r="T17" s="16">
        <v>0.91900000000000004</v>
      </c>
    </row>
    <row r="18" spans="18:20">
      <c r="R18" t="s">
        <v>113</v>
      </c>
      <c r="S18">
        <v>7.3999999999999996E-2</v>
      </c>
      <c r="T18">
        <v>7.3999999999999996E-2</v>
      </c>
    </row>
    <row r="19" spans="18:20">
      <c r="R19" t="s">
        <v>114</v>
      </c>
      <c r="S19" s="16">
        <v>0.9</v>
      </c>
      <c r="T19" s="16">
        <v>0.85699999999999998</v>
      </c>
    </row>
    <row r="20" spans="18:20">
      <c r="R20" s="17">
        <v>0.01</v>
      </c>
      <c r="S20">
        <v>2.5999999999999999E-2</v>
      </c>
      <c r="T20">
        <v>1.8200000000000001E-2</v>
      </c>
    </row>
    <row r="21" spans="18:20">
      <c r="R21" s="16">
        <v>2.5000000000000001E-2</v>
      </c>
      <c r="S21">
        <v>2.5999999999999999E-2</v>
      </c>
      <c r="T21">
        <v>2.147E-2</v>
      </c>
    </row>
    <row r="22" spans="18:20">
      <c r="R22" s="17">
        <v>0.05</v>
      </c>
      <c r="S22">
        <v>2.5999999999999999E-2</v>
      </c>
      <c r="T22">
        <v>2.477E-2</v>
      </c>
    </row>
    <row r="23" spans="18:20">
      <c r="R23" s="17">
        <v>0.1</v>
      </c>
      <c r="S23">
        <v>2.5999999999999999E-2</v>
      </c>
      <c r="T23">
        <v>2.9229999999999999E-2</v>
      </c>
    </row>
    <row r="24" spans="18:20">
      <c r="R24" s="17">
        <v>0.2</v>
      </c>
      <c r="S24">
        <v>2.5999999999999999E-2</v>
      </c>
      <c r="T24">
        <v>3.5720000000000002E-2</v>
      </c>
    </row>
    <row r="25" spans="18:20">
      <c r="R25" s="17">
        <v>0.25</v>
      </c>
      <c r="S25">
        <v>4.0541000000000001E-2</v>
      </c>
      <c r="T25">
        <v>3.8550000000000001E-2</v>
      </c>
    </row>
    <row r="26" spans="18:20">
      <c r="R26" s="17">
        <v>0.3</v>
      </c>
      <c r="S26">
        <v>4.0541000000000001E-2</v>
      </c>
      <c r="T26">
        <v>4.129E-2</v>
      </c>
    </row>
    <row r="27" spans="18:20">
      <c r="R27" s="17">
        <v>0.35</v>
      </c>
      <c r="S27">
        <v>4.0541000000000001E-2</v>
      </c>
      <c r="T27">
        <v>4.4010000000000001E-2</v>
      </c>
    </row>
    <row r="28" spans="18:20">
      <c r="R28" s="17">
        <v>0.4</v>
      </c>
      <c r="S28">
        <v>4.0541000000000001E-2</v>
      </c>
      <c r="T28">
        <v>4.675E-2</v>
      </c>
    </row>
    <row r="29" spans="18:20">
      <c r="R29" s="17">
        <v>0.45</v>
      </c>
      <c r="S29">
        <v>5.5556000000000001E-2</v>
      </c>
      <c r="T29">
        <v>4.9570000000000003E-2</v>
      </c>
    </row>
    <row r="30" spans="18:20">
      <c r="R30" s="17">
        <v>0.5</v>
      </c>
      <c r="S30">
        <v>5.5556000000000001E-2</v>
      </c>
      <c r="T30">
        <v>5.2510000000000001E-2</v>
      </c>
    </row>
    <row r="31" spans="18:20">
      <c r="R31" s="17">
        <v>0.55000000000000004</v>
      </c>
      <c r="S31">
        <v>5.5556000000000001E-2</v>
      </c>
      <c r="T31">
        <v>5.5620000000000003E-2</v>
      </c>
    </row>
    <row r="32" spans="18:20">
      <c r="R32" s="17">
        <v>0.6</v>
      </c>
      <c r="S32">
        <v>5.5556000000000001E-2</v>
      </c>
      <c r="T32">
        <v>5.8979999999999998E-2</v>
      </c>
    </row>
    <row r="33" spans="18:20">
      <c r="R33" s="17">
        <v>0.65</v>
      </c>
      <c r="S33">
        <v>6.8492999999999998E-2</v>
      </c>
      <c r="T33">
        <v>6.2670000000000003E-2</v>
      </c>
    </row>
    <row r="34" spans="18:20">
      <c r="R34" s="17">
        <v>0.7</v>
      </c>
      <c r="S34">
        <v>6.8492999999999998E-2</v>
      </c>
      <c r="T34">
        <v>6.6799999999999998E-2</v>
      </c>
    </row>
    <row r="35" spans="18:20">
      <c r="R35" s="17">
        <v>0.75</v>
      </c>
      <c r="S35">
        <v>6.8492999999999998E-2</v>
      </c>
      <c r="T35">
        <v>7.1569999999999995E-2</v>
      </c>
    </row>
    <row r="36" spans="18:20">
      <c r="R36" s="17">
        <v>0.8</v>
      </c>
      <c r="S36">
        <v>6.8492999999999998E-2</v>
      </c>
      <c r="T36">
        <v>7.7289999999999998E-2</v>
      </c>
    </row>
    <row r="37" spans="18:20">
      <c r="R37" s="17">
        <v>0.9</v>
      </c>
      <c r="S37">
        <v>0.1</v>
      </c>
      <c r="T37">
        <v>9.4630000000000006E-2</v>
      </c>
    </row>
    <row r="38" spans="18:20">
      <c r="R38" s="17">
        <v>0.95</v>
      </c>
      <c r="S38">
        <v>0.1</v>
      </c>
      <c r="T38">
        <v>0.11187</v>
      </c>
    </row>
    <row r="39" spans="18:20">
      <c r="R39" s="16">
        <v>0.97499999999999998</v>
      </c>
      <c r="S39">
        <v>0.1</v>
      </c>
      <c r="T39">
        <v>0.12934999999999999</v>
      </c>
    </row>
    <row r="40" spans="18:20">
      <c r="R40" s="17">
        <v>0.99</v>
      </c>
      <c r="S40">
        <v>0.1</v>
      </c>
      <c r="T40">
        <v>0.15315999999999999</v>
      </c>
    </row>
  </sheetData>
  <mergeCells count="1">
    <mergeCell ref="A1:E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3DC9A-AA29-45B6-B419-70BFB3F79A59}">
  <dimension ref="A1:S40"/>
  <sheetViews>
    <sheetView workbookViewId="0">
      <selection activeCell="V12" sqref="V12"/>
    </sheetView>
  </sheetViews>
  <sheetFormatPr defaultRowHeight="14.45"/>
  <sheetData>
    <row r="1" spans="1:19">
      <c r="A1" s="79" t="s">
        <v>90</v>
      </c>
      <c r="B1" s="79"/>
      <c r="C1" s="79"/>
      <c r="D1" s="79"/>
      <c r="E1" s="79"/>
      <c r="F1" s="1" t="s">
        <v>85</v>
      </c>
      <c r="G1" s="2" t="s">
        <v>91</v>
      </c>
      <c r="H1" s="3" t="s">
        <v>91</v>
      </c>
      <c r="I1" s="2" t="s">
        <v>91</v>
      </c>
      <c r="J1" s="14"/>
      <c r="L1" s="14"/>
      <c r="M1" s="14"/>
    </row>
    <row r="2" spans="1:19">
      <c r="A2" s="14" t="s">
        <v>92</v>
      </c>
      <c r="B2" s="14" t="s">
        <v>93</v>
      </c>
      <c r="C2" s="14" t="s">
        <v>94</v>
      </c>
      <c r="D2" s="14" t="s">
        <v>95</v>
      </c>
      <c r="E2" s="14" t="s">
        <v>96</v>
      </c>
      <c r="F2" s="1"/>
      <c r="G2" s="2" t="s">
        <v>87</v>
      </c>
      <c r="H2" s="3" t="s">
        <v>86</v>
      </c>
      <c r="I2" s="2" t="s">
        <v>97</v>
      </c>
      <c r="J2" s="14"/>
      <c r="L2" s="14"/>
      <c r="M2" s="14"/>
    </row>
    <row r="3" spans="1:19">
      <c r="A3" s="14">
        <f>'[5]2020-25 actual performance data'!D31</f>
        <v>37</v>
      </c>
      <c r="B3" s="14">
        <f>'[5]2020-25 actual performance data'!E31</f>
        <v>2</v>
      </c>
      <c r="C3" s="14">
        <f>'[5]2020-25 actual performance data'!F31</f>
        <v>47.849999997112889</v>
      </c>
      <c r="D3" s="14">
        <f>'[5]2020-25 actual performance data'!G31</f>
        <v>169.5</v>
      </c>
      <c r="E3" s="14">
        <f>'[5]2020-25 actual performance data'!H31</f>
        <v>84.75</v>
      </c>
      <c r="F3" s="18">
        <f>AVERAGE(A3:E3)</f>
        <v>68.219999999422583</v>
      </c>
      <c r="G3" s="20">
        <f>S22</f>
        <v>1.26</v>
      </c>
      <c r="H3" s="19">
        <f>S38</f>
        <v>200.41</v>
      </c>
      <c r="I3" s="10" t="s">
        <v>119</v>
      </c>
      <c r="J3" s="15"/>
    </row>
    <row r="5" spans="1:19">
      <c r="R5" t="s">
        <v>99</v>
      </c>
      <c r="S5" t="s">
        <v>122</v>
      </c>
    </row>
    <row r="6" spans="1:19">
      <c r="Q6" t="s">
        <v>100</v>
      </c>
      <c r="R6">
        <v>2</v>
      </c>
      <c r="S6">
        <v>-23.67</v>
      </c>
    </row>
    <row r="7" spans="1:19">
      <c r="Q7" t="s">
        <v>101</v>
      </c>
      <c r="R7">
        <v>169.5</v>
      </c>
      <c r="S7" t="e" cm="1">
        <f t="array" ref="S7">+∞</f>
        <v>#NAME?</v>
      </c>
    </row>
    <row r="8" spans="1:19">
      <c r="Q8" t="s">
        <v>102</v>
      </c>
      <c r="R8">
        <v>68.22</v>
      </c>
      <c r="S8">
        <v>69.72</v>
      </c>
    </row>
    <row r="9" spans="1:19">
      <c r="Q9" t="s">
        <v>103</v>
      </c>
      <c r="R9" t="s">
        <v>123</v>
      </c>
      <c r="S9">
        <v>24.2</v>
      </c>
    </row>
    <row r="10" spans="1:19">
      <c r="Q10" t="s">
        <v>105</v>
      </c>
      <c r="R10">
        <v>47.85</v>
      </c>
      <c r="S10">
        <v>51.07</v>
      </c>
    </row>
    <row r="11" spans="1:19">
      <c r="Q11" t="s">
        <v>106</v>
      </c>
      <c r="R11">
        <v>63.85</v>
      </c>
      <c r="S11">
        <v>69.97</v>
      </c>
    </row>
    <row r="12" spans="1:19">
      <c r="Q12" t="s">
        <v>107</v>
      </c>
      <c r="R12">
        <v>1.1433</v>
      </c>
      <c r="S12">
        <v>2.6684000000000001</v>
      </c>
    </row>
    <row r="13" spans="1:19">
      <c r="Q13" t="s">
        <v>108</v>
      </c>
      <c r="R13">
        <v>4.4515000000000002</v>
      </c>
      <c r="S13">
        <v>17.8705</v>
      </c>
    </row>
    <row r="14" spans="1:19">
      <c r="Q14" t="s">
        <v>109</v>
      </c>
      <c r="R14">
        <v>2</v>
      </c>
      <c r="S14">
        <v>2</v>
      </c>
    </row>
    <row r="15" spans="1:19">
      <c r="Q15" t="s">
        <v>110</v>
      </c>
      <c r="R15" s="16">
        <v>0.05</v>
      </c>
      <c r="S15" s="16">
        <v>5.5E-2</v>
      </c>
    </row>
    <row r="16" spans="1:19">
      <c r="Q16" t="s">
        <v>111</v>
      </c>
      <c r="R16">
        <v>169.5</v>
      </c>
      <c r="S16">
        <v>169.5</v>
      </c>
    </row>
    <row r="17" spans="17:19">
      <c r="Q17" t="s">
        <v>112</v>
      </c>
      <c r="R17" s="16">
        <v>0.95</v>
      </c>
      <c r="S17" s="16">
        <v>0.92300000000000004</v>
      </c>
    </row>
    <row r="18" spans="17:19">
      <c r="Q18" t="s">
        <v>113</v>
      </c>
      <c r="R18">
        <v>167.5</v>
      </c>
      <c r="S18">
        <v>167.5</v>
      </c>
    </row>
    <row r="19" spans="17:19">
      <c r="Q19" t="s">
        <v>114</v>
      </c>
      <c r="R19" s="16">
        <v>0.9</v>
      </c>
      <c r="S19" s="16">
        <v>0.86799999999999999</v>
      </c>
    </row>
    <row r="20" spans="17:19">
      <c r="Q20" s="17">
        <v>0.01</v>
      </c>
      <c r="R20">
        <v>2</v>
      </c>
      <c r="S20">
        <v>-7.85</v>
      </c>
    </row>
    <row r="21" spans="17:19">
      <c r="Q21" s="16">
        <v>2.5000000000000001E-2</v>
      </c>
      <c r="R21">
        <v>2</v>
      </c>
      <c r="S21">
        <v>-3.47</v>
      </c>
    </row>
    <row r="22" spans="17:19">
      <c r="Q22" s="17">
        <v>0.05</v>
      </c>
      <c r="R22">
        <v>2</v>
      </c>
      <c r="S22">
        <v>1.26</v>
      </c>
    </row>
    <row r="23" spans="17:19">
      <c r="Q23" s="17">
        <v>0.1</v>
      </c>
      <c r="R23">
        <v>2</v>
      </c>
      <c r="S23">
        <v>8.1</v>
      </c>
    </row>
    <row r="24" spans="17:19">
      <c r="Q24" s="17">
        <v>0.2</v>
      </c>
      <c r="R24">
        <v>2</v>
      </c>
      <c r="S24">
        <v>18.95</v>
      </c>
    </row>
    <row r="25" spans="17:19">
      <c r="Q25" s="17">
        <v>0.25</v>
      </c>
      <c r="R25">
        <v>37</v>
      </c>
      <c r="S25">
        <v>23.98</v>
      </c>
    </row>
    <row r="26" spans="17:19">
      <c r="Q26" s="17">
        <v>0.3</v>
      </c>
      <c r="R26">
        <v>37</v>
      </c>
      <c r="S26">
        <v>29</v>
      </c>
    </row>
    <row r="27" spans="17:19">
      <c r="Q27" s="17">
        <v>0.35</v>
      </c>
      <c r="R27">
        <v>37</v>
      </c>
      <c r="S27">
        <v>34.119999999999997</v>
      </c>
    </row>
    <row r="28" spans="17:19">
      <c r="Q28" s="17">
        <v>0.4</v>
      </c>
      <c r="R28">
        <v>37</v>
      </c>
      <c r="S28">
        <v>39.44</v>
      </c>
    </row>
    <row r="29" spans="17:19">
      <c r="Q29" s="17">
        <v>0.45</v>
      </c>
      <c r="R29">
        <v>47.85</v>
      </c>
      <c r="S29">
        <v>45.06</v>
      </c>
    </row>
    <row r="30" spans="17:19">
      <c r="Q30" s="17">
        <v>0.5</v>
      </c>
      <c r="R30">
        <v>47.85</v>
      </c>
      <c r="S30">
        <v>51.07</v>
      </c>
    </row>
    <row r="31" spans="17:19">
      <c r="Q31" s="17">
        <v>0.55000000000000004</v>
      </c>
      <c r="R31">
        <v>47.85</v>
      </c>
      <c r="S31">
        <v>57.61</v>
      </c>
    </row>
    <row r="32" spans="17:19">
      <c r="Q32" s="17">
        <v>0.6</v>
      </c>
      <c r="R32">
        <v>47.85</v>
      </c>
      <c r="S32">
        <v>64.84</v>
      </c>
    </row>
    <row r="33" spans="17:19">
      <c r="Q33" s="17">
        <v>0.65</v>
      </c>
      <c r="R33">
        <v>84.75</v>
      </c>
      <c r="S33">
        <v>72.989999999999995</v>
      </c>
    </row>
    <row r="34" spans="17:19">
      <c r="Q34" s="17">
        <v>0.7</v>
      </c>
      <c r="R34">
        <v>84.75</v>
      </c>
      <c r="S34">
        <v>82.4</v>
      </c>
    </row>
    <row r="35" spans="17:19">
      <c r="Q35" s="17">
        <v>0.75</v>
      </c>
      <c r="R35">
        <v>84.75</v>
      </c>
      <c r="S35">
        <v>93.57</v>
      </c>
    </row>
    <row r="36" spans="17:19">
      <c r="Q36" s="17">
        <v>0.8</v>
      </c>
      <c r="R36">
        <v>84.75</v>
      </c>
      <c r="S36">
        <v>107.41</v>
      </c>
    </row>
    <row r="37" spans="17:19">
      <c r="Q37" s="17">
        <v>0.9</v>
      </c>
      <c r="R37">
        <v>169.5</v>
      </c>
      <c r="S37">
        <v>152.15</v>
      </c>
    </row>
    <row r="38" spans="17:19">
      <c r="Q38" s="17">
        <v>0.95</v>
      </c>
      <c r="R38">
        <v>169.5</v>
      </c>
      <c r="S38">
        <v>200.41</v>
      </c>
    </row>
    <row r="39" spans="17:19">
      <c r="Q39" s="16">
        <v>0.97499999999999998</v>
      </c>
      <c r="R39">
        <v>169.5</v>
      </c>
      <c r="S39">
        <v>252.86</v>
      </c>
    </row>
    <row r="40" spans="17:19">
      <c r="Q40" s="17">
        <v>0.99</v>
      </c>
      <c r="R40">
        <v>169.5</v>
      </c>
      <c r="S40">
        <v>329.48</v>
      </c>
    </row>
  </sheetData>
  <mergeCells count="1">
    <mergeCell ref="A1:E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2C013-B640-4D18-82E1-4D84FABAF2C5}">
  <dimension ref="A1:R40"/>
  <sheetViews>
    <sheetView workbookViewId="0">
      <selection activeCell="R6" sqref="R6"/>
    </sheetView>
  </sheetViews>
  <sheetFormatPr defaultRowHeight="14.45"/>
  <sheetData>
    <row r="1" spans="1:18">
      <c r="A1" s="77" t="s">
        <v>90</v>
      </c>
      <c r="B1" s="77"/>
      <c r="C1" s="77"/>
      <c r="D1" s="77"/>
      <c r="E1" s="78"/>
      <c r="F1" s="1" t="s">
        <v>85</v>
      </c>
      <c r="G1" s="2" t="s">
        <v>124</v>
      </c>
      <c r="H1" s="3" t="s">
        <v>124</v>
      </c>
      <c r="I1" s="1" t="s">
        <v>125</v>
      </c>
    </row>
    <row r="2" spans="1:18">
      <c r="A2" s="4" t="s">
        <v>92</v>
      </c>
      <c r="B2" s="4" t="s">
        <v>93</v>
      </c>
      <c r="C2" s="4" t="s">
        <v>94</v>
      </c>
      <c r="D2" s="4" t="s">
        <v>95</v>
      </c>
      <c r="E2" s="5" t="s">
        <v>96</v>
      </c>
      <c r="F2" s="1"/>
      <c r="G2" s="2" t="s">
        <v>87</v>
      </c>
      <c r="H2" s="3" t="s">
        <v>86</v>
      </c>
      <c r="I2" s="1" t="s">
        <v>84</v>
      </c>
    </row>
    <row r="3" spans="1:18">
      <c r="A3" s="15">
        <f>'[5]2020-25 actual performance data'!D29</f>
        <v>0</v>
      </c>
      <c r="B3" s="15">
        <f>'[5]2020-25 actual performance data'!E29</f>
        <v>2</v>
      </c>
      <c r="C3" s="15">
        <f>'[5]2020-25 actual performance data'!F29</f>
        <v>0</v>
      </c>
      <c r="D3" s="15">
        <f>'[5]2020-25 actual performance data'!G29</f>
        <v>1</v>
      </c>
      <c r="E3" s="15">
        <f>'[5]2020-25 actual performance data'!H29</f>
        <v>0</v>
      </c>
      <c r="F3" s="18">
        <f>AVERAGE(A3:E3)</f>
        <v>0.6</v>
      </c>
      <c r="G3" s="10">
        <f>MAX(R22,0)</f>
        <v>0</v>
      </c>
      <c r="H3" s="11">
        <f>R38</f>
        <v>2</v>
      </c>
      <c r="I3" s="12" t="s">
        <v>126</v>
      </c>
    </row>
    <row r="5" spans="1:18">
      <c r="Q5" t="s">
        <v>99</v>
      </c>
      <c r="R5" t="s">
        <v>126</v>
      </c>
    </row>
    <row r="6" spans="1:18">
      <c r="P6" t="s">
        <v>100</v>
      </c>
      <c r="Q6">
        <v>0</v>
      </c>
      <c r="R6">
        <v>0</v>
      </c>
    </row>
    <row r="7" spans="1:18">
      <c r="P7" t="s">
        <v>101</v>
      </c>
      <c r="Q7">
        <v>2</v>
      </c>
      <c r="R7" t="e" cm="1">
        <f t="array" ref="R7">+∞</f>
        <v>#NAME?</v>
      </c>
    </row>
    <row r="8" spans="1:18">
      <c r="P8" t="s">
        <v>102</v>
      </c>
      <c r="Q8">
        <v>0.6</v>
      </c>
      <c r="R8">
        <v>0.6</v>
      </c>
    </row>
    <row r="9" spans="1:18">
      <c r="P9" t="s">
        <v>103</v>
      </c>
      <c r="Q9">
        <v>0</v>
      </c>
      <c r="R9">
        <v>0</v>
      </c>
    </row>
    <row r="10" spans="1:18">
      <c r="P10" t="s">
        <v>105</v>
      </c>
      <c r="Q10">
        <v>0</v>
      </c>
      <c r="R10">
        <v>0</v>
      </c>
    </row>
    <row r="11" spans="1:18">
      <c r="P11" t="s">
        <v>106</v>
      </c>
      <c r="Q11">
        <v>0.89439999999999997</v>
      </c>
      <c r="R11">
        <v>0.77459999999999996</v>
      </c>
    </row>
    <row r="12" spans="1:18">
      <c r="P12" t="s">
        <v>107</v>
      </c>
      <c r="Q12">
        <v>1.2578</v>
      </c>
      <c r="R12">
        <v>1.2909999999999999</v>
      </c>
    </row>
    <row r="13" spans="1:18">
      <c r="P13" t="s">
        <v>108</v>
      </c>
      <c r="Q13">
        <v>3.3125</v>
      </c>
      <c r="R13">
        <v>4.6666999999999996</v>
      </c>
    </row>
    <row r="14" spans="1:18">
      <c r="P14" t="s">
        <v>109</v>
      </c>
      <c r="Q14">
        <v>0</v>
      </c>
      <c r="R14">
        <v>0</v>
      </c>
    </row>
    <row r="15" spans="1:18">
      <c r="P15" t="s">
        <v>110</v>
      </c>
      <c r="Q15" s="16">
        <v>0.05</v>
      </c>
      <c r="R15" s="16">
        <v>0.54900000000000004</v>
      </c>
    </row>
    <row r="16" spans="1:18">
      <c r="P16" t="s">
        <v>111</v>
      </c>
      <c r="Q16">
        <v>2</v>
      </c>
      <c r="R16">
        <v>2</v>
      </c>
    </row>
    <row r="17" spans="16:18">
      <c r="P17" t="s">
        <v>112</v>
      </c>
      <c r="Q17" s="16">
        <v>0.95</v>
      </c>
      <c r="R17" s="16">
        <v>0.97699999999999998</v>
      </c>
    </row>
    <row r="18" spans="16:18">
      <c r="P18" t="s">
        <v>113</v>
      </c>
      <c r="Q18">
        <v>2</v>
      </c>
      <c r="R18">
        <v>2</v>
      </c>
    </row>
    <row r="19" spans="16:18">
      <c r="P19" t="s">
        <v>114</v>
      </c>
      <c r="Q19" s="16">
        <v>0.9</v>
      </c>
      <c r="R19" s="16">
        <v>0.42799999999999999</v>
      </c>
    </row>
    <row r="20" spans="16:18">
      <c r="P20" s="17">
        <v>0.01</v>
      </c>
      <c r="Q20">
        <v>0</v>
      </c>
      <c r="R20">
        <v>0</v>
      </c>
    </row>
    <row r="21" spans="16:18">
      <c r="P21" s="16">
        <v>2.5000000000000001E-2</v>
      </c>
      <c r="Q21">
        <v>0</v>
      </c>
      <c r="R21">
        <v>0</v>
      </c>
    </row>
    <row r="22" spans="16:18">
      <c r="P22" s="17">
        <v>0.05</v>
      </c>
      <c r="Q22">
        <v>0</v>
      </c>
      <c r="R22">
        <v>0</v>
      </c>
    </row>
    <row r="23" spans="16:18">
      <c r="P23" s="17">
        <v>0.1</v>
      </c>
      <c r="Q23">
        <v>0</v>
      </c>
      <c r="R23">
        <v>0</v>
      </c>
    </row>
    <row r="24" spans="16:18">
      <c r="P24" s="17">
        <v>0.2</v>
      </c>
      <c r="Q24">
        <v>0</v>
      </c>
      <c r="R24">
        <v>0</v>
      </c>
    </row>
    <row r="25" spans="16:18">
      <c r="P25" s="17">
        <v>0.25</v>
      </c>
      <c r="Q25">
        <v>0</v>
      </c>
      <c r="R25">
        <v>0</v>
      </c>
    </row>
    <row r="26" spans="16:18">
      <c r="P26" s="17">
        <v>0.3</v>
      </c>
      <c r="Q26">
        <v>0</v>
      </c>
      <c r="R26">
        <v>0</v>
      </c>
    </row>
    <row r="27" spans="16:18">
      <c r="P27" s="17">
        <v>0.35</v>
      </c>
      <c r="Q27">
        <v>0</v>
      </c>
      <c r="R27">
        <v>0</v>
      </c>
    </row>
    <row r="28" spans="16:18">
      <c r="P28" s="17">
        <v>0.4</v>
      </c>
      <c r="Q28">
        <v>0</v>
      </c>
      <c r="R28">
        <v>0</v>
      </c>
    </row>
    <row r="29" spans="16:18">
      <c r="P29" s="17">
        <v>0.45</v>
      </c>
      <c r="Q29">
        <v>0</v>
      </c>
      <c r="R29">
        <v>0</v>
      </c>
    </row>
    <row r="30" spans="16:18">
      <c r="P30" s="17">
        <v>0.5</v>
      </c>
      <c r="Q30">
        <v>0</v>
      </c>
      <c r="R30">
        <v>0</v>
      </c>
    </row>
    <row r="31" spans="16:18">
      <c r="P31" s="17">
        <v>0.55000000000000004</v>
      </c>
      <c r="Q31">
        <v>0</v>
      </c>
      <c r="R31">
        <v>1</v>
      </c>
    </row>
    <row r="32" spans="16:18">
      <c r="P32" s="17">
        <v>0.6</v>
      </c>
      <c r="Q32">
        <v>0</v>
      </c>
      <c r="R32">
        <v>1</v>
      </c>
    </row>
    <row r="33" spans="16:18">
      <c r="P33" s="17">
        <v>0.65</v>
      </c>
      <c r="Q33">
        <v>1</v>
      </c>
      <c r="R33">
        <v>1</v>
      </c>
    </row>
    <row r="34" spans="16:18">
      <c r="P34" s="17">
        <v>0.7</v>
      </c>
      <c r="Q34">
        <v>1</v>
      </c>
      <c r="R34">
        <v>1</v>
      </c>
    </row>
    <row r="35" spans="16:18">
      <c r="P35" s="17">
        <v>0.75</v>
      </c>
      <c r="Q35">
        <v>1</v>
      </c>
      <c r="R35">
        <v>1</v>
      </c>
    </row>
    <row r="36" spans="16:18">
      <c r="P36" s="17">
        <v>0.8</v>
      </c>
      <c r="Q36">
        <v>1</v>
      </c>
      <c r="R36">
        <v>1</v>
      </c>
    </row>
    <row r="37" spans="16:18">
      <c r="P37" s="17">
        <v>0.9</v>
      </c>
      <c r="Q37">
        <v>2</v>
      </c>
      <c r="R37">
        <v>2</v>
      </c>
    </row>
    <row r="38" spans="16:18">
      <c r="P38" s="17">
        <v>0.95</v>
      </c>
      <c r="Q38">
        <v>2</v>
      </c>
      <c r="R38">
        <v>2</v>
      </c>
    </row>
    <row r="39" spans="16:18">
      <c r="P39" s="16">
        <v>0.97499999999999998</v>
      </c>
      <c r="Q39">
        <v>2</v>
      </c>
      <c r="R39">
        <v>2</v>
      </c>
    </row>
    <row r="40" spans="16:18">
      <c r="P40" s="17">
        <v>0.99</v>
      </c>
      <c r="Q40">
        <v>2</v>
      </c>
      <c r="R40">
        <v>3</v>
      </c>
    </row>
  </sheetData>
  <mergeCells count="1">
    <mergeCell ref="A1:E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A646B-A9B1-4B41-B69B-B13A73E4A70B}">
  <dimension ref="A1:I6"/>
  <sheetViews>
    <sheetView workbookViewId="0">
      <selection activeCell="H3" sqref="H3"/>
    </sheetView>
  </sheetViews>
  <sheetFormatPr defaultRowHeight="14.45"/>
  <sheetData>
    <row r="1" spans="1:9">
      <c r="A1" s="77" t="s">
        <v>90</v>
      </c>
      <c r="B1" s="77"/>
      <c r="C1" s="77"/>
      <c r="D1" s="77"/>
      <c r="E1" s="78"/>
      <c r="F1" s="1" t="s">
        <v>85</v>
      </c>
      <c r="G1" s="2" t="s">
        <v>124</v>
      </c>
      <c r="H1" s="3" t="s">
        <v>124</v>
      </c>
      <c r="I1" s="1" t="s">
        <v>125</v>
      </c>
    </row>
    <row r="2" spans="1:9">
      <c r="A2" s="4" t="s">
        <v>92</v>
      </c>
      <c r="B2" s="4" t="s">
        <v>93</v>
      </c>
      <c r="C2" s="4" t="s">
        <v>94</v>
      </c>
      <c r="D2" s="4" t="s">
        <v>95</v>
      </c>
      <c r="E2" s="5" t="s">
        <v>96</v>
      </c>
      <c r="F2" s="1"/>
      <c r="G2" s="2" t="s">
        <v>87</v>
      </c>
      <c r="H2" s="3" t="s">
        <v>86</v>
      </c>
      <c r="I2" s="1" t="s">
        <v>84</v>
      </c>
    </row>
    <row r="3" spans="1:9">
      <c r="A3" s="15">
        <f>'[5]2020-25 actual performance data'!D30</f>
        <v>0</v>
      </c>
      <c r="B3" s="15">
        <f>'[5]2020-25 actual performance data'!E30</f>
        <v>0</v>
      </c>
      <c r="C3" s="15">
        <f>'[5]2020-25 actual performance data'!F30</f>
        <v>0</v>
      </c>
      <c r="D3" s="15">
        <f>'[5]2020-25 actual performance data'!G30</f>
        <v>0</v>
      </c>
      <c r="E3" s="15">
        <f>'[5]2020-25 actual performance data'!H30</f>
        <v>0</v>
      </c>
      <c r="F3" s="18">
        <f>AVERAGE(A3:E3)</f>
        <v>0</v>
      </c>
      <c r="G3" s="10">
        <f>AH36</f>
        <v>0</v>
      </c>
      <c r="H3" s="11">
        <f>AH52</f>
        <v>0</v>
      </c>
      <c r="I3" s="12" t="s">
        <v>126</v>
      </c>
    </row>
    <row r="6" spans="1:9">
      <c r="A6" t="s">
        <v>127</v>
      </c>
    </row>
  </sheetData>
  <mergeCells count="1">
    <mergeCell ref="A1:E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1D21F-9271-4588-8A33-C37AED2B2E9F}">
  <dimension ref="A1:R39"/>
  <sheetViews>
    <sheetView workbookViewId="0">
      <selection activeCell="U10" sqref="U10"/>
    </sheetView>
  </sheetViews>
  <sheetFormatPr defaultRowHeight="14.45"/>
  <sheetData>
    <row r="1" spans="1:18">
      <c r="A1" s="77" t="s">
        <v>90</v>
      </c>
      <c r="B1" s="77"/>
      <c r="C1" s="77"/>
      <c r="D1" s="77"/>
      <c r="E1" s="78"/>
      <c r="F1" s="1" t="s">
        <v>85</v>
      </c>
      <c r="G1" s="3" t="s">
        <v>124</v>
      </c>
      <c r="H1" s="2" t="s">
        <v>124</v>
      </c>
    </row>
    <row r="2" spans="1:18">
      <c r="A2" s="4" t="s">
        <v>92</v>
      </c>
      <c r="B2" s="4" t="s">
        <v>93</v>
      </c>
      <c r="C2" s="4" t="s">
        <v>94</v>
      </c>
      <c r="D2" s="4" t="s">
        <v>95</v>
      </c>
      <c r="E2" s="5" t="s">
        <v>96</v>
      </c>
      <c r="F2" s="1"/>
      <c r="G2" s="3" t="s">
        <v>87</v>
      </c>
      <c r="H2" s="2" t="s">
        <v>86</v>
      </c>
    </row>
    <row r="3" spans="1:18">
      <c r="A3" s="22">
        <f>'[5]2020-25 actual performance data'!D32</f>
        <v>16</v>
      </c>
      <c r="B3" s="22">
        <f>'[5]2020-25 actual performance data'!E32</f>
        <v>6</v>
      </c>
      <c r="C3" s="22">
        <f>'[5]2020-25 actual performance data'!F32</f>
        <v>1</v>
      </c>
      <c r="D3" s="22">
        <f>'[5]2020-25 actual performance data'!G32</f>
        <v>0</v>
      </c>
      <c r="E3" s="22">
        <f>'[5]2020-25 actual performance data'!H32</f>
        <v>1</v>
      </c>
      <c r="F3" s="23">
        <f>AVERAGE(A3:E3)</f>
        <v>4.8</v>
      </c>
      <c r="G3" s="24">
        <f>MAX(0,R21)</f>
        <v>0</v>
      </c>
      <c r="H3" s="25">
        <f>R37</f>
        <v>15</v>
      </c>
      <c r="I3" t="s">
        <v>128</v>
      </c>
    </row>
    <row r="4" spans="1:18">
      <c r="Q4" t="s">
        <v>99</v>
      </c>
      <c r="R4" t="s">
        <v>128</v>
      </c>
    </row>
    <row r="5" spans="1:18">
      <c r="P5" t="s">
        <v>100</v>
      </c>
      <c r="Q5">
        <v>0</v>
      </c>
      <c r="R5">
        <v>0</v>
      </c>
    </row>
    <row r="6" spans="1:18">
      <c r="P6" t="s">
        <v>101</v>
      </c>
      <c r="Q6">
        <v>16</v>
      </c>
      <c r="R6" t="e" cm="1">
        <f t="array" ref="R6">+∞</f>
        <v>#NAME?</v>
      </c>
    </row>
    <row r="7" spans="1:18">
      <c r="P7" t="s">
        <v>102</v>
      </c>
      <c r="Q7">
        <v>4.8</v>
      </c>
      <c r="R7">
        <v>4.8</v>
      </c>
    </row>
    <row r="8" spans="1:18">
      <c r="P8" t="s">
        <v>103</v>
      </c>
      <c r="Q8">
        <v>1</v>
      </c>
      <c r="R8">
        <v>0</v>
      </c>
    </row>
    <row r="9" spans="1:18">
      <c r="P9" t="s">
        <v>105</v>
      </c>
      <c r="Q9">
        <v>1</v>
      </c>
      <c r="R9">
        <v>3</v>
      </c>
    </row>
    <row r="10" spans="1:18">
      <c r="P10" t="s">
        <v>106</v>
      </c>
      <c r="Q10">
        <v>6.6859999999999999</v>
      </c>
      <c r="R10">
        <v>5.2759999999999998</v>
      </c>
    </row>
    <row r="11" spans="1:18">
      <c r="P11" t="s">
        <v>107</v>
      </c>
      <c r="Q11">
        <v>1.6539999999999999</v>
      </c>
      <c r="R11">
        <v>2.0089999999999999</v>
      </c>
    </row>
    <row r="12" spans="1:18">
      <c r="P12" t="s">
        <v>108</v>
      </c>
      <c r="Q12">
        <v>5.4382000000000001</v>
      </c>
      <c r="R12">
        <v>9.0358999999999998</v>
      </c>
    </row>
    <row r="13" spans="1:18">
      <c r="P13" t="s">
        <v>109</v>
      </c>
      <c r="Q13">
        <v>0</v>
      </c>
      <c r="R13">
        <v>0</v>
      </c>
    </row>
    <row r="14" spans="1:18">
      <c r="P14" t="s">
        <v>110</v>
      </c>
      <c r="Q14" s="16">
        <v>0.05</v>
      </c>
      <c r="R14" s="16">
        <v>0.17199999999999999</v>
      </c>
    </row>
    <row r="15" spans="1:18">
      <c r="P15" t="s">
        <v>111</v>
      </c>
      <c r="Q15">
        <v>16</v>
      </c>
      <c r="R15">
        <v>16</v>
      </c>
    </row>
    <row r="16" spans="1:18">
      <c r="P16" t="s">
        <v>112</v>
      </c>
      <c r="Q16" s="16">
        <v>0.95</v>
      </c>
      <c r="R16" s="16">
        <v>0.96</v>
      </c>
    </row>
    <row r="17" spans="16:18">
      <c r="P17" t="s">
        <v>113</v>
      </c>
      <c r="Q17">
        <v>16</v>
      </c>
      <c r="R17">
        <v>16</v>
      </c>
    </row>
    <row r="18" spans="16:18">
      <c r="P18" t="s">
        <v>114</v>
      </c>
      <c r="Q18" s="16">
        <v>0.9</v>
      </c>
      <c r="R18" s="16">
        <v>0.78800000000000003</v>
      </c>
    </row>
    <row r="19" spans="16:18">
      <c r="P19" s="17">
        <v>0.01</v>
      </c>
      <c r="Q19">
        <v>0</v>
      </c>
      <c r="R19">
        <v>0</v>
      </c>
    </row>
    <row r="20" spans="16:18">
      <c r="P20" s="16">
        <v>2.5000000000000001E-2</v>
      </c>
      <c r="Q20">
        <v>0</v>
      </c>
      <c r="R20">
        <v>0</v>
      </c>
    </row>
    <row r="21" spans="16:18">
      <c r="P21" s="17">
        <v>0.05</v>
      </c>
      <c r="Q21">
        <v>0</v>
      </c>
      <c r="R21">
        <v>0</v>
      </c>
    </row>
    <row r="22" spans="16:18">
      <c r="P22" s="17">
        <v>0.1</v>
      </c>
      <c r="Q22">
        <v>0</v>
      </c>
      <c r="R22">
        <v>0</v>
      </c>
    </row>
    <row r="23" spans="16:18">
      <c r="P23" s="17">
        <v>0.2</v>
      </c>
      <c r="Q23">
        <v>0</v>
      </c>
      <c r="R23">
        <v>1</v>
      </c>
    </row>
    <row r="24" spans="16:18">
      <c r="P24" s="17">
        <v>0.25</v>
      </c>
      <c r="Q24">
        <v>1</v>
      </c>
      <c r="R24">
        <v>1</v>
      </c>
    </row>
    <row r="25" spans="16:18">
      <c r="P25" s="17">
        <v>0.3</v>
      </c>
      <c r="Q25">
        <v>1</v>
      </c>
      <c r="R25">
        <v>1</v>
      </c>
    </row>
    <row r="26" spans="16:18">
      <c r="P26" s="17">
        <v>0.35</v>
      </c>
      <c r="Q26">
        <v>1</v>
      </c>
      <c r="R26">
        <v>2</v>
      </c>
    </row>
    <row r="27" spans="16:18">
      <c r="P27" s="17">
        <v>0.4</v>
      </c>
      <c r="Q27">
        <v>1</v>
      </c>
      <c r="R27">
        <v>2</v>
      </c>
    </row>
    <row r="28" spans="16:18">
      <c r="P28" s="17">
        <v>0.45</v>
      </c>
      <c r="Q28">
        <v>1</v>
      </c>
      <c r="R28">
        <v>3</v>
      </c>
    </row>
    <row r="29" spans="16:18">
      <c r="P29" s="17">
        <v>0.5</v>
      </c>
      <c r="Q29">
        <v>1</v>
      </c>
      <c r="R29">
        <v>3</v>
      </c>
    </row>
    <row r="30" spans="16:18">
      <c r="P30" s="17">
        <v>0.55000000000000004</v>
      </c>
      <c r="Q30">
        <v>1</v>
      </c>
      <c r="R30">
        <v>4</v>
      </c>
    </row>
    <row r="31" spans="16:18">
      <c r="P31" s="17">
        <v>0.6</v>
      </c>
      <c r="Q31">
        <v>1</v>
      </c>
      <c r="R31">
        <v>4</v>
      </c>
    </row>
    <row r="32" spans="16:18">
      <c r="P32" s="17">
        <v>0.65</v>
      </c>
      <c r="Q32">
        <v>6</v>
      </c>
      <c r="R32">
        <v>5</v>
      </c>
    </row>
    <row r="33" spans="16:18">
      <c r="P33" s="17">
        <v>0.7</v>
      </c>
      <c r="Q33">
        <v>6</v>
      </c>
      <c r="R33">
        <v>6</v>
      </c>
    </row>
    <row r="34" spans="16:18">
      <c r="P34" s="17">
        <v>0.75</v>
      </c>
      <c r="Q34">
        <v>6</v>
      </c>
      <c r="R34">
        <v>7</v>
      </c>
    </row>
    <row r="35" spans="16:18">
      <c r="P35" s="17">
        <v>0.8</v>
      </c>
      <c r="Q35">
        <v>6</v>
      </c>
      <c r="R35">
        <v>8</v>
      </c>
    </row>
    <row r="36" spans="16:18">
      <c r="P36" s="17">
        <v>0.9</v>
      </c>
      <c r="Q36">
        <v>16</v>
      </c>
      <c r="R36">
        <v>12</v>
      </c>
    </row>
    <row r="37" spans="16:18">
      <c r="P37" s="17">
        <v>0.95</v>
      </c>
      <c r="Q37">
        <v>16</v>
      </c>
      <c r="R37">
        <v>15</v>
      </c>
    </row>
    <row r="38" spans="16:18">
      <c r="P38" s="16">
        <v>0.97499999999999998</v>
      </c>
      <c r="Q38">
        <v>16</v>
      </c>
      <c r="R38">
        <v>19</v>
      </c>
    </row>
    <row r="39" spans="16:18">
      <c r="P39" s="17">
        <v>0.99</v>
      </c>
      <c r="Q39">
        <v>16</v>
      </c>
      <c r="R39" s="26">
        <v>24</v>
      </c>
    </row>
  </sheetData>
  <mergeCells count="1">
    <mergeCell ref="A1:E1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71433-90DE-480C-9FB6-DCCB30F01A07}">
  <dimension ref="A1:S40"/>
  <sheetViews>
    <sheetView workbookViewId="0">
      <selection activeCell="G3" sqref="G3"/>
    </sheetView>
  </sheetViews>
  <sheetFormatPr defaultRowHeight="14.45"/>
  <sheetData>
    <row r="1" spans="1:19">
      <c r="A1" s="77" t="s">
        <v>90</v>
      </c>
      <c r="B1" s="77"/>
      <c r="C1" s="77"/>
      <c r="D1" s="77"/>
      <c r="E1" s="78"/>
      <c r="F1" s="1" t="s">
        <v>85</v>
      </c>
      <c r="G1" s="3" t="s">
        <v>124</v>
      </c>
      <c r="H1" s="2" t="s">
        <v>124</v>
      </c>
    </row>
    <row r="2" spans="1:19">
      <c r="A2" s="4" t="s">
        <v>92</v>
      </c>
      <c r="B2" s="4" t="s">
        <v>93</v>
      </c>
      <c r="C2" s="4" t="s">
        <v>94</v>
      </c>
      <c r="D2" s="4" t="s">
        <v>95</v>
      </c>
      <c r="E2" s="5" t="s">
        <v>96</v>
      </c>
      <c r="F2" s="1"/>
      <c r="G2" s="3" t="s">
        <v>87</v>
      </c>
      <c r="H2" s="2" t="s">
        <v>86</v>
      </c>
    </row>
    <row r="3" spans="1:19">
      <c r="A3" s="22">
        <f>'[5]2020-25 actual performance data'!D33</f>
        <v>3</v>
      </c>
      <c r="B3" s="22">
        <f>'[5]2020-25 actual performance data'!E33</f>
        <v>2</v>
      </c>
      <c r="C3" s="22">
        <f>'[5]2020-25 actual performance data'!F33</f>
        <v>1</v>
      </c>
      <c r="D3" s="22">
        <f>'[5]2020-25 actual performance data'!G33</f>
        <v>4</v>
      </c>
      <c r="E3" s="22">
        <f>'[5]2020-25 actual performance data'!H33</f>
        <v>0</v>
      </c>
      <c r="F3" s="23">
        <f>AVERAGE(A3:E3)</f>
        <v>2</v>
      </c>
      <c r="G3" s="72">
        <f>S22</f>
        <v>0</v>
      </c>
      <c r="H3" s="25">
        <f>S38</f>
        <v>5</v>
      </c>
      <c r="I3" t="s">
        <v>126</v>
      </c>
    </row>
    <row r="5" spans="1:19">
      <c r="R5" t="s">
        <v>129</v>
      </c>
      <c r="S5" t="s">
        <v>126</v>
      </c>
    </row>
    <row r="6" spans="1:19">
      <c r="Q6" t="s">
        <v>100</v>
      </c>
      <c r="R6">
        <v>0</v>
      </c>
      <c r="S6">
        <v>0</v>
      </c>
    </row>
    <row r="7" spans="1:19">
      <c r="Q7" t="s">
        <v>101</v>
      </c>
      <c r="R7">
        <v>4</v>
      </c>
      <c r="S7" t="e" cm="1">
        <f t="array" ref="S7">+∞</f>
        <v>#NAME?</v>
      </c>
    </row>
    <row r="8" spans="1:19">
      <c r="Q8" t="s">
        <v>102</v>
      </c>
      <c r="R8">
        <v>2</v>
      </c>
      <c r="S8">
        <v>2</v>
      </c>
    </row>
    <row r="9" spans="1:19">
      <c r="Q9" t="s">
        <v>103</v>
      </c>
      <c r="R9" t="s">
        <v>130</v>
      </c>
      <c r="S9" t="s">
        <v>130</v>
      </c>
    </row>
    <row r="10" spans="1:19">
      <c r="Q10" t="s">
        <v>105</v>
      </c>
      <c r="R10">
        <v>2</v>
      </c>
      <c r="S10">
        <v>2</v>
      </c>
    </row>
    <row r="11" spans="1:19">
      <c r="Q11" t="s">
        <v>106</v>
      </c>
      <c r="R11">
        <v>1.5810999999999999</v>
      </c>
      <c r="S11">
        <v>1.4141999999999999</v>
      </c>
    </row>
    <row r="12" spans="1:19">
      <c r="Q12" t="s">
        <v>107</v>
      </c>
      <c r="R12">
        <v>0</v>
      </c>
      <c r="S12">
        <v>0.70709999999999995</v>
      </c>
    </row>
    <row r="13" spans="1:19">
      <c r="Q13" t="s">
        <v>108</v>
      </c>
      <c r="R13">
        <v>1.8</v>
      </c>
      <c r="S13">
        <v>3.5</v>
      </c>
    </row>
    <row r="14" spans="1:19">
      <c r="Q14" t="s">
        <v>109</v>
      </c>
      <c r="R14">
        <v>0</v>
      </c>
      <c r="S14">
        <v>0</v>
      </c>
    </row>
    <row r="15" spans="1:19">
      <c r="Q15" t="s">
        <v>110</v>
      </c>
      <c r="R15" s="16">
        <v>0.05</v>
      </c>
      <c r="S15" s="16">
        <v>0.13500000000000001</v>
      </c>
    </row>
    <row r="16" spans="1:19">
      <c r="Q16" t="s">
        <v>111</v>
      </c>
      <c r="R16">
        <v>4</v>
      </c>
      <c r="S16">
        <v>4</v>
      </c>
    </row>
    <row r="17" spans="17:19">
      <c r="Q17" t="s">
        <v>112</v>
      </c>
      <c r="R17" s="16">
        <v>0.95</v>
      </c>
      <c r="S17" s="16">
        <v>0.94699999999999995</v>
      </c>
    </row>
    <row r="18" spans="17:19">
      <c r="Q18" t="s">
        <v>113</v>
      </c>
      <c r="R18">
        <v>4</v>
      </c>
      <c r="S18">
        <v>4</v>
      </c>
    </row>
    <row r="19" spans="17:19">
      <c r="Q19" t="s">
        <v>114</v>
      </c>
      <c r="R19" s="16">
        <v>0.9</v>
      </c>
      <c r="S19" s="16">
        <v>0.81200000000000006</v>
      </c>
    </row>
    <row r="20" spans="17:19">
      <c r="Q20" s="17">
        <v>0.01</v>
      </c>
      <c r="R20">
        <v>0</v>
      </c>
      <c r="S20">
        <v>0</v>
      </c>
    </row>
    <row r="21" spans="17:19">
      <c r="Q21" s="16">
        <v>2.5000000000000001E-2</v>
      </c>
      <c r="R21">
        <v>0</v>
      </c>
      <c r="S21">
        <v>0</v>
      </c>
    </row>
    <row r="22" spans="17:19">
      <c r="Q22" s="17">
        <v>0.05</v>
      </c>
      <c r="R22">
        <v>0</v>
      </c>
      <c r="S22">
        <v>0</v>
      </c>
    </row>
    <row r="23" spans="17:19">
      <c r="Q23" s="17">
        <v>0.1</v>
      </c>
      <c r="R23">
        <v>0</v>
      </c>
      <c r="S23">
        <v>0</v>
      </c>
    </row>
    <row r="24" spans="17:19">
      <c r="Q24" s="17">
        <v>0.2</v>
      </c>
      <c r="R24">
        <v>0</v>
      </c>
      <c r="S24">
        <v>1</v>
      </c>
    </row>
    <row r="25" spans="17:19">
      <c r="Q25" s="17">
        <v>0.25</v>
      </c>
      <c r="R25">
        <v>1</v>
      </c>
      <c r="S25">
        <v>1</v>
      </c>
    </row>
    <row r="26" spans="17:19">
      <c r="Q26" s="17">
        <v>0.3</v>
      </c>
      <c r="R26">
        <v>1</v>
      </c>
      <c r="S26">
        <v>1</v>
      </c>
    </row>
    <row r="27" spans="17:19">
      <c r="Q27" s="17">
        <v>0.35</v>
      </c>
      <c r="R27">
        <v>1</v>
      </c>
      <c r="S27">
        <v>1</v>
      </c>
    </row>
    <row r="28" spans="17:19">
      <c r="Q28" s="17">
        <v>0.4</v>
      </c>
      <c r="R28">
        <v>1</v>
      </c>
      <c r="S28">
        <v>1</v>
      </c>
    </row>
    <row r="29" spans="17:19">
      <c r="Q29" s="17">
        <v>0.45</v>
      </c>
      <c r="R29">
        <v>2</v>
      </c>
      <c r="S29">
        <v>2</v>
      </c>
    </row>
    <row r="30" spans="17:19">
      <c r="Q30" s="17">
        <v>0.5</v>
      </c>
      <c r="R30">
        <v>2</v>
      </c>
      <c r="S30">
        <v>2</v>
      </c>
    </row>
    <row r="31" spans="17:19">
      <c r="Q31" s="17">
        <v>0.55000000000000004</v>
      </c>
      <c r="R31">
        <v>2</v>
      </c>
      <c r="S31">
        <v>2</v>
      </c>
    </row>
    <row r="32" spans="17:19">
      <c r="Q32" s="17">
        <v>0.6</v>
      </c>
      <c r="R32">
        <v>2</v>
      </c>
      <c r="S32">
        <v>2</v>
      </c>
    </row>
    <row r="33" spans="17:19">
      <c r="Q33" s="17">
        <v>0.65</v>
      </c>
      <c r="R33">
        <v>3</v>
      </c>
      <c r="S33">
        <v>2</v>
      </c>
    </row>
    <row r="34" spans="17:19">
      <c r="Q34" s="17">
        <v>0.7</v>
      </c>
      <c r="R34">
        <v>3</v>
      </c>
      <c r="S34">
        <v>3</v>
      </c>
    </row>
    <row r="35" spans="17:19">
      <c r="Q35" s="17">
        <v>0.75</v>
      </c>
      <c r="R35">
        <v>3</v>
      </c>
      <c r="S35">
        <v>3</v>
      </c>
    </row>
    <row r="36" spans="17:19">
      <c r="Q36" s="17">
        <v>0.8</v>
      </c>
      <c r="R36">
        <v>3</v>
      </c>
      <c r="S36">
        <v>3</v>
      </c>
    </row>
    <row r="37" spans="17:19">
      <c r="Q37" s="17">
        <v>0.9</v>
      </c>
      <c r="R37">
        <v>4</v>
      </c>
      <c r="S37">
        <v>4</v>
      </c>
    </row>
    <row r="38" spans="17:19">
      <c r="Q38" s="17">
        <v>0.95</v>
      </c>
      <c r="R38">
        <v>4</v>
      </c>
      <c r="S38">
        <v>5</v>
      </c>
    </row>
    <row r="39" spans="17:19">
      <c r="Q39" s="16">
        <v>0.97499999999999998</v>
      </c>
      <c r="R39">
        <v>4</v>
      </c>
      <c r="S39">
        <v>5</v>
      </c>
    </row>
    <row r="40" spans="17:19">
      <c r="Q40" s="17">
        <v>0.99</v>
      </c>
      <c r="R40">
        <v>4</v>
      </c>
      <c r="S40">
        <v>6</v>
      </c>
    </row>
  </sheetData>
  <mergeCells count="1">
    <mergeCell ref="A1:E1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FF627-8C8C-4B56-95D9-76E13A1DF62F}">
  <dimension ref="A1:R40"/>
  <sheetViews>
    <sheetView workbookViewId="0">
      <selection activeCell="G3" sqref="G3"/>
    </sheetView>
  </sheetViews>
  <sheetFormatPr defaultRowHeight="14.45"/>
  <sheetData>
    <row r="1" spans="1:18">
      <c r="A1" s="77" t="s">
        <v>90</v>
      </c>
      <c r="B1" s="77"/>
      <c r="C1" s="77"/>
      <c r="D1" s="77"/>
      <c r="E1" s="78"/>
      <c r="F1" s="1" t="s">
        <v>85</v>
      </c>
      <c r="G1" s="3" t="s">
        <v>124</v>
      </c>
      <c r="H1" s="2" t="s">
        <v>124</v>
      </c>
    </row>
    <row r="2" spans="1:18">
      <c r="A2" s="4" t="s">
        <v>92</v>
      </c>
      <c r="B2" s="4" t="s">
        <v>93</v>
      </c>
      <c r="C2" s="4" t="s">
        <v>94</v>
      </c>
      <c r="D2" s="4" t="s">
        <v>95</v>
      </c>
      <c r="E2" s="5" t="s">
        <v>96</v>
      </c>
      <c r="F2" s="1"/>
      <c r="G2" s="3" t="s">
        <v>87</v>
      </c>
      <c r="H2" s="2" t="s">
        <v>86</v>
      </c>
    </row>
    <row r="3" spans="1:18">
      <c r="A3" s="22">
        <f>'[5]2020-25 actual performance data'!D34</f>
        <v>3</v>
      </c>
      <c r="B3" s="22">
        <f>'[5]2020-25 actual performance data'!E34</f>
        <v>0</v>
      </c>
      <c r="C3" s="22">
        <f>'[5]2020-25 actual performance data'!F34</f>
        <v>1</v>
      </c>
      <c r="D3" s="22">
        <f>'[5]2020-25 actual performance data'!G34</f>
        <v>0</v>
      </c>
      <c r="E3" s="22">
        <f>'[5]2020-25 actual performance data'!H34</f>
        <v>3</v>
      </c>
      <c r="F3" s="23">
        <f>AVERAGE(A3:E3)</f>
        <v>1.4</v>
      </c>
      <c r="G3" s="72">
        <f>R22</f>
        <v>0</v>
      </c>
      <c r="H3" s="25">
        <f>R38</f>
        <v>5</v>
      </c>
      <c r="I3" t="s">
        <v>128</v>
      </c>
    </row>
    <row r="5" spans="1:18">
      <c r="Q5" t="s">
        <v>99</v>
      </c>
      <c r="R5" t="s">
        <v>128</v>
      </c>
    </row>
    <row r="6" spans="1:18">
      <c r="P6" t="s">
        <v>100</v>
      </c>
      <c r="Q6">
        <v>0</v>
      </c>
      <c r="R6">
        <v>0</v>
      </c>
    </row>
    <row r="7" spans="1:18">
      <c r="P7" t="s">
        <v>101</v>
      </c>
      <c r="Q7">
        <v>3</v>
      </c>
      <c r="R7" t="e" cm="1">
        <f t="array" ref="R7">+∞</f>
        <v>#NAME?</v>
      </c>
    </row>
    <row r="8" spans="1:18">
      <c r="P8" t="s">
        <v>102</v>
      </c>
      <c r="Q8">
        <v>1.4</v>
      </c>
      <c r="R8">
        <v>1.4</v>
      </c>
    </row>
    <row r="9" spans="1:18">
      <c r="P9" t="s">
        <v>103</v>
      </c>
      <c r="Q9" t="s">
        <v>130</v>
      </c>
      <c r="R9">
        <v>0</v>
      </c>
    </row>
    <row r="10" spans="1:18">
      <c r="P10" t="s">
        <v>105</v>
      </c>
      <c r="Q10">
        <v>1</v>
      </c>
      <c r="R10">
        <v>1</v>
      </c>
    </row>
    <row r="11" spans="1:18">
      <c r="P11" t="s">
        <v>106</v>
      </c>
      <c r="Q11">
        <v>1.5165999999999999</v>
      </c>
      <c r="R11">
        <v>1.833</v>
      </c>
    </row>
    <row r="12" spans="1:18">
      <c r="P12" t="s">
        <v>107</v>
      </c>
      <c r="Q12">
        <v>0.31540000000000001</v>
      </c>
      <c r="R12">
        <v>2.0731000000000002</v>
      </c>
    </row>
    <row r="13" spans="1:18">
      <c r="P13" t="s">
        <v>108</v>
      </c>
      <c r="Q13">
        <v>-8.1299999999999997E-2</v>
      </c>
      <c r="R13">
        <v>9.2975999999999992</v>
      </c>
    </row>
    <row r="14" spans="1:18">
      <c r="P14" t="s">
        <v>109</v>
      </c>
      <c r="Q14">
        <v>0</v>
      </c>
      <c r="R14">
        <v>0</v>
      </c>
    </row>
    <row r="15" spans="1:18">
      <c r="P15" t="s">
        <v>110</v>
      </c>
      <c r="Q15" s="16">
        <v>0.05</v>
      </c>
      <c r="R15" s="16">
        <v>0.41699999999999998</v>
      </c>
    </row>
    <row r="16" spans="1:18">
      <c r="P16" t="s">
        <v>111</v>
      </c>
      <c r="Q16">
        <v>3</v>
      </c>
      <c r="R16">
        <v>3</v>
      </c>
    </row>
    <row r="17" spans="16:18">
      <c r="P17" t="s">
        <v>112</v>
      </c>
      <c r="Q17" s="16">
        <v>1</v>
      </c>
      <c r="R17" s="16">
        <v>0.88400000000000001</v>
      </c>
    </row>
    <row r="18" spans="16:18">
      <c r="P18" t="s">
        <v>113</v>
      </c>
      <c r="Q18">
        <v>3</v>
      </c>
      <c r="R18">
        <v>3</v>
      </c>
    </row>
    <row r="19" spans="16:18">
      <c r="P19" t="s">
        <v>114</v>
      </c>
      <c r="Q19" s="16">
        <v>0.95</v>
      </c>
      <c r="R19" s="16">
        <v>0.46800000000000003</v>
      </c>
    </row>
    <row r="20" spans="16:18">
      <c r="P20" s="17">
        <v>0.01</v>
      </c>
      <c r="Q20">
        <v>0</v>
      </c>
      <c r="R20">
        <v>0</v>
      </c>
    </row>
    <row r="21" spans="16:18">
      <c r="P21" s="16">
        <v>2.5000000000000001E-2</v>
      </c>
      <c r="Q21">
        <v>0</v>
      </c>
      <c r="R21">
        <v>0</v>
      </c>
    </row>
    <row r="22" spans="16:18">
      <c r="P22" s="17">
        <v>0.05</v>
      </c>
      <c r="Q22">
        <v>0</v>
      </c>
      <c r="R22">
        <v>0</v>
      </c>
    </row>
    <row r="23" spans="16:18">
      <c r="P23" s="17">
        <v>0.1</v>
      </c>
      <c r="Q23">
        <v>0</v>
      </c>
      <c r="R23">
        <v>0</v>
      </c>
    </row>
    <row r="24" spans="16:18">
      <c r="P24" s="17">
        <v>0.2</v>
      </c>
      <c r="Q24">
        <v>0</v>
      </c>
      <c r="R24">
        <v>0</v>
      </c>
    </row>
    <row r="25" spans="16:18">
      <c r="P25" s="17">
        <v>0.25</v>
      </c>
      <c r="Q25">
        <v>0</v>
      </c>
      <c r="R25">
        <v>0</v>
      </c>
    </row>
    <row r="26" spans="16:18">
      <c r="P26" s="17">
        <v>0.3</v>
      </c>
      <c r="Q26">
        <v>0</v>
      </c>
      <c r="R26">
        <v>0</v>
      </c>
    </row>
    <row r="27" spans="16:18">
      <c r="P27" s="17">
        <v>0.35</v>
      </c>
      <c r="Q27">
        <v>0</v>
      </c>
      <c r="R27">
        <v>0</v>
      </c>
    </row>
    <row r="28" spans="16:18">
      <c r="P28" s="17">
        <v>0.4</v>
      </c>
      <c r="Q28">
        <v>0</v>
      </c>
      <c r="R28">
        <v>0</v>
      </c>
    </row>
    <row r="29" spans="16:18">
      <c r="P29" s="17">
        <v>0.45</v>
      </c>
      <c r="Q29">
        <v>1</v>
      </c>
      <c r="R29">
        <v>1</v>
      </c>
    </row>
    <row r="30" spans="16:18">
      <c r="P30" s="17">
        <v>0.5</v>
      </c>
      <c r="Q30">
        <v>1</v>
      </c>
      <c r="R30">
        <v>1</v>
      </c>
    </row>
    <row r="31" spans="16:18">
      <c r="P31" s="17">
        <v>0.55000000000000004</v>
      </c>
      <c r="Q31">
        <v>1</v>
      </c>
      <c r="R31">
        <v>1</v>
      </c>
    </row>
    <row r="32" spans="16:18">
      <c r="P32" s="17">
        <v>0.6</v>
      </c>
      <c r="Q32">
        <v>1</v>
      </c>
      <c r="R32">
        <v>1</v>
      </c>
    </row>
    <row r="33" spans="16:18">
      <c r="P33" s="17">
        <v>0.65</v>
      </c>
      <c r="Q33">
        <v>3</v>
      </c>
      <c r="R33">
        <v>1</v>
      </c>
    </row>
    <row r="34" spans="16:18">
      <c r="P34" s="17">
        <v>0.7</v>
      </c>
      <c r="Q34">
        <v>3</v>
      </c>
      <c r="R34">
        <v>2</v>
      </c>
    </row>
    <row r="35" spans="16:18">
      <c r="P35" s="17">
        <v>0.75</v>
      </c>
      <c r="Q35">
        <v>3</v>
      </c>
      <c r="R35">
        <v>2</v>
      </c>
    </row>
    <row r="36" spans="16:18">
      <c r="P36" s="17">
        <v>0.8</v>
      </c>
      <c r="Q36">
        <v>3</v>
      </c>
      <c r="R36">
        <v>2</v>
      </c>
    </row>
    <row r="37" spans="16:18">
      <c r="P37" s="17">
        <v>0.9</v>
      </c>
      <c r="Q37">
        <v>3</v>
      </c>
      <c r="R37">
        <v>4</v>
      </c>
    </row>
    <row r="38" spans="16:18">
      <c r="P38" s="17">
        <v>0.95</v>
      </c>
      <c r="Q38">
        <v>3</v>
      </c>
      <c r="R38">
        <v>5</v>
      </c>
    </row>
    <row r="39" spans="16:18">
      <c r="P39" s="16">
        <v>0.97499999999999998</v>
      </c>
      <c r="Q39">
        <v>3</v>
      </c>
      <c r="R39">
        <v>6</v>
      </c>
    </row>
    <row r="40" spans="16:18">
      <c r="P40" s="17">
        <v>0.99</v>
      </c>
      <c r="Q40">
        <v>3</v>
      </c>
      <c r="R40">
        <v>8</v>
      </c>
    </row>
  </sheetData>
  <mergeCells count="1">
    <mergeCell ref="A1:E1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939A2-2860-44AE-A8BD-9A1053FDE4CD}">
  <dimension ref="A1:N34"/>
  <sheetViews>
    <sheetView zoomScale="115" zoomScaleNormal="115" workbookViewId="0">
      <selection activeCell="L30" sqref="L30"/>
    </sheetView>
  </sheetViews>
  <sheetFormatPr defaultRowHeight="14.45"/>
  <cols>
    <col min="1" max="1" width="5" customWidth="1"/>
    <col min="2" max="2" width="27.42578125" customWidth="1"/>
    <col min="3" max="6" width="9.28515625" bestFit="1" customWidth="1"/>
    <col min="7" max="7" width="10.5703125" bestFit="1" customWidth="1"/>
  </cols>
  <sheetData>
    <row r="1" spans="1:14" s="27" customFormat="1" ht="22.5" customHeight="1">
      <c r="A1" s="84" t="s">
        <v>131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49"/>
      <c r="N1" s="49"/>
    </row>
    <row r="2" spans="1:14" s="14" customFormat="1">
      <c r="A2" s="28"/>
      <c r="B2" s="28"/>
      <c r="C2" s="29">
        <v>2020</v>
      </c>
      <c r="D2" s="30">
        <v>2020</v>
      </c>
      <c r="E2" s="29">
        <v>2021</v>
      </c>
      <c r="F2" s="30">
        <v>2021</v>
      </c>
      <c r="G2" s="29">
        <v>2022</v>
      </c>
      <c r="H2" s="30">
        <v>2022</v>
      </c>
      <c r="I2" s="29">
        <v>2023</v>
      </c>
      <c r="J2" s="30">
        <v>2023</v>
      </c>
      <c r="K2" s="29">
        <v>2024</v>
      </c>
      <c r="L2" s="30">
        <v>2024</v>
      </c>
      <c r="M2" s="31">
        <v>2025</v>
      </c>
      <c r="N2" s="32">
        <v>2025</v>
      </c>
    </row>
    <row r="3" spans="1:14">
      <c r="A3" s="33"/>
      <c r="B3" s="33" t="s">
        <v>132</v>
      </c>
      <c r="C3" s="34">
        <f>'[5]2020'!O3</f>
        <v>125</v>
      </c>
      <c r="D3" s="85"/>
      <c r="E3" s="34">
        <f>'[5]2021'!O3</f>
        <v>126</v>
      </c>
      <c r="F3" s="85"/>
      <c r="G3" s="34">
        <f>'[5]2022 Q2-4'!O3</f>
        <v>126</v>
      </c>
      <c r="H3" s="85"/>
      <c r="I3" s="34">
        <f>'[5]2023'!P9</f>
        <v>132</v>
      </c>
      <c r="J3" s="85"/>
      <c r="K3" s="34">
        <f>'[5]2024'!P9</f>
        <v>132</v>
      </c>
      <c r="L3" s="85"/>
      <c r="M3" s="35">
        <v>137</v>
      </c>
      <c r="N3" s="81"/>
    </row>
    <row r="4" spans="1:14">
      <c r="A4" s="33"/>
      <c r="B4" s="33" t="s">
        <v>133</v>
      </c>
      <c r="C4" s="34">
        <f>'[5]2020'!O4</f>
        <v>128</v>
      </c>
      <c r="D4" s="86"/>
      <c r="E4" s="34">
        <f>'[5]2021'!O4</f>
        <v>126</v>
      </c>
      <c r="F4" s="86"/>
      <c r="G4" s="34">
        <f>'[5]2022 Q2-4'!O4</f>
        <v>126</v>
      </c>
      <c r="H4" s="86"/>
      <c r="I4" s="34">
        <f>'[5]2023'!P10</f>
        <v>125</v>
      </c>
      <c r="J4" s="86"/>
      <c r="K4" s="34">
        <f>'[5]2024'!P10</f>
        <v>131</v>
      </c>
      <c r="L4" s="86"/>
      <c r="M4" s="35">
        <v>129</v>
      </c>
      <c r="N4" s="82"/>
    </row>
    <row r="5" spans="1:14">
      <c r="A5" s="33"/>
      <c r="B5" s="33" t="s">
        <v>134</v>
      </c>
      <c r="C5" s="34">
        <f>'[5]2020'!O5</f>
        <v>71</v>
      </c>
      <c r="D5" s="87"/>
      <c r="E5" s="34">
        <f>'[5]2021'!O5</f>
        <v>70</v>
      </c>
      <c r="F5" s="87"/>
      <c r="G5" s="34">
        <f>'[5]2022 Q2-4'!O5</f>
        <v>72</v>
      </c>
      <c r="H5" s="87"/>
      <c r="I5" s="34">
        <f>'[5]2023'!P11</f>
        <v>73</v>
      </c>
      <c r="J5" s="87"/>
      <c r="K5" s="34">
        <f>'[5]2024'!P11</f>
        <v>74</v>
      </c>
      <c r="L5" s="87"/>
      <c r="M5" s="35">
        <v>77</v>
      </c>
      <c r="N5" s="83"/>
    </row>
    <row r="6" spans="1:14" s="39" customFormat="1" ht="29.1">
      <c r="A6" s="36" t="s">
        <v>135</v>
      </c>
      <c r="B6" s="36" t="s">
        <v>136</v>
      </c>
      <c r="C6" s="36" t="s">
        <v>137</v>
      </c>
      <c r="D6" s="37" t="s">
        <v>138</v>
      </c>
      <c r="E6" s="36" t="s">
        <v>137</v>
      </c>
      <c r="F6" s="37" t="s">
        <v>138</v>
      </c>
      <c r="G6" s="36" t="s">
        <v>137</v>
      </c>
      <c r="H6" s="37" t="s">
        <v>138</v>
      </c>
      <c r="I6" s="36" t="s">
        <v>137</v>
      </c>
      <c r="J6" s="37" t="s">
        <v>138</v>
      </c>
      <c r="K6" s="36" t="s">
        <v>137</v>
      </c>
      <c r="L6" s="37" t="s">
        <v>138</v>
      </c>
      <c r="M6" s="36" t="s">
        <v>137</v>
      </c>
      <c r="N6" s="38" t="s">
        <v>138</v>
      </c>
    </row>
    <row r="7" spans="1:14">
      <c r="A7" s="35" t="s">
        <v>139</v>
      </c>
      <c r="B7" s="35" t="s">
        <v>140</v>
      </c>
      <c r="C7" s="40">
        <f>'[5]2020'!M3</f>
        <v>22</v>
      </c>
      <c r="D7" s="41">
        <f>C7/$C$3</f>
        <v>0.17599999999999999</v>
      </c>
      <c r="E7" s="42">
        <f>'[5]2021'!M3</f>
        <v>23</v>
      </c>
      <c r="F7" s="41">
        <f>E7/$E$3</f>
        <v>0.18253968253968253</v>
      </c>
      <c r="G7" s="42">
        <f>'[5]2022 Q1'!M3+'[5]2022 Q2-4'!M3</f>
        <v>8</v>
      </c>
      <c r="H7" s="41">
        <f>G7/$G$3</f>
        <v>6.3492063492063489E-2</v>
      </c>
      <c r="I7" s="42">
        <f>'[5]2023'!N9</f>
        <v>7</v>
      </c>
      <c r="J7" s="41">
        <f>I7/$I$3</f>
        <v>5.3030303030303032E-2</v>
      </c>
      <c r="K7" s="42">
        <f>'[5]2024'!N9</f>
        <v>12</v>
      </c>
      <c r="L7" s="41">
        <f>K7/$K$3</f>
        <v>9.0909090909090912E-2</v>
      </c>
      <c r="M7" s="35">
        <v>6</v>
      </c>
      <c r="N7" s="43">
        <v>4.3799999999999999E-2</v>
      </c>
    </row>
    <row r="8" spans="1:14">
      <c r="A8" s="35" t="s">
        <v>141</v>
      </c>
      <c r="B8" s="35" t="s">
        <v>142</v>
      </c>
      <c r="C8" s="40">
        <f>'[5]2020'!M4</f>
        <v>20</v>
      </c>
      <c r="D8" s="41">
        <f>C8/$C$4</f>
        <v>0.15625</v>
      </c>
      <c r="E8" s="42">
        <f>'[5]2021'!M4</f>
        <v>25</v>
      </c>
      <c r="F8" s="41">
        <f>E8/$E$4</f>
        <v>0.1984126984126984</v>
      </c>
      <c r="G8" s="42">
        <f>'[5]2022 Q1'!M4+'[5]2022 Q2-4'!M4</f>
        <v>9</v>
      </c>
      <c r="H8" s="41">
        <f>G8/$G$4</f>
        <v>7.1428571428571425E-2</v>
      </c>
      <c r="I8" s="42">
        <f>'[5]2023'!N10</f>
        <v>6</v>
      </c>
      <c r="J8" s="41">
        <f>I8/$I$4</f>
        <v>4.8000000000000001E-2</v>
      </c>
      <c r="K8" s="42">
        <f>'[5]2024'!N10</f>
        <v>10</v>
      </c>
      <c r="L8" s="41">
        <f>K8/$K$4</f>
        <v>7.6335877862595422E-2</v>
      </c>
      <c r="M8" s="35">
        <v>9</v>
      </c>
      <c r="N8" s="43">
        <v>6.9800000000000001E-2</v>
      </c>
    </row>
    <row r="9" spans="1:14">
      <c r="A9" s="35" t="s">
        <v>143</v>
      </c>
      <c r="B9" s="35" t="s">
        <v>144</v>
      </c>
      <c r="C9" s="40">
        <f>'[5]2020'!M5</f>
        <v>16</v>
      </c>
      <c r="D9" s="41">
        <f>C9/$C$5</f>
        <v>0.22535211267605634</v>
      </c>
      <c r="E9" s="42">
        <f>'[5]2021'!M5</f>
        <v>15</v>
      </c>
      <c r="F9" s="41">
        <f>E9/$E$5</f>
        <v>0.21428571428571427</v>
      </c>
      <c r="G9" s="42">
        <f>'[5]2022 Q1'!M5+'[5]2022 Q2-4'!M5</f>
        <v>3</v>
      </c>
      <c r="H9" s="41">
        <f>G9/$G$5</f>
        <v>4.1666666666666664E-2</v>
      </c>
      <c r="I9" s="42">
        <f>'[5]2023'!N11</f>
        <v>9</v>
      </c>
      <c r="J9" s="41">
        <f>I9/$I$5</f>
        <v>0.12328767123287671</v>
      </c>
      <c r="K9" s="42">
        <f>'[5]2024'!N11</f>
        <v>4</v>
      </c>
      <c r="L9" s="41">
        <f>K9/$K$5</f>
        <v>5.4054054054054057E-2</v>
      </c>
      <c r="M9" s="35">
        <v>8</v>
      </c>
      <c r="N9" s="43">
        <v>0.10390000000000001</v>
      </c>
    </row>
    <row r="10" spans="1:14">
      <c r="A10" s="35" t="s">
        <v>145</v>
      </c>
      <c r="B10" s="35" t="s">
        <v>146</v>
      </c>
      <c r="C10" s="40">
        <f>'[5]2020'!M6</f>
        <v>9</v>
      </c>
      <c r="D10" s="41">
        <f>C10/$C$3</f>
        <v>7.1999999999999995E-2</v>
      </c>
      <c r="E10" s="42">
        <f>'[5]2021'!M6</f>
        <v>32</v>
      </c>
      <c r="F10" s="41">
        <f>E10/$E$3</f>
        <v>0.25396825396825395</v>
      </c>
      <c r="G10" s="42">
        <f>'[5]2022 Q1'!M6+'[5]2022 Q2-4'!M6</f>
        <v>7</v>
      </c>
      <c r="H10" s="41">
        <f>G10/$G$3</f>
        <v>5.5555555555555552E-2</v>
      </c>
      <c r="I10" s="42">
        <f>'[5]2023'!N12</f>
        <v>3</v>
      </c>
      <c r="J10" s="41">
        <f>I10/$I$3</f>
        <v>2.2727272727272728E-2</v>
      </c>
      <c r="K10" s="42">
        <f>'[5]2024'!N12</f>
        <v>1</v>
      </c>
      <c r="L10" s="41">
        <f>K10/$K$3</f>
        <v>7.575757575757576E-3</v>
      </c>
      <c r="M10" s="35">
        <v>6</v>
      </c>
      <c r="N10" s="43">
        <v>4.3799999999999999E-2</v>
      </c>
    </row>
    <row r="11" spans="1:14">
      <c r="A11" s="35" t="s">
        <v>147</v>
      </c>
      <c r="B11" s="35" t="s">
        <v>148</v>
      </c>
      <c r="C11" s="40">
        <f>'[5]2020'!M7</f>
        <v>15</v>
      </c>
      <c r="D11" s="41">
        <f>C11/$C$4</f>
        <v>0.1171875</v>
      </c>
      <c r="E11" s="42">
        <f>'[5]2021'!M7</f>
        <v>17</v>
      </c>
      <c r="F11" s="41">
        <f>E11/$E$4</f>
        <v>0.13492063492063491</v>
      </c>
      <c r="G11" s="42">
        <f>'[5]2022 Q1'!M7+'[5]2022 Q2-4'!M7</f>
        <v>11</v>
      </c>
      <c r="H11" s="41">
        <f>G11/$G$4</f>
        <v>8.7301587301587297E-2</v>
      </c>
      <c r="I11" s="42">
        <f>'[5]2023'!N13</f>
        <v>7</v>
      </c>
      <c r="J11" s="41">
        <f>I11/$I$4</f>
        <v>5.6000000000000001E-2</v>
      </c>
      <c r="K11" s="42">
        <f>'[5]2024'!N13</f>
        <v>9</v>
      </c>
      <c r="L11" s="41">
        <f>K11/$K$4</f>
        <v>6.8702290076335881E-2</v>
      </c>
      <c r="M11" s="35">
        <v>4</v>
      </c>
      <c r="N11" s="43">
        <v>3.1E-2</v>
      </c>
    </row>
    <row r="12" spans="1:14">
      <c r="A12" s="35" t="s">
        <v>149</v>
      </c>
      <c r="B12" s="35" t="s">
        <v>150</v>
      </c>
      <c r="C12" s="40">
        <f>'[5]2020'!M8</f>
        <v>14</v>
      </c>
      <c r="D12" s="41">
        <f>C12/$C$5</f>
        <v>0.19718309859154928</v>
      </c>
      <c r="E12" s="42">
        <f>'[5]2021'!M8</f>
        <v>7</v>
      </c>
      <c r="F12" s="41">
        <f>E12/$E$5</f>
        <v>0.1</v>
      </c>
      <c r="G12" s="42">
        <f>'[5]2022 Q1'!M8+'[5]2022 Q2-4'!M8</f>
        <v>4</v>
      </c>
      <c r="H12" s="41">
        <f>G12/$G$5</f>
        <v>5.5555555555555552E-2</v>
      </c>
      <c r="I12" s="42">
        <f>'[5]2023'!N14</f>
        <v>5</v>
      </c>
      <c r="J12" s="41">
        <f>I12/$I$5</f>
        <v>6.8493150684931503E-2</v>
      </c>
      <c r="K12" s="42">
        <f>'[5]2024'!N14</f>
        <v>3</v>
      </c>
      <c r="L12" s="41">
        <f>K12/$K$5</f>
        <v>4.0540540540540543E-2</v>
      </c>
      <c r="M12" s="35">
        <v>2</v>
      </c>
      <c r="N12" s="43">
        <v>2.5999999999999999E-2</v>
      </c>
    </row>
    <row r="13" spans="1:14">
      <c r="A13" s="35" t="s">
        <v>151</v>
      </c>
      <c r="B13" s="44" t="s">
        <v>152</v>
      </c>
      <c r="C13" s="45"/>
      <c r="D13" s="46">
        <f>'[5]2020'!J10</f>
        <v>3</v>
      </c>
      <c r="E13" s="47"/>
      <c r="F13" s="41">
        <f>'[5]2021'!J10</f>
        <v>0</v>
      </c>
      <c r="G13" s="47"/>
      <c r="H13" s="41">
        <f>'[5]2022 Q1'!J10+'[5]2022 Q2-4'!J10</f>
        <v>2</v>
      </c>
      <c r="I13" s="47"/>
      <c r="J13" s="41">
        <f>'[5]2023'!N17</f>
        <v>0</v>
      </c>
      <c r="K13" s="47"/>
      <c r="L13" s="41">
        <f>'[5]2024'!N17</f>
        <v>1</v>
      </c>
      <c r="M13" s="35"/>
      <c r="N13" s="43">
        <v>0</v>
      </c>
    </row>
    <row r="14" spans="1:14" ht="15" customHeight="1">
      <c r="A14" s="35" t="s">
        <v>153</v>
      </c>
      <c r="B14" s="44" t="s">
        <v>154</v>
      </c>
      <c r="C14" s="45"/>
      <c r="D14" s="46">
        <f>'[5]2020'!J11</f>
        <v>1</v>
      </c>
      <c r="E14" s="47"/>
      <c r="F14" s="41">
        <f>'[5]2021'!J11</f>
        <v>0</v>
      </c>
      <c r="G14" s="47"/>
      <c r="H14" s="41">
        <f>'[5]2022 Q1'!J11+'[5]2022 Q2-4'!J11</f>
        <v>0</v>
      </c>
      <c r="I14" s="47"/>
      <c r="J14" s="41">
        <f>'[5]2023'!N18</f>
        <v>0</v>
      </c>
      <c r="K14" s="47"/>
      <c r="L14" s="41">
        <f>'[5]2024'!N18</f>
        <v>0</v>
      </c>
      <c r="M14" s="35"/>
      <c r="N14" s="43">
        <v>0</v>
      </c>
    </row>
    <row r="15" spans="1:14">
      <c r="A15" s="35" t="s">
        <v>155</v>
      </c>
      <c r="B15" s="35" t="s">
        <v>79</v>
      </c>
      <c r="C15" s="45"/>
      <c r="D15" s="46">
        <f>'[5]2020'!N15/'[5]2020'!N14</f>
        <v>57.6</v>
      </c>
      <c r="E15" s="47"/>
      <c r="F15" s="51">
        <f>'[5]2021'!M15/'[5]2021'!M14</f>
        <v>37</v>
      </c>
      <c r="G15" s="52"/>
      <c r="H15" s="51">
        <f>('[5]2022 Q1'!N15+'[5]2022 Q2-4'!N15)/('[5]2022 Q1'!N14+'[5]2022 Q2-4'!N14)</f>
        <v>2</v>
      </c>
      <c r="I15" s="52"/>
      <c r="J15" s="51">
        <f>'[5]2023'!N24/'[5]2023'!N22</f>
        <v>47.849999997112889</v>
      </c>
      <c r="K15" s="47"/>
      <c r="L15" s="41">
        <f>'[5]2024'!N24/'[5]2024'!N22</f>
        <v>169.5</v>
      </c>
      <c r="M15" s="35"/>
      <c r="N15" s="43">
        <v>84.75</v>
      </c>
    </row>
    <row r="16" spans="1:14">
      <c r="A16" s="35" t="s">
        <v>156</v>
      </c>
      <c r="B16" s="35" t="s">
        <v>81</v>
      </c>
      <c r="C16" s="45"/>
      <c r="D16" s="46">
        <f>'[5]2020'!J17</f>
        <v>23</v>
      </c>
      <c r="E16" s="47"/>
      <c r="F16" s="41">
        <f>'[5]2021'!J17</f>
        <v>16</v>
      </c>
      <c r="G16" s="47"/>
      <c r="H16" s="41">
        <f>'[5]2022 Q1'!I17+'[5]2022 Q2-4'!I17</f>
        <v>6</v>
      </c>
      <c r="I16" s="47"/>
      <c r="J16" s="41">
        <f>'[5]2023'!N27</f>
        <v>1</v>
      </c>
      <c r="K16" s="47"/>
      <c r="L16" s="41">
        <f>'[5]2024'!N27</f>
        <v>0</v>
      </c>
      <c r="M16" s="35"/>
      <c r="N16" s="43">
        <v>1</v>
      </c>
    </row>
    <row r="17" spans="1:14">
      <c r="A17" s="35" t="s">
        <v>157</v>
      </c>
      <c r="B17" s="35" t="s">
        <v>158</v>
      </c>
      <c r="C17" s="45"/>
      <c r="D17" s="46">
        <f>'[5]2020'!J18</f>
        <v>0</v>
      </c>
      <c r="E17" s="47"/>
      <c r="F17" s="41">
        <f>'[5]2021'!J18</f>
        <v>3</v>
      </c>
      <c r="G17" s="47"/>
      <c r="H17" s="41">
        <f>'[5]2022 Q1'!I18+'[5]2022 Q2-4'!I18</f>
        <v>2</v>
      </c>
      <c r="I17" s="47"/>
      <c r="J17" s="41">
        <f>'[5]2023'!N28</f>
        <v>1</v>
      </c>
      <c r="K17" s="47"/>
      <c r="L17" s="41">
        <f>'[5]2024'!N28</f>
        <v>4</v>
      </c>
      <c r="M17" s="35"/>
      <c r="N17" s="43">
        <v>0</v>
      </c>
    </row>
    <row r="18" spans="1:14">
      <c r="A18" s="35" t="s">
        <v>159</v>
      </c>
      <c r="B18" s="35" t="s">
        <v>160</v>
      </c>
      <c r="C18" s="45"/>
      <c r="D18" s="46">
        <f>'[5]2020'!J19</f>
        <v>6</v>
      </c>
      <c r="E18" s="47"/>
      <c r="F18" s="41">
        <f>'[5]2021'!J19</f>
        <v>3</v>
      </c>
      <c r="G18" s="47"/>
      <c r="H18" s="41">
        <f>'[5]2022 Q1'!I19+'[5]2022 Q2-4'!I19</f>
        <v>0</v>
      </c>
      <c r="I18" s="47"/>
      <c r="J18" s="41">
        <f>'[5]2023'!N29</f>
        <v>1</v>
      </c>
      <c r="K18" s="47"/>
      <c r="L18" s="41">
        <f>'[5]2024'!N29</f>
        <v>0</v>
      </c>
      <c r="M18" s="35"/>
      <c r="N18" s="43">
        <v>3</v>
      </c>
    </row>
    <row r="21" spans="1:14" s="27" customFormat="1" ht="22.5" customHeight="1">
      <c r="A21" s="48" t="s">
        <v>161</v>
      </c>
      <c r="B21" s="48"/>
      <c r="C21" s="48"/>
      <c r="D21" s="48"/>
      <c r="E21" s="48"/>
      <c r="F21" s="48"/>
      <c r="G21" s="48"/>
      <c r="H21" s="49"/>
    </row>
    <row r="22" spans="1:14">
      <c r="A22" s="29" t="s">
        <v>135</v>
      </c>
      <c r="B22" s="29" t="s">
        <v>136</v>
      </c>
      <c r="C22" s="29">
        <v>2020</v>
      </c>
      <c r="D22" s="29">
        <v>2021</v>
      </c>
      <c r="E22" s="29">
        <v>2022</v>
      </c>
      <c r="F22" s="29">
        <v>2023</v>
      </c>
      <c r="G22" s="29">
        <v>2024</v>
      </c>
      <c r="H22" s="29">
        <v>2025</v>
      </c>
    </row>
    <row r="23" spans="1:14">
      <c r="A23" s="34" t="s">
        <v>139</v>
      </c>
      <c r="B23" s="34" t="s">
        <v>140</v>
      </c>
      <c r="C23" s="50">
        <f>D7</f>
        <v>0.17599999999999999</v>
      </c>
      <c r="D23" s="50">
        <f>F7</f>
        <v>0.18253968253968253</v>
      </c>
      <c r="E23" s="50">
        <f>H7</f>
        <v>6.3492063492063489E-2</v>
      </c>
      <c r="F23" s="50">
        <f>J7</f>
        <v>5.3030303030303032E-2</v>
      </c>
      <c r="G23" s="50">
        <f>L7</f>
        <v>9.0909090909090912E-2</v>
      </c>
      <c r="H23" s="50">
        <f>N7</f>
        <v>4.3799999999999999E-2</v>
      </c>
    </row>
    <row r="24" spans="1:14">
      <c r="A24" s="34" t="s">
        <v>141</v>
      </c>
      <c r="B24" s="34" t="s">
        <v>142</v>
      </c>
      <c r="C24" s="50">
        <f t="shared" ref="C24:C34" si="0">D8</f>
        <v>0.15625</v>
      </c>
      <c r="D24" s="50">
        <f t="shared" ref="D24:D34" si="1">F8</f>
        <v>0.1984126984126984</v>
      </c>
      <c r="E24" s="50">
        <f t="shared" ref="E24:E34" si="2">H8</f>
        <v>7.1428571428571425E-2</v>
      </c>
      <c r="F24" s="50">
        <f t="shared" ref="F24:F34" si="3">J8</f>
        <v>4.8000000000000001E-2</v>
      </c>
      <c r="G24" s="50">
        <f t="shared" ref="G24:G33" si="4">L8</f>
        <v>7.6335877862595422E-2</v>
      </c>
      <c r="H24" s="50">
        <f t="shared" ref="H24:H28" si="5">N8</f>
        <v>6.9800000000000001E-2</v>
      </c>
    </row>
    <row r="25" spans="1:14">
      <c r="A25" s="34" t="s">
        <v>143</v>
      </c>
      <c r="B25" s="34" t="s">
        <v>144</v>
      </c>
      <c r="C25" s="50">
        <f t="shared" si="0"/>
        <v>0.22535211267605634</v>
      </c>
      <c r="D25" s="50">
        <f t="shared" si="1"/>
        <v>0.21428571428571427</v>
      </c>
      <c r="E25" s="50">
        <f t="shared" si="2"/>
        <v>4.1666666666666664E-2</v>
      </c>
      <c r="F25" s="50">
        <f t="shared" si="3"/>
        <v>0.12328767123287671</v>
      </c>
      <c r="G25" s="50">
        <f t="shared" si="4"/>
        <v>5.4054054054054057E-2</v>
      </c>
      <c r="H25" s="50">
        <f t="shared" si="5"/>
        <v>0.10390000000000001</v>
      </c>
    </row>
    <row r="26" spans="1:14">
      <c r="A26" s="34" t="s">
        <v>145</v>
      </c>
      <c r="B26" s="34" t="s">
        <v>146</v>
      </c>
      <c r="C26" s="50">
        <f t="shared" si="0"/>
        <v>7.1999999999999995E-2</v>
      </c>
      <c r="D26" s="50">
        <f t="shared" si="1"/>
        <v>0.25396825396825395</v>
      </c>
      <c r="E26" s="50">
        <f t="shared" si="2"/>
        <v>5.5555555555555552E-2</v>
      </c>
      <c r="F26" s="50">
        <f t="shared" si="3"/>
        <v>2.2727272727272728E-2</v>
      </c>
      <c r="G26" s="50">
        <f t="shared" si="4"/>
        <v>7.575757575757576E-3</v>
      </c>
      <c r="H26" s="50">
        <f t="shared" si="5"/>
        <v>4.3799999999999999E-2</v>
      </c>
    </row>
    <row r="27" spans="1:14">
      <c r="A27" s="34" t="s">
        <v>147</v>
      </c>
      <c r="B27" s="34" t="s">
        <v>148</v>
      </c>
      <c r="C27" s="50">
        <f t="shared" si="0"/>
        <v>0.1171875</v>
      </c>
      <c r="D27" s="50">
        <f t="shared" si="1"/>
        <v>0.13492063492063491</v>
      </c>
      <c r="E27" s="50">
        <f t="shared" si="2"/>
        <v>8.7301587301587297E-2</v>
      </c>
      <c r="F27" s="50">
        <f t="shared" si="3"/>
        <v>5.6000000000000001E-2</v>
      </c>
      <c r="G27" s="50">
        <f t="shared" si="4"/>
        <v>6.8702290076335881E-2</v>
      </c>
      <c r="H27" s="50">
        <f t="shared" si="5"/>
        <v>3.1E-2</v>
      </c>
    </row>
    <row r="28" spans="1:14">
      <c r="A28" s="34" t="s">
        <v>149</v>
      </c>
      <c r="B28" s="34" t="s">
        <v>150</v>
      </c>
      <c r="C28" s="50">
        <f t="shared" si="0"/>
        <v>0.19718309859154928</v>
      </c>
      <c r="D28" s="50">
        <f t="shared" si="1"/>
        <v>0.1</v>
      </c>
      <c r="E28" s="50">
        <f t="shared" si="2"/>
        <v>5.5555555555555552E-2</v>
      </c>
      <c r="F28" s="50">
        <f t="shared" si="3"/>
        <v>6.8493150684931503E-2</v>
      </c>
      <c r="G28" s="50">
        <f t="shared" si="4"/>
        <v>4.0540540540540543E-2</v>
      </c>
      <c r="H28" s="50">
        <f t="shared" si="5"/>
        <v>2.5999999999999999E-2</v>
      </c>
    </row>
    <row r="29" spans="1:14">
      <c r="A29" s="34" t="s">
        <v>151</v>
      </c>
      <c r="B29" s="34" t="s">
        <v>152</v>
      </c>
      <c r="C29" s="50">
        <f t="shared" si="0"/>
        <v>3</v>
      </c>
      <c r="D29" s="50">
        <f t="shared" si="1"/>
        <v>0</v>
      </c>
      <c r="E29" s="50">
        <f t="shared" si="2"/>
        <v>2</v>
      </c>
      <c r="F29" s="50">
        <f t="shared" si="3"/>
        <v>0</v>
      </c>
      <c r="G29" s="50">
        <f>L13</f>
        <v>1</v>
      </c>
      <c r="H29" s="50">
        <f>N13</f>
        <v>0</v>
      </c>
    </row>
    <row r="30" spans="1:14">
      <c r="A30" s="34" t="s">
        <v>153</v>
      </c>
      <c r="B30" s="34" t="s">
        <v>154</v>
      </c>
      <c r="C30" s="50">
        <f t="shared" si="0"/>
        <v>1</v>
      </c>
      <c r="D30" s="50">
        <f t="shared" si="1"/>
        <v>0</v>
      </c>
      <c r="E30" s="50">
        <f t="shared" si="2"/>
        <v>0</v>
      </c>
      <c r="F30" s="50">
        <f t="shared" si="3"/>
        <v>0</v>
      </c>
      <c r="G30" s="50">
        <f t="shared" si="4"/>
        <v>0</v>
      </c>
      <c r="H30" s="50">
        <f t="shared" ref="H30:H34" si="6">N14</f>
        <v>0</v>
      </c>
    </row>
    <row r="31" spans="1:14">
      <c r="A31" s="34" t="s">
        <v>155</v>
      </c>
      <c r="B31" s="34" t="s">
        <v>79</v>
      </c>
      <c r="C31" s="50">
        <f t="shared" si="0"/>
        <v>57.6</v>
      </c>
      <c r="D31" s="50">
        <f t="shared" si="1"/>
        <v>37</v>
      </c>
      <c r="E31" s="50">
        <f t="shared" si="2"/>
        <v>2</v>
      </c>
      <c r="F31" s="50">
        <f t="shared" si="3"/>
        <v>47.849999997112889</v>
      </c>
      <c r="G31" s="50">
        <f t="shared" si="4"/>
        <v>169.5</v>
      </c>
      <c r="H31" s="50">
        <f t="shared" si="6"/>
        <v>84.75</v>
      </c>
    </row>
    <row r="32" spans="1:14">
      <c r="A32" s="34" t="s">
        <v>156</v>
      </c>
      <c r="B32" s="35" t="s">
        <v>81</v>
      </c>
      <c r="C32" s="50">
        <f t="shared" si="0"/>
        <v>23</v>
      </c>
      <c r="D32" s="50">
        <f t="shared" si="1"/>
        <v>16</v>
      </c>
      <c r="E32" s="50">
        <f t="shared" si="2"/>
        <v>6</v>
      </c>
      <c r="F32" s="50">
        <f t="shared" si="3"/>
        <v>1</v>
      </c>
      <c r="G32" s="50">
        <f t="shared" si="4"/>
        <v>0</v>
      </c>
      <c r="H32" s="50">
        <f t="shared" si="6"/>
        <v>1</v>
      </c>
    </row>
    <row r="33" spans="1:8">
      <c r="A33" s="34" t="s">
        <v>157</v>
      </c>
      <c r="B33" s="35" t="s">
        <v>158</v>
      </c>
      <c r="C33" s="50">
        <f t="shared" si="0"/>
        <v>0</v>
      </c>
      <c r="D33" s="50">
        <f t="shared" si="1"/>
        <v>3</v>
      </c>
      <c r="E33" s="50">
        <f t="shared" si="2"/>
        <v>2</v>
      </c>
      <c r="F33" s="50">
        <f t="shared" si="3"/>
        <v>1</v>
      </c>
      <c r="G33" s="50">
        <f t="shared" si="4"/>
        <v>4</v>
      </c>
      <c r="H33" s="50">
        <f t="shared" si="6"/>
        <v>0</v>
      </c>
    </row>
    <row r="34" spans="1:8">
      <c r="A34" s="34" t="s">
        <v>159</v>
      </c>
      <c r="B34" s="35" t="s">
        <v>160</v>
      </c>
      <c r="C34" s="50">
        <f t="shared" si="0"/>
        <v>6</v>
      </c>
      <c r="D34" s="50">
        <f t="shared" si="1"/>
        <v>3</v>
      </c>
      <c r="E34" s="50">
        <f t="shared" si="2"/>
        <v>0</v>
      </c>
      <c r="F34" s="50">
        <f t="shared" si="3"/>
        <v>1</v>
      </c>
      <c r="G34" s="50">
        <f>L18</f>
        <v>0</v>
      </c>
      <c r="H34" s="50">
        <f t="shared" si="6"/>
        <v>3</v>
      </c>
    </row>
  </sheetData>
  <mergeCells count="7">
    <mergeCell ref="N3:N5"/>
    <mergeCell ref="A1:L1"/>
    <mergeCell ref="D3:D5"/>
    <mergeCell ref="F3:F5"/>
    <mergeCell ref="H3:H5"/>
    <mergeCell ref="J3:J5"/>
    <mergeCell ref="L3:L5"/>
  </mergeCells>
  <pageMargins left="0.7" right="0.7" top="0.75" bottom="0.75" header="0.3" footer="0.3"/>
  <pageSetup paperSize="9" orientation="portrait" verticalDpi="0" r:id="rId1"/>
  <headerFooter>
    <oddFooter>&amp;C_x000D_&amp;1#&amp;"Century Gothic"&amp;7&amp;K7F7F7F BUSINESS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807872E4E7174B8680AF6F5A2ADC76" ma:contentTypeVersion="15" ma:contentTypeDescription="Create a new document." ma:contentTypeScope="" ma:versionID="39f1ab2e6d6e0243db9393e060a6a3a1">
  <xsd:schema xmlns:xsd="http://www.w3.org/2001/XMLSchema" xmlns:xs="http://www.w3.org/2001/XMLSchema" xmlns:p="http://schemas.microsoft.com/office/2006/metadata/properties" xmlns:ns2="4d3c6a57-5bda-4aa8-ac8a-498e975ae2a0" xmlns:ns3="991da4fe-ce16-4509-ba6d-f993200f40ab" targetNamespace="http://schemas.microsoft.com/office/2006/metadata/properties" ma:root="true" ma:fieldsID="d559c752cff94a381c8e2a9193b69b14" ns2:_="" ns3:_="">
    <xsd:import namespace="4d3c6a57-5bda-4aa8-ac8a-498e975ae2a0"/>
    <xsd:import namespace="991da4fe-ce16-4509-ba6d-f993200f40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c6a57-5bda-4aa8-ac8a-498e975ae2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9e67b6b-74cb-4963-8df3-8bbebf5323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da4fe-ce16-4509-ba6d-f993200f40a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e4f8352-8701-47d2-b76f-b70630237ffb}" ma:internalName="TaxCatchAll" ma:showField="CatchAllData" ma:web="991da4fe-ce16-4509-ba6d-f993200f40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1da4fe-ce16-4509-ba6d-f993200f40ab" xsi:nil="true"/>
    <lcf76f155ced4ddcb4097134ff3c332f xmlns="4d3c6a57-5bda-4aa8-ac8a-498e975ae2a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498A1A3-E059-431C-877A-CD05771A8E0B}"/>
</file>

<file path=customXml/itemProps2.xml><?xml version="1.0" encoding="utf-8"?>
<ds:datastoreItem xmlns:ds="http://schemas.openxmlformats.org/officeDocument/2006/customXml" ds:itemID="{690CB13D-A1FA-4F4A-92D4-CBDAA0F12C8C}"/>
</file>

<file path=customXml/itemProps3.xml><?xml version="1.0" encoding="utf-8"?>
<ds:datastoreItem xmlns:ds="http://schemas.openxmlformats.org/officeDocument/2006/customXml" ds:itemID="{78CE757E-E66D-4AFD-8761-BBE9B491BF4A}"/>
</file>

<file path=docMetadata/LabelInfo.xml><?xml version="1.0" encoding="utf-8"?>
<clbl:labelList xmlns:clbl="http://schemas.microsoft.com/office/2020/mipLabelMetadata">
  <clbl:label id="{f59ee16a-f4d8-42fc-8e4b-5abdff9fc8a9}" enabled="1" method="Standard" siteId="{a394e41c-cf8d-458e-ac1b-ddae1aa1562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Ausnet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Ponsonby</dc:creator>
  <cp:keywords/>
  <dc:description/>
  <cp:lastModifiedBy>Khai Ling Chan</cp:lastModifiedBy>
  <cp:revision/>
  <dcterms:created xsi:type="dcterms:W3CDTF">2026-08-11T22:50:27Z</dcterms:created>
  <dcterms:modified xsi:type="dcterms:W3CDTF">2026-08-31T07:30:44Z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0x01010039807872E4E7174B8680AF6F5A2ADC76</vt:lpwstr>
  </property>
  <property fmtid="{D5CDD505-2E9C-101B-9397-08002B2CF9AE}" pid="3" name="MediaServiceImageTags">
    <vt:lpwstr/>
  </property>
</Properties>
</file>