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0" yWindow="-75" windowWidth="28830" windowHeight="5700"/>
  </bookViews>
  <sheets>
    <sheet name="Basic model" sheetId="5" r:id="rId1"/>
    <sheet name="ES - Attachment B, Example 1" sheetId="1" r:id="rId2"/>
    <sheet name="ES - Attachment B, Example 2" sheetId="4" r:id="rId3"/>
    <sheet name="ES - Attachment B, Example 3" sheetId="2" r:id="rId4"/>
    <sheet name="ES - Attachment B, Example 4" sheetId="8" r:id="rId5"/>
    <sheet name="ES - Chapter 2, Box B" sheetId="7" r:id="rId6"/>
  </sheets>
  <calcPr calcId="145621"/>
</workbook>
</file>

<file path=xl/calcChain.xml><?xml version="1.0" encoding="utf-8"?>
<calcChain xmlns="http://schemas.openxmlformats.org/spreadsheetml/2006/main">
  <c r="G9" i="2" l="1"/>
  <c r="F9" i="2"/>
  <c r="G10" i="8"/>
  <c r="F10" i="8"/>
  <c r="E10" i="8"/>
  <c r="D10" i="8"/>
  <c r="C10" i="8"/>
  <c r="E9" i="2"/>
  <c r="D9" i="2"/>
  <c r="C9" i="2"/>
  <c r="K8" i="8" l="1"/>
  <c r="K9" i="8"/>
  <c r="J8" i="8"/>
  <c r="J12" i="8"/>
  <c r="K12" i="8"/>
  <c r="G18" i="8"/>
  <c r="F18" i="8"/>
  <c r="E18" i="8"/>
  <c r="D18" i="8"/>
  <c r="C18" i="8"/>
  <c r="K11" i="8"/>
  <c r="K13" i="8" s="1"/>
  <c r="J11" i="8"/>
  <c r="J13" i="8" s="1"/>
  <c r="G17" i="8"/>
  <c r="F17" i="8"/>
  <c r="E17" i="8"/>
  <c r="D17" i="8"/>
  <c r="C17" i="8"/>
  <c r="F13" i="8"/>
  <c r="F11" i="8"/>
  <c r="G17" i="7"/>
  <c r="F17" i="7"/>
  <c r="E17" i="7"/>
  <c r="D17" i="7"/>
  <c r="C17" i="7"/>
  <c r="G16" i="7"/>
  <c r="F16" i="7"/>
  <c r="E16" i="7"/>
  <c r="D16" i="7"/>
  <c r="C16" i="7"/>
  <c r="G9" i="7"/>
  <c r="G14" i="7" s="1"/>
  <c r="F9" i="7"/>
  <c r="E9" i="7"/>
  <c r="G12" i="7" s="1"/>
  <c r="D9" i="7"/>
  <c r="C9" i="7"/>
  <c r="F10" i="7" s="1"/>
  <c r="G17" i="2"/>
  <c r="F17" i="2"/>
  <c r="E17" i="2"/>
  <c r="D17" i="2"/>
  <c r="C17" i="2"/>
  <c r="G16" i="2"/>
  <c r="F16" i="2"/>
  <c r="E16" i="2"/>
  <c r="D16" i="2"/>
  <c r="C16" i="2"/>
  <c r="F18" i="2"/>
  <c r="D18" i="2"/>
  <c r="G16" i="4"/>
  <c r="F16" i="4"/>
  <c r="E16" i="4"/>
  <c r="D16" i="4"/>
  <c r="C16" i="4"/>
  <c r="G15" i="4"/>
  <c r="F15" i="4"/>
  <c r="E15" i="4"/>
  <c r="D15" i="4"/>
  <c r="C15" i="4"/>
  <c r="G8" i="4"/>
  <c r="G17" i="4" s="1"/>
  <c r="F8" i="4"/>
  <c r="F17" i="4" s="1"/>
  <c r="E8" i="4"/>
  <c r="E11" i="4" s="1"/>
  <c r="D8" i="4"/>
  <c r="D17" i="4" s="1"/>
  <c r="C8" i="4"/>
  <c r="C17" i="4" s="1"/>
  <c r="G16" i="1"/>
  <c r="F16" i="1"/>
  <c r="E16" i="1"/>
  <c r="D16" i="1"/>
  <c r="C16" i="1"/>
  <c r="G15" i="1"/>
  <c r="F15" i="1"/>
  <c r="E15" i="1"/>
  <c r="D15" i="1"/>
  <c r="C15" i="1"/>
  <c r="G8" i="1"/>
  <c r="G17" i="1" s="1"/>
  <c r="F8" i="1"/>
  <c r="F12" i="1" s="1"/>
  <c r="E8" i="1"/>
  <c r="E17" i="1" s="1"/>
  <c r="D8" i="1"/>
  <c r="G10" i="1" s="1"/>
  <c r="C8" i="1"/>
  <c r="C17" i="1" s="1"/>
  <c r="G16" i="5"/>
  <c r="F16" i="5"/>
  <c r="E16" i="5"/>
  <c r="D16" i="5"/>
  <c r="C16" i="5"/>
  <c r="G15" i="5"/>
  <c r="F15" i="5"/>
  <c r="E15" i="5"/>
  <c r="D15" i="5"/>
  <c r="C15" i="5"/>
  <c r="G8" i="5"/>
  <c r="G17" i="5" s="1"/>
  <c r="F8" i="5"/>
  <c r="F12" i="5" s="1"/>
  <c r="E8" i="5"/>
  <c r="E17" i="5" s="1"/>
  <c r="D8" i="5"/>
  <c r="G10" i="5" s="1"/>
  <c r="C8" i="5"/>
  <c r="C17" i="5" s="1"/>
  <c r="D18" i="7" l="1"/>
  <c r="F18" i="7"/>
  <c r="J10" i="8"/>
  <c r="J14" i="8" s="1"/>
  <c r="K10" i="8"/>
  <c r="K14" i="8" s="1"/>
  <c r="J23" i="8"/>
  <c r="D19" i="8"/>
  <c r="F19" i="8"/>
  <c r="G19" i="8"/>
  <c r="G13" i="2"/>
  <c r="C18" i="2"/>
  <c r="E18" i="2"/>
  <c r="G18" i="2"/>
  <c r="G11" i="2"/>
  <c r="C11" i="8"/>
  <c r="C16" i="8" s="1"/>
  <c r="C20" i="8" s="1"/>
  <c r="E11" i="8"/>
  <c r="G11" i="8"/>
  <c r="D12" i="8"/>
  <c r="F12" i="8"/>
  <c r="E13" i="8"/>
  <c r="G13" i="8"/>
  <c r="F14" i="8"/>
  <c r="G15" i="8"/>
  <c r="C19" i="8"/>
  <c r="E19" i="8"/>
  <c r="D11" i="8"/>
  <c r="E12" i="8"/>
  <c r="G12" i="8"/>
  <c r="G14" i="8"/>
  <c r="E10" i="7"/>
  <c r="F12" i="7"/>
  <c r="C18" i="7"/>
  <c r="C23" i="7" s="1"/>
  <c r="E18" i="7"/>
  <c r="G18" i="7"/>
  <c r="C10" i="7"/>
  <c r="C15" i="7" s="1"/>
  <c r="C19" i="7" s="1"/>
  <c r="G10" i="7"/>
  <c r="E11" i="7"/>
  <c r="G11" i="7"/>
  <c r="F13" i="7"/>
  <c r="D10" i="7"/>
  <c r="D11" i="7"/>
  <c r="F11" i="7"/>
  <c r="E12" i="7"/>
  <c r="G13" i="7"/>
  <c r="E11" i="2"/>
  <c r="D10" i="4"/>
  <c r="G12" i="4"/>
  <c r="F10" i="4"/>
  <c r="D10" i="1"/>
  <c r="G12" i="1"/>
  <c r="D17" i="1"/>
  <c r="C21" i="1" s="1"/>
  <c r="F17" i="1"/>
  <c r="F10" i="1"/>
  <c r="D10" i="5"/>
  <c r="G12" i="5"/>
  <c r="D17" i="5"/>
  <c r="C21" i="5" s="1"/>
  <c r="F17" i="5"/>
  <c r="F10" i="5"/>
  <c r="C10" i="2"/>
  <c r="C15" i="2" s="1"/>
  <c r="C19" i="2" s="1"/>
  <c r="G10" i="2"/>
  <c r="E12" i="2"/>
  <c r="G12" i="2"/>
  <c r="D10" i="2"/>
  <c r="F10" i="2"/>
  <c r="D11" i="2"/>
  <c r="F11" i="2"/>
  <c r="F12" i="2"/>
  <c r="F13" i="2"/>
  <c r="E10" i="2"/>
  <c r="G14" i="2"/>
  <c r="D9" i="4"/>
  <c r="D14" i="4" s="1"/>
  <c r="D18" i="4" s="1"/>
  <c r="F9" i="4"/>
  <c r="G11" i="4"/>
  <c r="C9" i="4"/>
  <c r="C14" i="4" s="1"/>
  <c r="C18" i="4" s="1"/>
  <c r="E9" i="4"/>
  <c r="G9" i="4"/>
  <c r="E10" i="4"/>
  <c r="G10" i="4"/>
  <c r="F11" i="4"/>
  <c r="F12" i="4"/>
  <c r="G13" i="4"/>
  <c r="E17" i="4"/>
  <c r="C21" i="4" s="1"/>
  <c r="D9" i="1"/>
  <c r="D14" i="1" s="1"/>
  <c r="D18" i="1" s="1"/>
  <c r="F9" i="1"/>
  <c r="E11" i="1"/>
  <c r="G11" i="1"/>
  <c r="C9" i="1"/>
  <c r="C14" i="1" s="1"/>
  <c r="C18" i="1" s="1"/>
  <c r="E9" i="1"/>
  <c r="G9" i="1"/>
  <c r="E10" i="1"/>
  <c r="F11" i="1"/>
  <c r="G13" i="1"/>
  <c r="D9" i="5"/>
  <c r="F9" i="5"/>
  <c r="E11" i="5"/>
  <c r="G11" i="5"/>
  <c r="C9" i="5"/>
  <c r="C14" i="5" s="1"/>
  <c r="C18" i="5" s="1"/>
  <c r="E9" i="5"/>
  <c r="G9" i="5"/>
  <c r="E10" i="5"/>
  <c r="F11" i="5"/>
  <c r="G13" i="5"/>
  <c r="F15" i="7" l="1"/>
  <c r="F19" i="7" s="1"/>
  <c r="D15" i="7"/>
  <c r="D19" i="7" s="1"/>
  <c r="J26" i="8"/>
  <c r="J25" i="8"/>
  <c r="J27" i="8"/>
  <c r="C23" i="8"/>
  <c r="C26" i="8" s="1"/>
  <c r="E15" i="7"/>
  <c r="E19" i="7" s="1"/>
  <c r="C22" i="2"/>
  <c r="F16" i="8"/>
  <c r="F20" i="8" s="1"/>
  <c r="E16" i="8"/>
  <c r="E20" i="8" s="1"/>
  <c r="D16" i="8"/>
  <c r="D20" i="8" s="1"/>
  <c r="G16" i="8"/>
  <c r="G20" i="8" s="1"/>
  <c r="G15" i="7"/>
  <c r="G19" i="7" s="1"/>
  <c r="E15" i="2"/>
  <c r="E19" i="2" s="1"/>
  <c r="F14" i="1"/>
  <c r="F18" i="1" s="1"/>
  <c r="D14" i="5"/>
  <c r="D18" i="5" s="1"/>
  <c r="F14" i="5"/>
  <c r="F18" i="5" s="1"/>
  <c r="D15" i="2"/>
  <c r="D19" i="2" s="1"/>
  <c r="F15" i="2"/>
  <c r="F19" i="2" s="1"/>
  <c r="G15" i="2"/>
  <c r="G19" i="2" s="1"/>
  <c r="C24" i="4"/>
  <c r="C23" i="4"/>
  <c r="G14" i="4"/>
  <c r="G18" i="4" s="1"/>
  <c r="F14" i="4"/>
  <c r="F18" i="4" s="1"/>
  <c r="E14" i="4"/>
  <c r="E18" i="4" s="1"/>
  <c r="E14" i="1"/>
  <c r="E18" i="1" s="1"/>
  <c r="C23" i="1"/>
  <c r="C24" i="1"/>
  <c r="G14" i="1"/>
  <c r="G18" i="1" s="1"/>
  <c r="E14" i="5"/>
  <c r="E18" i="5" s="1"/>
  <c r="C24" i="5"/>
  <c r="C23" i="5"/>
  <c r="G14" i="5"/>
  <c r="G18" i="5" s="1"/>
  <c r="C25" i="5"/>
  <c r="C25" i="4" l="1"/>
  <c r="C26" i="4" s="1"/>
  <c r="C27" i="7"/>
  <c r="C25" i="1"/>
  <c r="C26" i="1" s="1"/>
  <c r="J28" i="8"/>
  <c r="C25" i="8"/>
  <c r="C27" i="8"/>
  <c r="C28" i="8" s="1"/>
  <c r="C26" i="2"/>
  <c r="C25" i="2"/>
  <c r="C24" i="2"/>
  <c r="C26" i="5"/>
  <c r="C27" i="2" l="1"/>
  <c r="N8" i="7"/>
  <c r="N9" i="7" s="1"/>
  <c r="M8" i="7"/>
  <c r="M9" i="7" s="1"/>
  <c r="L8" i="7"/>
  <c r="L9" i="7" s="1"/>
  <c r="K8" i="7"/>
  <c r="K9" i="7" s="1"/>
  <c r="J8" i="7"/>
  <c r="J9" i="7" s="1"/>
  <c r="C25" i="7" l="1"/>
  <c r="C26" i="7"/>
  <c r="C28" i="7" s="1"/>
</calcChain>
</file>

<file path=xl/sharedStrings.xml><?xml version="1.0" encoding="utf-8"?>
<sst xmlns="http://schemas.openxmlformats.org/spreadsheetml/2006/main" count="184" uniqueCount="50">
  <si>
    <t>Discount rate:</t>
  </si>
  <si>
    <t>Year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</si>
  <si>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</si>
  <si>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</si>
  <si>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</si>
  <si>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</si>
  <si>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</si>
  <si>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</si>
  <si>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</si>
  <si>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</si>
  <si>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</si>
  <si>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NPV underspend</t>
  </si>
  <si>
    <t>NPV financing benefit</t>
  </si>
  <si>
    <t>Total underspend (NPV)</t>
  </si>
  <si>
    <t>Relevant sharing ratio</t>
  </si>
  <si>
    <t>NSP share</t>
  </si>
  <si>
    <t>Total NSP financing benefit (NPV)</t>
  </si>
  <si>
    <t>CESS calculation</t>
  </si>
  <si>
    <t>Total underspend (NPV) adjusted for deferrals</t>
  </si>
  <si>
    <t>Regulatory period 1</t>
  </si>
  <si>
    <t>Regulatory period 2</t>
  </si>
  <si>
    <t>Capital expenditure sharing scheme</t>
  </si>
  <si>
    <t>Discount factor (middle of year)*</t>
  </si>
  <si>
    <t>Discount factor (end of year)**</t>
  </si>
  <si>
    <t>Notes</t>
  </si>
  <si>
    <t>* Capex is assumed to occur mid-year. Hence, a mid-year discount rate is required for capex allowance, actual capex and underspend.</t>
  </si>
  <si>
    <t>** The financing benefit is calculated on an end of year basis. Hence, an end of year discount rate is required.</t>
  </si>
  <si>
    <t>CESS calculation (post-adjustment)</t>
  </si>
  <si>
    <t>NPV excluded capex</t>
  </si>
  <si>
    <t>Total excluded capex (NPV)</t>
  </si>
  <si>
    <t>1. Calculation of CESS before ex-post review for years 4 and 5</t>
  </si>
  <si>
    <t>Increase in forecast capex in regulatory period 2 attributable to capex deferred in regulatory period 1</t>
  </si>
  <si>
    <t>CESS calculation before ex-post review for years 4 and 5</t>
  </si>
  <si>
    <t>Discount factor (middle of year 5)</t>
  </si>
  <si>
    <t>NPV of increase in forecast capex from deferred capex</t>
  </si>
  <si>
    <t>Underspend (net of excluded capex)</t>
  </si>
  <si>
    <t>Capex excluded from RAB</t>
  </si>
  <si>
    <t>Underspend (net of capex excluded from RAB)</t>
  </si>
  <si>
    <t>Year 4 cost</t>
  </si>
  <si>
    <t>Year 5 cost</t>
  </si>
  <si>
    <t>Total financing cost</t>
  </si>
  <si>
    <t>Total NSP financing cost (NPV)</t>
  </si>
  <si>
    <t>2. Calculation of CESS refund after ex-post review for years 4 and 5</t>
  </si>
  <si>
    <t>Refund of CESS penalty after ex-post review for years 4 and 5</t>
  </si>
  <si>
    <t>Consumer share</t>
  </si>
  <si>
    <t>NPV financing cost on excluded capex</t>
  </si>
  <si>
    <t>NPV of CESS payments in next period</t>
  </si>
  <si>
    <t>NPV of CESS payments (post-adjustment)</t>
  </si>
  <si>
    <t>NPV of CESS penalty to be refunded***</t>
  </si>
  <si>
    <t>*** This is in end of Year 5 dollars. The refund will be provided 5 years later so will need to be converted to a different time value when refunded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</si>
</sst>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"/>
    <numFmt numFmtId="165" formatCode="0.000000000000000000"/>
  </numFmts>
  <fonts count="5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9" fontId="2" fillId="2" borderId="0" xfId="0" applyNumberFormat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9" fontId="2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" fontId="2" fillId="0" borderId="7" xfId="0" applyNumberFormat="1" applyFont="1" applyBorder="1"/>
    <xf numFmtId="1" fontId="2" fillId="0" borderId="0" xfId="0" applyNumberFormat="1" applyFont="1" applyBorder="1"/>
    <xf numFmtId="1" fontId="2" fillId="0" borderId="8" xfId="0" applyNumberFormat="1" applyFont="1" applyBorder="1"/>
    <xf numFmtId="0" fontId="2" fillId="0" borderId="9" xfId="0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7" xfId="0" applyNumberFormat="1" applyFont="1" applyBorder="1"/>
    <xf numFmtId="2" fontId="2" fillId="0" borderId="0" xfId="0" applyNumberFormat="1" applyFont="1" applyBorder="1"/>
    <xf numFmtId="2" fontId="2" fillId="0" borderId="8" xfId="0" applyNumberFormat="1" applyFont="1" applyBorder="1"/>
    <xf numFmtId="0" fontId="2" fillId="0" borderId="12" xfId="0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2" fillId="0" borderId="16" xfId="0" applyFont="1" applyBorder="1"/>
    <xf numFmtId="2" fontId="2" fillId="0" borderId="17" xfId="0" applyNumberFormat="1" applyFont="1" applyBorder="1"/>
    <xf numFmtId="2" fontId="2" fillId="0" borderId="1" xfId="0" applyNumberFormat="1" applyFont="1" applyBorder="1"/>
    <xf numFmtId="2" fontId="2" fillId="0" borderId="18" xfId="0" applyNumberFormat="1" applyFont="1" applyBorder="1"/>
    <xf numFmtId="2" fontId="2" fillId="0" borderId="0" xfId="0" applyNumberFormat="1" applyFont="1"/>
    <xf numFmtId="0" fontId="2" fillId="0" borderId="19" xfId="0" applyFont="1" applyBorder="1"/>
    <xf numFmtId="2" fontId="2" fillId="0" borderId="20" xfId="0" applyNumberFormat="1" applyFont="1" applyBorder="1"/>
    <xf numFmtId="9" fontId="2" fillId="0" borderId="21" xfId="0" applyNumberFormat="1" applyFont="1" applyBorder="1"/>
    <xf numFmtId="2" fontId="2" fillId="0" borderId="21" xfId="0" applyNumberFormat="1" applyFont="1" applyBorder="1"/>
    <xf numFmtId="0" fontId="3" fillId="0" borderId="16" xfId="0" applyFont="1" applyBorder="1"/>
    <xf numFmtId="2" fontId="3" fillId="0" borderId="22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Border="1"/>
    <xf numFmtId="2" fontId="2" fillId="0" borderId="0" xfId="0" applyNumberFormat="1" applyFont="1" applyFill="1" applyBorder="1"/>
    <xf numFmtId="10" fontId="0" fillId="0" borderId="0" xfId="0" applyNumberFormat="1"/>
    <xf numFmtId="2" fontId="2" fillId="0" borderId="26" xfId="0" applyNumberFormat="1" applyFont="1" applyBorder="1"/>
    <xf numFmtId="0" fontId="3" fillId="0" borderId="1" xfId="0" applyFont="1" applyFill="1" applyBorder="1"/>
    <xf numFmtId="0" fontId="0" fillId="0" borderId="1" xfId="0" applyBorder="1"/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27" xfId="0" applyFont="1" applyBorder="1"/>
    <xf numFmtId="2" fontId="0" fillId="0" borderId="0" xfId="0" applyNumberFormat="1"/>
    <xf numFmtId="2" fontId="3" fillId="0" borderId="0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2" fillId="2" borderId="28" xfId="0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2" borderId="33" xfId="0" applyFont="1" applyFill="1" applyBorder="1" applyProtection="1">
      <protection locked="0"/>
    </xf>
    <xf numFmtId="0" fontId="2" fillId="2" borderId="34" xfId="0" applyFont="1" applyFill="1" applyBorder="1" applyProtection="1">
      <protection locked="0"/>
    </xf>
    <xf numFmtId="2" fontId="2" fillId="0" borderId="33" xfId="0" applyNumberFormat="1" applyFont="1" applyBorder="1"/>
    <xf numFmtId="2" fontId="2" fillId="0" borderId="34" xfId="0" applyNumberFormat="1" applyFont="1" applyBorder="1"/>
    <xf numFmtId="0" fontId="3" fillId="0" borderId="23" xfId="0" applyFont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2" fontId="2" fillId="0" borderId="25" xfId="0" applyNumberFormat="1" applyFont="1" applyBorder="1"/>
    <xf numFmtId="0" fontId="0" fillId="0" borderId="25" xfId="0" applyBorder="1"/>
    <xf numFmtId="2" fontId="2" fillId="0" borderId="25" xfId="0" applyNumberFormat="1" applyFont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9" fontId="2" fillId="0" borderId="0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 wrapText="1"/>
    </xf>
    <xf numFmtId="0" fontId="3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workbookViewId="0">
      <selection activeCell="P22" sqref="P22"/>
    </sheetView>
  </sheetViews>
  <sheetFormatPr defaultRowHeight="15" x14ac:dyDescent="0.25"/>
  <cols>
    <col min="1" max="1" width="4.140625" customWidth="1"/>
    <col min="2" max="2" width="78.140625" customWidth="1"/>
  </cols>
  <sheetData>
    <row r="1" spans="2:10" ht="16.5" thickBot="1" x14ac:dyDescent="0.3">
      <c r="B1" s="71" t="s">
        <v>21</v>
      </c>
      <c r="C1" s="71"/>
      <c r="D1" s="71"/>
      <c r="E1" s="71"/>
      <c r="F1" s="71"/>
      <c r="G1" s="71"/>
    </row>
    <row r="2" spans="2:10" x14ac:dyDescent="0.25">
      <c r="B2" s="1"/>
      <c r="C2" s="1"/>
      <c r="D2" s="1"/>
      <c r="E2" s="1"/>
      <c r="F2" s="1"/>
      <c r="G2" s="1"/>
    </row>
    <row r="3" spans="2:10" x14ac:dyDescent="0.25">
      <c r="B3" s="36" t="s">
        <v>0</v>
      </c>
      <c r="C3" s="2">
        <v>0.06</v>
      </c>
      <c r="D3" s="1"/>
      <c r="E3" s="1"/>
      <c r="F3" s="1"/>
      <c r="G3" s="1"/>
    </row>
    <row r="4" spans="2:10" ht="15.75" thickBot="1" x14ac:dyDescent="0.3">
      <c r="B4" s="1"/>
      <c r="C4" s="4"/>
      <c r="D4" s="1"/>
      <c r="E4" s="1"/>
      <c r="F4" s="1"/>
      <c r="G4" s="1"/>
    </row>
    <row r="5" spans="2:10" x14ac:dyDescent="0.25">
      <c r="B5" s="5" t="s">
        <v>1</v>
      </c>
      <c r="C5" s="6">
        <v>1</v>
      </c>
      <c r="D5" s="7">
        <v>2</v>
      </c>
      <c r="E5" s="7">
        <v>3</v>
      </c>
      <c r="F5" s="7">
        <v>4</v>
      </c>
      <c r="G5" s="8">
        <v>5</v>
      </c>
    </row>
    <row r="6" spans="2:10" x14ac:dyDescent="0.25">
      <c r="B6" s="9" t="s">
        <v>2</v>
      </c>
      <c r="C6" s="10">
        <v>100</v>
      </c>
      <c r="D6" s="3">
        <v>100</v>
      </c>
      <c r="E6" s="3">
        <v>100</v>
      </c>
      <c r="F6" s="3">
        <v>100</v>
      </c>
      <c r="G6" s="11">
        <v>100</v>
      </c>
    </row>
    <row r="7" spans="2:10" x14ac:dyDescent="0.25">
      <c r="B7" s="9" t="s">
        <v>3</v>
      </c>
      <c r="C7" s="10">
        <v>99</v>
      </c>
      <c r="D7" s="3">
        <v>99</v>
      </c>
      <c r="E7" s="3">
        <v>99</v>
      </c>
      <c r="F7" s="3">
        <v>99</v>
      </c>
      <c r="G7" s="11">
        <v>99</v>
      </c>
    </row>
    <row r="8" spans="2:10" x14ac:dyDescent="0.25">
      <c r="B8" s="9" t="s">
        <v>4</v>
      </c>
      <c r="C8" s="12">
        <f>C6-C7</f>
        <v>1</v>
      </c>
      <c r="D8" s="13">
        <f t="shared" ref="D8:G8" si="0">D6-D7</f>
        <v>1</v>
      </c>
      <c r="E8" s="13">
        <f t="shared" si="0"/>
        <v>1</v>
      </c>
      <c r="F8" s="13">
        <f t="shared" si="0"/>
        <v>1</v>
      </c>
      <c r="G8" s="14">
        <f t="shared" si="0"/>
        <v>1</v>
      </c>
    </row>
    <row r="9" spans="2:10" x14ac:dyDescent="0.25">
      <c r="B9" s="9" t="s">
        <v>5</v>
      </c>
      <c r="C9" s="18">
        <f>C$8*((1+$C$3)^(1/2)-1)</f>
        <v>2.9563014098699991E-2</v>
      </c>
      <c r="D9" s="19">
        <f>$C$8*$C$3</f>
        <v>0.06</v>
      </c>
      <c r="E9" s="19">
        <f>$C$8*$C$3</f>
        <v>0.06</v>
      </c>
      <c r="F9" s="19">
        <f>$C$8*$C$3</f>
        <v>0.06</v>
      </c>
      <c r="G9" s="20">
        <f>$C$8*$C$3</f>
        <v>0.06</v>
      </c>
      <c r="I9" s="42"/>
      <c r="J9" s="43"/>
    </row>
    <row r="10" spans="2:10" x14ac:dyDescent="0.25">
      <c r="B10" s="9" t="s">
        <v>6</v>
      </c>
      <c r="C10" s="18"/>
      <c r="D10" s="19">
        <f>D$8*((1+$C$3)^(1/2)-1)</f>
        <v>2.9563014098699991E-2</v>
      </c>
      <c r="E10" s="19">
        <f>$D8*$C$3</f>
        <v>0.06</v>
      </c>
      <c r="F10" s="19">
        <f>$D8*$C$3</f>
        <v>0.06</v>
      </c>
      <c r="G10" s="20">
        <f>$D8*$C$3</f>
        <v>0.06</v>
      </c>
      <c r="I10" s="42"/>
      <c r="J10" s="43"/>
    </row>
    <row r="11" spans="2:10" x14ac:dyDescent="0.25">
      <c r="B11" s="9" t="s">
        <v>7</v>
      </c>
      <c r="C11" s="18"/>
      <c r="D11" s="19"/>
      <c r="E11" s="19">
        <f>E$8*((1+$C$3)^(1/2)-1)</f>
        <v>2.9563014098699991E-2</v>
      </c>
      <c r="F11" s="19">
        <f>$E8*$C$3</f>
        <v>0.06</v>
      </c>
      <c r="G11" s="20">
        <f>$E8*$C$3</f>
        <v>0.06</v>
      </c>
      <c r="I11" s="42"/>
      <c r="J11" s="43"/>
    </row>
    <row r="12" spans="2:10" x14ac:dyDescent="0.25">
      <c r="B12" s="9" t="s">
        <v>8</v>
      </c>
      <c r="C12" s="18"/>
      <c r="D12" s="19"/>
      <c r="E12" s="19"/>
      <c r="F12" s="19">
        <f>F$8*((1+$C$3)^(1/2)-1)</f>
        <v>2.9563014098699991E-2</v>
      </c>
      <c r="G12" s="20">
        <f>$F8*$C$3</f>
        <v>0.06</v>
      </c>
      <c r="I12" s="42"/>
      <c r="J12" s="43"/>
    </row>
    <row r="13" spans="2:10" x14ac:dyDescent="0.25">
      <c r="B13" s="9" t="s">
        <v>9</v>
      </c>
      <c r="C13" s="18"/>
      <c r="D13" s="19"/>
      <c r="E13" s="19"/>
      <c r="F13" s="19"/>
      <c r="G13" s="20">
        <f>G$8*((1+$C$3)^(1/2)-1)</f>
        <v>2.9563014098699991E-2</v>
      </c>
      <c r="I13" s="42"/>
      <c r="J13" s="43"/>
    </row>
    <row r="14" spans="2:10" x14ac:dyDescent="0.25">
      <c r="B14" s="15" t="s">
        <v>10</v>
      </c>
      <c r="C14" s="16">
        <f>SUM(C9:C13)</f>
        <v>2.9563014098699991E-2</v>
      </c>
      <c r="D14" s="17">
        <f>SUM(D9:D13)</f>
        <v>8.9563014098699989E-2</v>
      </c>
      <c r="E14" s="17">
        <f>SUM(E9:E13)</f>
        <v>0.14956301409869999</v>
      </c>
      <c r="F14" s="17">
        <f>SUM(F9:F13)</f>
        <v>0.20956301409869998</v>
      </c>
      <c r="G14" s="44">
        <f>SUM(G9:G13)</f>
        <v>0.26956301409869998</v>
      </c>
    </row>
    <row r="15" spans="2:10" x14ac:dyDescent="0.25">
      <c r="B15" s="21" t="s">
        <v>22</v>
      </c>
      <c r="C15" s="22">
        <f>1/(1+$C$3)^(C5-5.5)</f>
        <v>1.2997995841677643</v>
      </c>
      <c r="D15" s="23">
        <f>1/(1+$C$3)^(D5-5.5)</f>
        <v>1.2262260227997774</v>
      </c>
      <c r="E15" s="23">
        <f>1/(1+$C$3)^(E5-5.5)</f>
        <v>1.1568170026412996</v>
      </c>
      <c r="F15" s="23">
        <f>1/(1+$C$3)^(F5-5.5)</f>
        <v>1.0913367949446222</v>
      </c>
      <c r="G15" s="24">
        <f>1/(1+$C$3)^(G5-5.5)</f>
        <v>1.0295630140987</v>
      </c>
    </row>
    <row r="16" spans="2:10" x14ac:dyDescent="0.25">
      <c r="B16" s="21" t="s">
        <v>23</v>
      </c>
      <c r="C16" s="22">
        <f>1/(1+$C$3)^(C5-5)</f>
        <v>1.2624769600000003</v>
      </c>
      <c r="D16" s="23">
        <f>1/(1+$C$3)^(D5-5)</f>
        <v>1.1910160000000003</v>
      </c>
      <c r="E16" s="23">
        <f>1/(1+$C$3)^(E5-5)</f>
        <v>1.1236000000000002</v>
      </c>
      <c r="F16" s="23">
        <f>1/(1+$C$3)^(F5-5)</f>
        <v>1.06</v>
      </c>
      <c r="G16" s="24">
        <f>1/(1+$C$3)^(G5-5)</f>
        <v>1</v>
      </c>
    </row>
    <row r="17" spans="2:7" x14ac:dyDescent="0.25">
      <c r="B17" s="9" t="s">
        <v>11</v>
      </c>
      <c r="C17" s="18">
        <f>C8*C15</f>
        <v>1.2997995841677643</v>
      </c>
      <c r="D17" s="19">
        <f>D8*D15</f>
        <v>1.2262260227997774</v>
      </c>
      <c r="E17" s="19">
        <f>E8*E15</f>
        <v>1.1568170026412996</v>
      </c>
      <c r="F17" s="19">
        <f>F8*F15</f>
        <v>1.0913367949446222</v>
      </c>
      <c r="G17" s="20">
        <f>G8*G15</f>
        <v>1.0295630140987</v>
      </c>
    </row>
    <row r="18" spans="2:7" ht="15.75" thickBot="1" x14ac:dyDescent="0.3">
      <c r="B18" s="25" t="s">
        <v>12</v>
      </c>
      <c r="C18" s="26">
        <f>C14*C16</f>
        <v>3.7322624167763913E-2</v>
      </c>
      <c r="D18" s="27">
        <f>D14*D16</f>
        <v>0.1066709827997773</v>
      </c>
      <c r="E18" s="27">
        <f t="shared" ref="E18:G18" si="1">E14*E16</f>
        <v>0.16804900264129932</v>
      </c>
      <c r="F18" s="27">
        <f t="shared" si="1"/>
        <v>0.22213679494462199</v>
      </c>
      <c r="G18" s="28">
        <f t="shared" si="1"/>
        <v>0.26956301409869998</v>
      </c>
    </row>
    <row r="19" spans="2:7" x14ac:dyDescent="0.25">
      <c r="B19" s="37"/>
      <c r="C19" s="19"/>
      <c r="D19" s="19"/>
      <c r="E19" s="19"/>
      <c r="F19" s="19"/>
      <c r="G19" s="19"/>
    </row>
    <row r="20" spans="2:7" ht="15.75" thickBot="1" x14ac:dyDescent="0.3">
      <c r="B20" s="38" t="s">
        <v>17</v>
      </c>
      <c r="C20" s="29"/>
      <c r="D20" s="1"/>
      <c r="E20" s="1"/>
      <c r="F20" s="1"/>
      <c r="G20" s="1"/>
    </row>
    <row r="21" spans="2:7" x14ac:dyDescent="0.25">
      <c r="B21" s="30" t="s">
        <v>13</v>
      </c>
      <c r="C21" s="31">
        <f>SUM(C17:G17)</f>
        <v>5.8037424186521633</v>
      </c>
      <c r="D21" s="1"/>
      <c r="E21" s="1"/>
      <c r="F21" s="1"/>
      <c r="G21" s="1"/>
    </row>
    <row r="22" spans="2:7" x14ac:dyDescent="0.25">
      <c r="B22" s="9" t="s">
        <v>14</v>
      </c>
      <c r="C22" s="32">
        <v>0.3</v>
      </c>
      <c r="D22" s="1"/>
      <c r="E22" s="1"/>
      <c r="F22" s="1"/>
      <c r="G22" s="1"/>
    </row>
    <row r="23" spans="2:7" x14ac:dyDescent="0.25">
      <c r="B23" s="9" t="s">
        <v>44</v>
      </c>
      <c r="C23" s="33">
        <f>(1-C22)*C21</f>
        <v>4.0626196930565142</v>
      </c>
      <c r="D23" s="1"/>
      <c r="E23" s="1"/>
      <c r="F23" s="1"/>
      <c r="G23" s="1"/>
    </row>
    <row r="24" spans="2:7" x14ac:dyDescent="0.25">
      <c r="B24" s="9" t="s">
        <v>15</v>
      </c>
      <c r="C24" s="33">
        <f>C22*C21</f>
        <v>1.741122725595649</v>
      </c>
      <c r="D24" s="1"/>
      <c r="E24" s="1"/>
      <c r="F24" s="1"/>
      <c r="G24" s="1"/>
    </row>
    <row r="25" spans="2:7" x14ac:dyDescent="0.25">
      <c r="B25" s="9" t="s">
        <v>16</v>
      </c>
      <c r="C25" s="33">
        <f>SUM(C18:G18)</f>
        <v>0.80374241865216256</v>
      </c>
      <c r="D25" s="1"/>
      <c r="E25" s="1"/>
      <c r="F25" s="1"/>
      <c r="G25" s="1"/>
    </row>
    <row r="26" spans="2:7" ht="15.75" thickBot="1" x14ac:dyDescent="0.3">
      <c r="B26" s="34" t="s">
        <v>46</v>
      </c>
      <c r="C26" s="35">
        <f>C24-C25</f>
        <v>0.9373803069434864</v>
      </c>
      <c r="D26" s="1"/>
      <c r="E26" s="1"/>
      <c r="F26" s="1"/>
      <c r="G26" s="1"/>
    </row>
    <row r="28" spans="2:7" ht="15.75" thickBot="1" x14ac:dyDescent="0.3">
      <c r="B28" s="45" t="s">
        <v>24</v>
      </c>
      <c r="C28" s="46"/>
      <c r="D28" s="46"/>
      <c r="E28" s="46"/>
      <c r="F28" s="46"/>
      <c r="G28" s="46"/>
    </row>
    <row r="29" spans="2:7" x14ac:dyDescent="0.25">
      <c r="B29" s="72" t="s">
        <v>25</v>
      </c>
      <c r="C29" s="72"/>
      <c r="D29" s="72"/>
      <c r="E29" s="72"/>
      <c r="F29" s="72"/>
      <c r="G29" s="72"/>
    </row>
    <row r="30" spans="2:7" x14ac:dyDescent="0.25">
      <c r="B30" s="72" t="s">
        <v>26</v>
      </c>
      <c r="C30" s="72"/>
      <c r="D30" s="72"/>
      <c r="E30" s="72"/>
      <c r="F30" s="72"/>
      <c r="G30" s="72"/>
    </row>
  </sheetData>
  <sheetProtection sheet="1" objects="1" scenarios="1"/>
  <mergeCells count="3">
    <mergeCell ref="B1:G1"/>
    <mergeCell ref="B29:G29"/>
    <mergeCell ref="B30:G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K24" sqref="K24"/>
    </sheetView>
  </sheetViews>
  <sheetFormatPr defaultRowHeight="15" x14ac:dyDescent="0.25"/>
  <cols>
    <col min="1" max="1" width="5.28515625" customWidth="1"/>
    <col min="2" max="2" width="36.140625" bestFit="1" customWidth="1"/>
  </cols>
  <sheetData>
    <row r="1" spans="2:7" ht="16.5" thickBot="1" x14ac:dyDescent="0.3">
      <c r="B1" s="71" t="s">
        <v>21</v>
      </c>
      <c r="C1" s="71"/>
      <c r="D1" s="71"/>
      <c r="E1" s="71"/>
      <c r="F1" s="71"/>
      <c r="G1" s="7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36" t="s">
        <v>0</v>
      </c>
      <c r="C3" s="2">
        <v>0.06</v>
      </c>
      <c r="D3" s="1"/>
      <c r="E3" s="1"/>
      <c r="F3" s="1"/>
      <c r="G3" s="1"/>
    </row>
    <row r="4" spans="2:7" ht="15.75" thickBot="1" x14ac:dyDescent="0.3">
      <c r="B4" s="1"/>
      <c r="C4" s="4"/>
      <c r="D4" s="1"/>
      <c r="E4" s="1"/>
      <c r="F4" s="1"/>
      <c r="G4" s="1"/>
    </row>
    <row r="5" spans="2:7" x14ac:dyDescent="0.25">
      <c r="B5" s="5" t="s">
        <v>1</v>
      </c>
      <c r="C5" s="6">
        <v>1</v>
      </c>
      <c r="D5" s="7">
        <v>2</v>
      </c>
      <c r="E5" s="7">
        <v>3</v>
      </c>
      <c r="F5" s="7">
        <v>4</v>
      </c>
      <c r="G5" s="8">
        <v>5</v>
      </c>
    </row>
    <row r="6" spans="2:7" x14ac:dyDescent="0.25">
      <c r="B6" s="9" t="s">
        <v>2</v>
      </c>
      <c r="C6" s="10">
        <v>300</v>
      </c>
      <c r="D6" s="3">
        <v>330</v>
      </c>
      <c r="E6" s="3">
        <v>270</v>
      </c>
      <c r="F6" s="3">
        <v>300</v>
      </c>
      <c r="G6" s="11">
        <v>330</v>
      </c>
    </row>
    <row r="7" spans="2:7" x14ac:dyDescent="0.25">
      <c r="B7" s="9" t="s">
        <v>3</v>
      </c>
      <c r="C7" s="10">
        <v>280</v>
      </c>
      <c r="D7" s="3">
        <v>310</v>
      </c>
      <c r="E7" s="3">
        <v>300</v>
      </c>
      <c r="F7" s="3">
        <v>290</v>
      </c>
      <c r="G7" s="11">
        <v>320</v>
      </c>
    </row>
    <row r="8" spans="2:7" x14ac:dyDescent="0.25">
      <c r="B8" s="9" t="s">
        <v>4</v>
      </c>
      <c r="C8" s="12">
        <f>C6-C7</f>
        <v>20</v>
      </c>
      <c r="D8" s="13">
        <f>D6-D7</f>
        <v>20</v>
      </c>
      <c r="E8" s="13">
        <f>E6-E7</f>
        <v>-30</v>
      </c>
      <c r="F8" s="13">
        <f>F6-F7</f>
        <v>10</v>
      </c>
      <c r="G8" s="14">
        <f>G6-G7</f>
        <v>10</v>
      </c>
    </row>
    <row r="9" spans="2:7" x14ac:dyDescent="0.25">
      <c r="B9" s="9" t="s">
        <v>5</v>
      </c>
      <c r="C9" s="18">
        <f>C$8*((1+$C$3)^(1/2)-1)</f>
        <v>0.59126028197399982</v>
      </c>
      <c r="D9" s="19">
        <f>$C$8*$C$3</f>
        <v>1.2</v>
      </c>
      <c r="E9" s="19">
        <f>$C$8*$C$3</f>
        <v>1.2</v>
      </c>
      <c r="F9" s="19">
        <f>$C$8*$C$3</f>
        <v>1.2</v>
      </c>
      <c r="G9" s="20">
        <f>$C$8*$C$3</f>
        <v>1.2</v>
      </c>
    </row>
    <row r="10" spans="2:7" x14ac:dyDescent="0.25">
      <c r="B10" s="9" t="s">
        <v>6</v>
      </c>
      <c r="C10" s="18"/>
      <c r="D10" s="19">
        <f>D$8*((1+$C$3)^(1/2)-1)</f>
        <v>0.59126028197399982</v>
      </c>
      <c r="E10" s="19">
        <f>$D8*$C$3</f>
        <v>1.2</v>
      </c>
      <c r="F10" s="19">
        <f>$D8*$C$3</f>
        <v>1.2</v>
      </c>
      <c r="G10" s="20">
        <f>$D8*$C$3</f>
        <v>1.2</v>
      </c>
    </row>
    <row r="11" spans="2:7" x14ac:dyDescent="0.25">
      <c r="B11" s="9" t="s">
        <v>7</v>
      </c>
      <c r="C11" s="18"/>
      <c r="D11" s="19"/>
      <c r="E11" s="19">
        <f>E$8*((1+$C$3)^(1/2)-1)</f>
        <v>-0.88689042296099974</v>
      </c>
      <c r="F11" s="19">
        <f>$E8*$C$3</f>
        <v>-1.7999999999999998</v>
      </c>
      <c r="G11" s="20">
        <f>$E8*$C$3</f>
        <v>-1.7999999999999998</v>
      </c>
    </row>
    <row r="12" spans="2:7" x14ac:dyDescent="0.25">
      <c r="B12" s="9" t="s">
        <v>8</v>
      </c>
      <c r="C12" s="18"/>
      <c r="D12" s="19"/>
      <c r="E12" s="19"/>
      <c r="F12" s="19">
        <f>F$8*((1+$C$3)^(1/2)-1)</f>
        <v>0.29563014098699991</v>
      </c>
      <c r="G12" s="20">
        <f>$F8*$C$3</f>
        <v>0.6</v>
      </c>
    </row>
    <row r="13" spans="2:7" x14ac:dyDescent="0.25">
      <c r="B13" s="9" t="s">
        <v>9</v>
      </c>
      <c r="C13" s="18"/>
      <c r="D13" s="19"/>
      <c r="E13" s="19"/>
      <c r="F13" s="19"/>
      <c r="G13" s="20">
        <f>G$8*((1+$C$3)^(1/2)-1)</f>
        <v>0.29563014098699991</v>
      </c>
    </row>
    <row r="14" spans="2:7" x14ac:dyDescent="0.25">
      <c r="B14" s="15" t="s">
        <v>10</v>
      </c>
      <c r="C14" s="16">
        <f>SUM(C9:C13)</f>
        <v>0.59126028197399982</v>
      </c>
      <c r="D14" s="17">
        <f>SUM(D9:D13)</f>
        <v>1.7912602819739998</v>
      </c>
      <c r="E14" s="17">
        <f>SUM(E9:E13)</f>
        <v>1.5131095770390002</v>
      </c>
      <c r="F14" s="17">
        <f>SUM(F9:F13)</f>
        <v>0.895630140987</v>
      </c>
      <c r="G14" s="44">
        <f>SUM(G9:G13)</f>
        <v>1.4956301409870001</v>
      </c>
    </row>
    <row r="15" spans="2:7" x14ac:dyDescent="0.25">
      <c r="B15" s="21" t="s">
        <v>22</v>
      </c>
      <c r="C15" s="22">
        <f>1/(1+$C$3)^(C5-5.5)</f>
        <v>1.2997995841677643</v>
      </c>
      <c r="D15" s="23">
        <f>1/(1+$C$3)^(D5-5.5)</f>
        <v>1.2262260227997774</v>
      </c>
      <c r="E15" s="23">
        <f>1/(1+$C$3)^(E5-5.5)</f>
        <v>1.1568170026412996</v>
      </c>
      <c r="F15" s="23">
        <f>1/(1+$C$3)^(F5-5.5)</f>
        <v>1.0913367949446222</v>
      </c>
      <c r="G15" s="24">
        <f>1/(1+$C$3)^(G5-5.5)</f>
        <v>1.0295630140987</v>
      </c>
    </row>
    <row r="16" spans="2:7" x14ac:dyDescent="0.25">
      <c r="B16" s="21" t="s">
        <v>23</v>
      </c>
      <c r="C16" s="22">
        <f>1/(1+$C$3)^(C5-5)</f>
        <v>1.2624769600000003</v>
      </c>
      <c r="D16" s="23">
        <f>1/(1+$C$3)^(D5-5)</f>
        <v>1.1910160000000003</v>
      </c>
      <c r="E16" s="23">
        <f>1/(1+$C$3)^(E5-5)</f>
        <v>1.1236000000000002</v>
      </c>
      <c r="F16" s="23">
        <f>1/(1+$C$3)^(F5-5)</f>
        <v>1.06</v>
      </c>
      <c r="G16" s="24">
        <f>1/(1+$C$3)^(G5-5)</f>
        <v>1</v>
      </c>
    </row>
    <row r="17" spans="2:7" x14ac:dyDescent="0.25">
      <c r="B17" s="9" t="s">
        <v>11</v>
      </c>
      <c r="C17" s="18">
        <f>C8*C15</f>
        <v>25.995991683355285</v>
      </c>
      <c r="D17" s="19">
        <f>D8*D15</f>
        <v>24.52452045599555</v>
      </c>
      <c r="E17" s="19">
        <f>E8*E15</f>
        <v>-34.704510079238986</v>
      </c>
      <c r="F17" s="19">
        <f>F8*F15</f>
        <v>10.913367949446222</v>
      </c>
      <c r="G17" s="20">
        <f>G8*G15</f>
        <v>10.295630140987001</v>
      </c>
    </row>
    <row r="18" spans="2:7" ht="15.75" thickBot="1" x14ac:dyDescent="0.3">
      <c r="B18" s="25" t="s">
        <v>12</v>
      </c>
      <c r="C18" s="26">
        <f>C14*C16</f>
        <v>0.74645248335527825</v>
      </c>
      <c r="D18" s="27">
        <f>D14*D16</f>
        <v>2.1334196559955458</v>
      </c>
      <c r="E18" s="27">
        <f t="shared" ref="E18:G18" si="0">E14*E16</f>
        <v>1.7001299207610208</v>
      </c>
      <c r="F18" s="27">
        <f t="shared" si="0"/>
        <v>0.94936794944622005</v>
      </c>
      <c r="G18" s="28">
        <f t="shared" si="0"/>
        <v>1.4956301409870001</v>
      </c>
    </row>
    <row r="19" spans="2:7" ht="15.75" thickBot="1" x14ac:dyDescent="0.3">
      <c r="B19" s="37"/>
      <c r="C19" s="19"/>
      <c r="D19" s="19"/>
      <c r="E19" s="19"/>
      <c r="F19" s="19"/>
      <c r="G19" s="19"/>
    </row>
    <row r="20" spans="2:7" ht="15.75" thickBot="1" x14ac:dyDescent="0.3">
      <c r="B20" s="63" t="s">
        <v>17</v>
      </c>
      <c r="C20" s="65"/>
      <c r="D20" s="1"/>
      <c r="E20" s="1"/>
      <c r="F20" s="1"/>
      <c r="G20" s="1"/>
    </row>
    <row r="21" spans="2:7" x14ac:dyDescent="0.25">
      <c r="B21" s="30" t="s">
        <v>13</v>
      </c>
      <c r="C21" s="31">
        <f>SUM(C17:G17)</f>
        <v>37.025000150545068</v>
      </c>
      <c r="D21" s="1"/>
      <c r="E21" s="1"/>
      <c r="F21" s="1"/>
      <c r="G21" s="1"/>
    </row>
    <row r="22" spans="2:7" x14ac:dyDescent="0.25">
      <c r="B22" s="9" t="s">
        <v>14</v>
      </c>
      <c r="C22" s="32">
        <v>0.3</v>
      </c>
      <c r="D22" s="1"/>
      <c r="E22" s="1"/>
      <c r="F22" s="1"/>
      <c r="G22" s="1"/>
    </row>
    <row r="23" spans="2:7" x14ac:dyDescent="0.25">
      <c r="B23" s="9" t="s">
        <v>44</v>
      </c>
      <c r="C23" s="33">
        <f>(1-C22)*C21</f>
        <v>25.917500105381546</v>
      </c>
      <c r="D23" s="1"/>
      <c r="E23" s="1"/>
      <c r="F23" s="1"/>
      <c r="G23" s="1"/>
    </row>
    <row r="24" spans="2:7" x14ac:dyDescent="0.25">
      <c r="B24" s="9" t="s">
        <v>15</v>
      </c>
      <c r="C24" s="33">
        <f>C22*C21</f>
        <v>11.107500045163521</v>
      </c>
      <c r="D24" s="1"/>
      <c r="E24" s="1"/>
      <c r="F24" s="1"/>
      <c r="G24" s="1"/>
    </row>
    <row r="25" spans="2:7" x14ac:dyDescent="0.25">
      <c r="B25" s="9" t="s">
        <v>16</v>
      </c>
      <c r="C25" s="33">
        <f>SUM(C18:G18)</f>
        <v>7.0250001505450648</v>
      </c>
      <c r="D25" s="1"/>
      <c r="E25" s="1"/>
      <c r="F25" s="1"/>
      <c r="G25" s="1"/>
    </row>
    <row r="26" spans="2:7" ht="15.75" thickBot="1" x14ac:dyDescent="0.3">
      <c r="B26" s="34" t="s">
        <v>46</v>
      </c>
      <c r="C26" s="35">
        <f>C24-C25</f>
        <v>4.0824998946184561</v>
      </c>
      <c r="D26" s="1"/>
      <c r="E26" s="1"/>
      <c r="F26" s="1"/>
      <c r="G26" s="1"/>
    </row>
    <row r="28" spans="2:7" ht="15.75" thickBot="1" x14ac:dyDescent="0.3">
      <c r="B28" s="45" t="s">
        <v>24</v>
      </c>
      <c r="C28" s="46"/>
      <c r="D28" s="46"/>
      <c r="E28" s="46"/>
      <c r="F28" s="46"/>
      <c r="G28" s="46"/>
    </row>
    <row r="29" spans="2:7" ht="30" customHeight="1" x14ac:dyDescent="0.25">
      <c r="B29" s="72" t="s">
        <v>25</v>
      </c>
      <c r="C29" s="72"/>
      <c r="D29" s="72"/>
      <c r="E29" s="72"/>
      <c r="F29" s="72"/>
      <c r="G29" s="72"/>
    </row>
    <row r="30" spans="2:7" ht="30.75" customHeight="1" x14ac:dyDescent="0.25">
      <c r="B30" s="72" t="s">
        <v>26</v>
      </c>
      <c r="C30" s="72"/>
      <c r="D30" s="72"/>
      <c r="E30" s="72"/>
      <c r="F30" s="72"/>
      <c r="G30" s="72"/>
    </row>
    <row r="40" spans="2:2" x14ac:dyDescent="0.25">
      <c r="B40" s="48"/>
    </row>
  </sheetData>
  <sheetProtection sheet="1" objects="1" scenarios="1"/>
  <mergeCells count="3">
    <mergeCell ref="B1:G1"/>
    <mergeCell ref="B29:G29"/>
    <mergeCell ref="B30:G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K21" sqref="K21"/>
    </sheetView>
  </sheetViews>
  <sheetFormatPr defaultRowHeight="15" x14ac:dyDescent="0.25"/>
  <cols>
    <col min="1" max="1" width="5.140625" customWidth="1"/>
    <col min="2" max="2" width="36.140625" bestFit="1" customWidth="1"/>
  </cols>
  <sheetData>
    <row r="1" spans="2:7" ht="16.5" thickBot="1" x14ac:dyDescent="0.3">
      <c r="B1" s="71" t="s">
        <v>21</v>
      </c>
      <c r="C1" s="71"/>
      <c r="D1" s="71"/>
      <c r="E1" s="71"/>
      <c r="F1" s="71"/>
      <c r="G1" s="7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36" t="s">
        <v>0</v>
      </c>
      <c r="C3" s="2">
        <v>0.06</v>
      </c>
      <c r="D3" s="1"/>
      <c r="E3" s="1"/>
      <c r="F3" s="1"/>
      <c r="G3" s="1"/>
    </row>
    <row r="4" spans="2:7" ht="15.75" thickBot="1" x14ac:dyDescent="0.3">
      <c r="B4" s="1"/>
      <c r="C4" s="4"/>
      <c r="D4" s="1"/>
      <c r="E4" s="1"/>
      <c r="F4" s="1"/>
      <c r="G4" s="1"/>
    </row>
    <row r="5" spans="2:7" x14ac:dyDescent="0.25">
      <c r="B5" s="5" t="s">
        <v>1</v>
      </c>
      <c r="C5" s="6">
        <v>1</v>
      </c>
      <c r="D5" s="7">
        <v>2</v>
      </c>
      <c r="E5" s="7">
        <v>3</v>
      </c>
      <c r="F5" s="7">
        <v>4</v>
      </c>
      <c r="G5" s="8">
        <v>5</v>
      </c>
    </row>
    <row r="6" spans="2:7" x14ac:dyDescent="0.25">
      <c r="B6" s="9" t="s">
        <v>2</v>
      </c>
      <c r="C6" s="10">
        <v>100</v>
      </c>
      <c r="D6" s="3">
        <v>100</v>
      </c>
      <c r="E6" s="3">
        <v>100</v>
      </c>
      <c r="F6" s="3">
        <v>100</v>
      </c>
      <c r="G6" s="11">
        <v>100</v>
      </c>
    </row>
    <row r="7" spans="2:7" x14ac:dyDescent="0.25">
      <c r="B7" s="9" t="s">
        <v>3</v>
      </c>
      <c r="C7" s="10">
        <v>100</v>
      </c>
      <c r="D7" s="3">
        <v>100</v>
      </c>
      <c r="E7" s="3">
        <v>120</v>
      </c>
      <c r="F7" s="3">
        <v>100</v>
      </c>
      <c r="G7" s="11">
        <v>100</v>
      </c>
    </row>
    <row r="8" spans="2:7" x14ac:dyDescent="0.25">
      <c r="B8" s="9" t="s">
        <v>4</v>
      </c>
      <c r="C8" s="12">
        <f>C6-C7</f>
        <v>0</v>
      </c>
      <c r="D8" s="13">
        <f>D6-D7</f>
        <v>0</v>
      </c>
      <c r="E8" s="13">
        <f>E6-E7</f>
        <v>-20</v>
      </c>
      <c r="F8" s="13">
        <f>F6-F7</f>
        <v>0</v>
      </c>
      <c r="G8" s="14">
        <f>G6-G7</f>
        <v>0</v>
      </c>
    </row>
    <row r="9" spans="2:7" x14ac:dyDescent="0.25">
      <c r="B9" s="9" t="s">
        <v>5</v>
      </c>
      <c r="C9" s="18">
        <f>C$8*((1+$C$3)^(1/2)-1)</f>
        <v>0</v>
      </c>
      <c r="D9" s="19">
        <f>$C$8*$C$3</f>
        <v>0</v>
      </c>
      <c r="E9" s="19">
        <f>$C$8*$C$3</f>
        <v>0</v>
      </c>
      <c r="F9" s="19">
        <f>$C$8*$C$3</f>
        <v>0</v>
      </c>
      <c r="G9" s="20">
        <f>$C$8*$C$3</f>
        <v>0</v>
      </c>
    </row>
    <row r="10" spans="2:7" x14ac:dyDescent="0.25">
      <c r="B10" s="9" t="s">
        <v>6</v>
      </c>
      <c r="C10" s="18"/>
      <c r="D10" s="19">
        <f>D$8*((1+$C$3)^(1/2)-1)</f>
        <v>0</v>
      </c>
      <c r="E10" s="19">
        <f>$D8*$C$3</f>
        <v>0</v>
      </c>
      <c r="F10" s="19">
        <f t="shared" ref="F10" si="0">$D8*$C$3</f>
        <v>0</v>
      </c>
      <c r="G10" s="20">
        <f>$D8*$C$3</f>
        <v>0</v>
      </c>
    </row>
    <row r="11" spans="2:7" x14ac:dyDescent="0.25">
      <c r="B11" s="9" t="s">
        <v>7</v>
      </c>
      <c r="C11" s="18"/>
      <c r="D11" s="19"/>
      <c r="E11" s="19">
        <f>E$8*((1+$C$3)^(1/2)-1)</f>
        <v>-0.59126028197399982</v>
      </c>
      <c r="F11" s="19">
        <f>$E8*$C$3</f>
        <v>-1.2</v>
      </c>
      <c r="G11" s="20">
        <f>$E8*$C$3</f>
        <v>-1.2</v>
      </c>
    </row>
    <row r="12" spans="2:7" x14ac:dyDescent="0.25">
      <c r="B12" s="9" t="s">
        <v>8</v>
      </c>
      <c r="C12" s="18"/>
      <c r="D12" s="19"/>
      <c r="E12" s="19"/>
      <c r="F12" s="19">
        <f>F$8*((1+$C$3)^(1/2)-1)</f>
        <v>0</v>
      </c>
      <c r="G12" s="20">
        <f>$F8*$C$3</f>
        <v>0</v>
      </c>
    </row>
    <row r="13" spans="2:7" x14ac:dyDescent="0.25">
      <c r="B13" s="9" t="s">
        <v>9</v>
      </c>
      <c r="C13" s="18"/>
      <c r="D13" s="19"/>
      <c r="E13" s="19"/>
      <c r="F13" s="19"/>
      <c r="G13" s="20">
        <f>G$8*((1+$C$3)^(1/2)-1)</f>
        <v>0</v>
      </c>
    </row>
    <row r="14" spans="2:7" x14ac:dyDescent="0.25">
      <c r="B14" s="15" t="s">
        <v>10</v>
      </c>
      <c r="C14" s="16">
        <f>SUM(C9:C13)</f>
        <v>0</v>
      </c>
      <c r="D14" s="17">
        <f>SUM(D9:D13)</f>
        <v>0</v>
      </c>
      <c r="E14" s="17">
        <f>SUM(E9:E13)</f>
        <v>-0.59126028197399982</v>
      </c>
      <c r="F14" s="17">
        <f>SUM(F9:F13)</f>
        <v>-1.2</v>
      </c>
      <c r="G14" s="44">
        <f>SUM(G9:G13)</f>
        <v>-1.2</v>
      </c>
    </row>
    <row r="15" spans="2:7" x14ac:dyDescent="0.25">
      <c r="B15" s="21" t="s">
        <v>22</v>
      </c>
      <c r="C15" s="22">
        <f>1/(1+$C$3)^(C5-5.5)</f>
        <v>1.2997995841677643</v>
      </c>
      <c r="D15" s="23">
        <f>1/(1+$C$3)^(D5-5.5)</f>
        <v>1.2262260227997774</v>
      </c>
      <c r="E15" s="23">
        <f>1/(1+$C$3)^(E5-5.5)</f>
        <v>1.1568170026412996</v>
      </c>
      <c r="F15" s="23">
        <f>1/(1+$C$3)^(F5-5.5)</f>
        <v>1.0913367949446222</v>
      </c>
      <c r="G15" s="24">
        <f>1/(1+$C$3)^(G5-5.5)</f>
        <v>1.0295630140987</v>
      </c>
    </row>
    <row r="16" spans="2:7" x14ac:dyDescent="0.25">
      <c r="B16" s="21" t="s">
        <v>23</v>
      </c>
      <c r="C16" s="22">
        <f>1/(1+$C$3)^(C5-5)</f>
        <v>1.2624769600000003</v>
      </c>
      <c r="D16" s="23">
        <f>1/(1+$C$3)^(D5-5)</f>
        <v>1.1910160000000003</v>
      </c>
      <c r="E16" s="23">
        <f>1/(1+$C$3)^(E5-5)</f>
        <v>1.1236000000000002</v>
      </c>
      <c r="F16" s="23">
        <f>1/(1+$C$3)^(F5-5)</f>
        <v>1.06</v>
      </c>
      <c r="G16" s="24">
        <f>1/(1+$C$3)^(G5-5)</f>
        <v>1</v>
      </c>
    </row>
    <row r="17" spans="2:7" x14ac:dyDescent="0.25">
      <c r="B17" s="9" t="s">
        <v>11</v>
      </c>
      <c r="C17" s="18">
        <f>C8*C15</f>
        <v>0</v>
      </c>
      <c r="D17" s="19">
        <f>D8*D15</f>
        <v>0</v>
      </c>
      <c r="E17" s="19">
        <f>E8*E15</f>
        <v>-23.136340052825993</v>
      </c>
      <c r="F17" s="19">
        <f>F8*F15</f>
        <v>0</v>
      </c>
      <c r="G17" s="20">
        <f>G8*G15</f>
        <v>0</v>
      </c>
    </row>
    <row r="18" spans="2:7" ht="15.75" thickBot="1" x14ac:dyDescent="0.3">
      <c r="B18" s="25" t="s">
        <v>12</v>
      </c>
      <c r="C18" s="26">
        <f>C14*C16</f>
        <v>0</v>
      </c>
      <c r="D18" s="27">
        <f>D14*D16</f>
        <v>0</v>
      </c>
      <c r="E18" s="27">
        <f t="shared" ref="E18:G18" si="1">E14*E16</f>
        <v>-0.66434005282598629</v>
      </c>
      <c r="F18" s="27">
        <f t="shared" si="1"/>
        <v>-1.272</v>
      </c>
      <c r="G18" s="28">
        <f t="shared" si="1"/>
        <v>-1.2</v>
      </c>
    </row>
    <row r="19" spans="2:7" ht="15.75" thickBot="1" x14ac:dyDescent="0.3">
      <c r="B19" s="37"/>
      <c r="C19" s="19"/>
      <c r="D19" s="19"/>
      <c r="E19" s="19"/>
      <c r="F19" s="19"/>
      <c r="G19" s="19"/>
    </row>
    <row r="20" spans="2:7" ht="15.75" thickBot="1" x14ac:dyDescent="0.3">
      <c r="B20" s="63" t="s">
        <v>17</v>
      </c>
      <c r="C20" s="65"/>
      <c r="D20" s="1"/>
      <c r="E20" s="1"/>
      <c r="F20" s="1"/>
      <c r="G20" s="1"/>
    </row>
    <row r="21" spans="2:7" x14ac:dyDescent="0.25">
      <c r="B21" s="30" t="s">
        <v>13</v>
      </c>
      <c r="C21" s="31">
        <f>SUM(C17:G17)</f>
        <v>-23.136340052825993</v>
      </c>
      <c r="D21" s="1"/>
      <c r="E21" s="1"/>
      <c r="F21" s="1"/>
      <c r="G21" s="1"/>
    </row>
    <row r="22" spans="2:7" x14ac:dyDescent="0.25">
      <c r="B22" s="9" t="s">
        <v>14</v>
      </c>
      <c r="C22" s="32">
        <v>0.3</v>
      </c>
      <c r="D22" s="1"/>
      <c r="E22" s="1"/>
      <c r="F22" s="1"/>
      <c r="G22" s="1"/>
    </row>
    <row r="23" spans="2:7" x14ac:dyDescent="0.25">
      <c r="B23" s="9" t="s">
        <v>44</v>
      </c>
      <c r="C23" s="33">
        <f>(1-C22)*C21</f>
        <v>-16.195438036978196</v>
      </c>
      <c r="D23" s="1"/>
      <c r="E23" s="1"/>
      <c r="F23" s="1"/>
      <c r="G23" s="1"/>
    </row>
    <row r="24" spans="2:7" x14ac:dyDescent="0.25">
      <c r="B24" s="9" t="s">
        <v>15</v>
      </c>
      <c r="C24" s="33">
        <f>C22*C21</f>
        <v>-6.9409020158477981</v>
      </c>
      <c r="D24" s="1"/>
      <c r="E24" s="1"/>
      <c r="F24" s="1"/>
      <c r="G24" s="1"/>
    </row>
    <row r="25" spans="2:7" x14ac:dyDescent="0.25">
      <c r="B25" s="9" t="s">
        <v>16</v>
      </c>
      <c r="C25" s="33">
        <f>SUM(C18:G18)</f>
        <v>-3.1363400528259859</v>
      </c>
      <c r="D25" s="1"/>
      <c r="E25" s="1"/>
      <c r="F25" s="1"/>
      <c r="G25" s="1"/>
    </row>
    <row r="26" spans="2:7" ht="15.75" thickBot="1" x14ac:dyDescent="0.3">
      <c r="B26" s="34" t="s">
        <v>46</v>
      </c>
      <c r="C26" s="35">
        <f>C24-C25</f>
        <v>-3.8045619630218122</v>
      </c>
      <c r="D26" s="1"/>
      <c r="E26" s="1"/>
      <c r="F26" s="1"/>
      <c r="G26" s="1"/>
    </row>
    <row r="28" spans="2:7" ht="15.75" thickBot="1" x14ac:dyDescent="0.3">
      <c r="B28" s="45" t="s">
        <v>24</v>
      </c>
      <c r="C28" s="46"/>
      <c r="D28" s="46"/>
      <c r="E28" s="46"/>
      <c r="F28" s="46"/>
      <c r="G28" s="46"/>
    </row>
    <row r="29" spans="2:7" ht="30" customHeight="1" x14ac:dyDescent="0.25">
      <c r="B29" s="72" t="s">
        <v>25</v>
      </c>
      <c r="C29" s="72"/>
      <c r="D29" s="72"/>
      <c r="E29" s="72"/>
      <c r="F29" s="72"/>
      <c r="G29" s="72"/>
    </row>
    <row r="30" spans="2:7" ht="30" customHeight="1" x14ac:dyDescent="0.25">
      <c r="B30" s="72" t="s">
        <v>26</v>
      </c>
      <c r="C30" s="72"/>
      <c r="D30" s="72"/>
      <c r="E30" s="72"/>
      <c r="F30" s="72"/>
      <c r="G30" s="72"/>
    </row>
  </sheetData>
  <sheetProtection sheet="1" objects="1" scenarios="1"/>
  <mergeCells count="3">
    <mergeCell ref="B1:G1"/>
    <mergeCell ref="B29:G29"/>
    <mergeCell ref="B30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workbookViewId="0">
      <selection activeCell="I12" sqref="I12"/>
    </sheetView>
  </sheetViews>
  <sheetFormatPr defaultRowHeight="15" x14ac:dyDescent="0.25"/>
  <cols>
    <col min="1" max="1" width="4.85546875" customWidth="1"/>
    <col min="2" max="2" width="43" customWidth="1"/>
    <col min="9" max="9" width="32.42578125" bestFit="1" customWidth="1"/>
    <col min="10" max="10" width="17.42578125" bestFit="1" customWidth="1"/>
    <col min="11" max="11" width="9.140625" customWidth="1"/>
  </cols>
  <sheetData>
    <row r="1" spans="2:14" ht="16.5" thickBot="1" x14ac:dyDescent="0.3">
      <c r="B1" s="71" t="s">
        <v>21</v>
      </c>
      <c r="C1" s="71"/>
      <c r="D1" s="71"/>
      <c r="E1" s="71"/>
      <c r="F1" s="71"/>
      <c r="G1" s="71"/>
    </row>
    <row r="2" spans="2:14" x14ac:dyDescent="0.25">
      <c r="B2" s="1"/>
      <c r="C2" s="1"/>
      <c r="D2" s="1"/>
      <c r="E2" s="1"/>
      <c r="F2" s="1"/>
      <c r="G2" s="1"/>
    </row>
    <row r="3" spans="2:14" x14ac:dyDescent="0.25">
      <c r="B3" s="36" t="s">
        <v>0</v>
      </c>
      <c r="C3" s="2">
        <v>0.06</v>
      </c>
      <c r="D3" s="1"/>
      <c r="E3" s="1"/>
      <c r="F3" s="1"/>
      <c r="G3" s="1"/>
      <c r="I3" s="36"/>
      <c r="K3" s="1"/>
      <c r="L3" s="1"/>
      <c r="M3" s="1"/>
      <c r="N3" s="1"/>
    </row>
    <row r="4" spans="2:14" ht="15.75" thickBot="1" x14ac:dyDescent="0.3">
      <c r="B4" s="1"/>
      <c r="C4" s="4"/>
      <c r="D4" s="1"/>
      <c r="E4" s="1"/>
      <c r="F4" s="1"/>
      <c r="G4" s="1"/>
      <c r="I4" s="1"/>
      <c r="J4" s="4"/>
      <c r="K4" s="1"/>
      <c r="L4" s="1"/>
      <c r="M4" s="1"/>
      <c r="N4" s="1"/>
    </row>
    <row r="5" spans="2:14" x14ac:dyDescent="0.25">
      <c r="B5" s="5" t="s">
        <v>1</v>
      </c>
      <c r="C5" s="6">
        <v>1</v>
      </c>
      <c r="D5" s="7">
        <v>2</v>
      </c>
      <c r="E5" s="7">
        <v>3</v>
      </c>
      <c r="F5" s="7">
        <v>4</v>
      </c>
      <c r="G5" s="8">
        <v>5</v>
      </c>
    </row>
    <row r="6" spans="2:14" x14ac:dyDescent="0.25">
      <c r="B6" s="9" t="s">
        <v>2</v>
      </c>
      <c r="C6" s="10">
        <v>100</v>
      </c>
      <c r="D6" s="3">
        <v>100</v>
      </c>
      <c r="E6" s="3">
        <v>100</v>
      </c>
      <c r="F6" s="3">
        <v>100</v>
      </c>
      <c r="G6" s="11">
        <v>100</v>
      </c>
    </row>
    <row r="7" spans="2:14" x14ac:dyDescent="0.25">
      <c r="B7" s="9" t="s">
        <v>3</v>
      </c>
      <c r="C7" s="10">
        <v>100</v>
      </c>
      <c r="D7" s="3">
        <v>100</v>
      </c>
      <c r="E7" s="3">
        <v>120</v>
      </c>
      <c r="F7" s="3">
        <v>100</v>
      </c>
      <c r="G7" s="11">
        <v>100</v>
      </c>
    </row>
    <row r="8" spans="2:14" x14ac:dyDescent="0.25">
      <c r="B8" s="9" t="s">
        <v>36</v>
      </c>
      <c r="C8" s="10">
        <v>0</v>
      </c>
      <c r="D8" s="3">
        <v>0</v>
      </c>
      <c r="E8" s="3">
        <v>10</v>
      </c>
      <c r="F8" s="68"/>
      <c r="G8" s="69"/>
    </row>
    <row r="9" spans="2:14" x14ac:dyDescent="0.25">
      <c r="B9" s="9" t="s">
        <v>35</v>
      </c>
      <c r="C9" s="12">
        <f>C6-C7+C8</f>
        <v>0</v>
      </c>
      <c r="D9" s="13">
        <f>D6-D7+D8</f>
        <v>0</v>
      </c>
      <c r="E9" s="13">
        <f>E6-E7+E8</f>
        <v>-10</v>
      </c>
      <c r="F9" s="13">
        <f>F6-F7+F8</f>
        <v>0</v>
      </c>
      <c r="G9" s="14">
        <f>G6-G7+G8</f>
        <v>0</v>
      </c>
    </row>
    <row r="10" spans="2:14" x14ac:dyDescent="0.25">
      <c r="B10" s="9" t="s">
        <v>5</v>
      </c>
      <c r="C10" s="18">
        <f>C$9*((1+$C$3)^(1/2)-1)</f>
        <v>0</v>
      </c>
      <c r="D10" s="19">
        <f>$C$9*$C$3</f>
        <v>0</v>
      </c>
      <c r="E10" s="19">
        <f>$C$9*$C$3</f>
        <v>0</v>
      </c>
      <c r="F10" s="19">
        <f>$C$9*$C$3</f>
        <v>0</v>
      </c>
      <c r="G10" s="20">
        <f>$C$9*$C$3</f>
        <v>0</v>
      </c>
    </row>
    <row r="11" spans="2:14" x14ac:dyDescent="0.25">
      <c r="B11" s="9" t="s">
        <v>6</v>
      </c>
      <c r="C11" s="18"/>
      <c r="D11" s="19">
        <f>D$9*((1+$C$3)^(1/2)-1)</f>
        <v>0</v>
      </c>
      <c r="E11" s="19">
        <f>$D9*$C$3</f>
        <v>0</v>
      </c>
      <c r="F11" s="19">
        <f>$D9*$C$3</f>
        <v>0</v>
      </c>
      <c r="G11" s="20">
        <f>$D9*$C$3</f>
        <v>0</v>
      </c>
      <c r="L11" s="1"/>
      <c r="M11" s="29"/>
      <c r="N11" s="1"/>
    </row>
    <row r="12" spans="2:14" x14ac:dyDescent="0.25">
      <c r="B12" s="9" t="s">
        <v>7</v>
      </c>
      <c r="C12" s="18"/>
      <c r="D12" s="19"/>
      <c r="E12" s="19">
        <f>E$9*((1+$C$3)^(1/2)-1)</f>
        <v>-0.29563014098699991</v>
      </c>
      <c r="F12" s="19">
        <f>$E9*$C$3</f>
        <v>-0.6</v>
      </c>
      <c r="G12" s="20">
        <f>$E9*$C$3</f>
        <v>-0.6</v>
      </c>
      <c r="M12" s="29"/>
      <c r="N12" s="1"/>
    </row>
    <row r="13" spans="2:14" x14ac:dyDescent="0.25">
      <c r="B13" s="9" t="s">
        <v>8</v>
      </c>
      <c r="C13" s="18"/>
      <c r="D13" s="19"/>
      <c r="E13" s="19"/>
      <c r="F13" s="19">
        <f>F$9*((1+$C$3)^(1/2)-1)</f>
        <v>0</v>
      </c>
      <c r="G13" s="20">
        <f>$F9*$C$3</f>
        <v>0</v>
      </c>
      <c r="N13" s="1"/>
    </row>
    <row r="14" spans="2:14" x14ac:dyDescent="0.25">
      <c r="B14" s="49" t="s">
        <v>9</v>
      </c>
      <c r="C14" s="18"/>
      <c r="D14" s="19"/>
      <c r="E14" s="19"/>
      <c r="F14" s="19"/>
      <c r="G14" s="20">
        <f>G$9*((1+$C$3)^(1/2)-1)</f>
        <v>0</v>
      </c>
      <c r="N14" s="1"/>
    </row>
    <row r="15" spans="2:14" x14ac:dyDescent="0.25">
      <c r="B15" s="15" t="s">
        <v>10</v>
      </c>
      <c r="C15" s="16">
        <f>SUM(C10:C14)</f>
        <v>0</v>
      </c>
      <c r="D15" s="17">
        <f>SUM(D10:D14)</f>
        <v>0</v>
      </c>
      <c r="E15" s="17">
        <f>SUM(E10:E14)</f>
        <v>-0.29563014098699991</v>
      </c>
      <c r="F15" s="17">
        <f>SUM(F10:F14)</f>
        <v>-0.6</v>
      </c>
      <c r="G15" s="44">
        <f>SUM(G10:G14)</f>
        <v>-0.6</v>
      </c>
      <c r="N15" s="1"/>
    </row>
    <row r="16" spans="2:14" x14ac:dyDescent="0.25">
      <c r="B16" s="21" t="s">
        <v>22</v>
      </c>
      <c r="C16" s="22">
        <f>1/(1+$C$3)^(C5-5.5)</f>
        <v>1.2997995841677643</v>
      </c>
      <c r="D16" s="23">
        <f>1/(1+$C$3)^(D5-5.5)</f>
        <v>1.2262260227997774</v>
      </c>
      <c r="E16" s="23">
        <f>1/(1+$C$3)^(E5-5.5)</f>
        <v>1.1568170026412996</v>
      </c>
      <c r="F16" s="23">
        <f>1/(1+$C$3)^(F5-5.5)</f>
        <v>1.0913367949446222</v>
      </c>
      <c r="G16" s="24">
        <f>1/(1+$C$3)^(G5-5.5)</f>
        <v>1.0295630140987</v>
      </c>
      <c r="N16" s="1"/>
    </row>
    <row r="17" spans="2:14" x14ac:dyDescent="0.25">
      <c r="B17" s="21" t="s">
        <v>23</v>
      </c>
      <c r="C17" s="22">
        <f>1/(1+$C$3)^(C5-5)</f>
        <v>1.2624769600000003</v>
      </c>
      <c r="D17" s="23">
        <f>1/(1+$C$3)^(D5-5)</f>
        <v>1.1910160000000003</v>
      </c>
      <c r="E17" s="23">
        <f>1/(1+$C$3)^(E5-5)</f>
        <v>1.1236000000000002</v>
      </c>
      <c r="F17" s="23">
        <f>1/(1+$C$3)^(F5-5)</f>
        <v>1.06</v>
      </c>
      <c r="G17" s="24">
        <f>1/(1+$C$3)^(G5-5)</f>
        <v>1</v>
      </c>
      <c r="N17" s="29"/>
    </row>
    <row r="18" spans="2:14" x14ac:dyDescent="0.25">
      <c r="B18" s="9" t="s">
        <v>11</v>
      </c>
      <c r="C18" s="18">
        <f>C9*C16</f>
        <v>0</v>
      </c>
      <c r="D18" s="19">
        <f>D9*D16</f>
        <v>0</v>
      </c>
      <c r="E18" s="19">
        <f>E9*E16</f>
        <v>-11.568170026412997</v>
      </c>
      <c r="F18" s="19">
        <f>F9*F16</f>
        <v>0</v>
      </c>
      <c r="G18" s="20">
        <f>G9*G16</f>
        <v>0</v>
      </c>
      <c r="N18" s="29"/>
    </row>
    <row r="19" spans="2:14" ht="15.75" thickBot="1" x14ac:dyDescent="0.3">
      <c r="B19" s="25" t="s">
        <v>12</v>
      </c>
      <c r="C19" s="26">
        <f>C15*C17</f>
        <v>0</v>
      </c>
      <c r="D19" s="27">
        <f>D15*D17</f>
        <v>0</v>
      </c>
      <c r="E19" s="27">
        <f>E15*E17</f>
        <v>-0.33217002641299315</v>
      </c>
      <c r="F19" s="27">
        <f t="shared" ref="F19:G19" si="0">F15*F17</f>
        <v>-0.63600000000000001</v>
      </c>
      <c r="G19" s="28">
        <f t="shared" si="0"/>
        <v>-0.6</v>
      </c>
      <c r="N19" s="50"/>
    </row>
    <row r="20" spans="2:14" ht="15.75" thickBot="1" x14ac:dyDescent="0.3">
      <c r="B20" s="37"/>
      <c r="C20" s="19"/>
      <c r="D20" s="19"/>
      <c r="E20" s="19"/>
      <c r="F20" s="19"/>
      <c r="G20" s="19"/>
    </row>
    <row r="21" spans="2:14" ht="15.75" thickBot="1" x14ac:dyDescent="0.3">
      <c r="B21" s="63" t="s">
        <v>17</v>
      </c>
      <c r="C21" s="66"/>
      <c r="E21" s="1"/>
      <c r="F21" s="1"/>
      <c r="G21" s="1"/>
    </row>
    <row r="22" spans="2:14" x14ac:dyDescent="0.25">
      <c r="B22" s="30" t="s">
        <v>13</v>
      </c>
      <c r="C22" s="31">
        <f>SUM(C18:G18)</f>
        <v>-11.568170026412997</v>
      </c>
      <c r="E22" s="1"/>
      <c r="F22" s="1"/>
      <c r="G22" s="1"/>
    </row>
    <row r="23" spans="2:14" x14ac:dyDescent="0.25">
      <c r="B23" s="9" t="s">
        <v>14</v>
      </c>
      <c r="C23" s="32">
        <v>0.3</v>
      </c>
      <c r="D23" s="50"/>
      <c r="E23" s="1"/>
      <c r="F23" s="1"/>
      <c r="G23" s="1"/>
      <c r="N23" s="50"/>
    </row>
    <row r="24" spans="2:14" x14ac:dyDescent="0.25">
      <c r="B24" s="9" t="s">
        <v>44</v>
      </c>
      <c r="C24" s="33">
        <f>(1-C23)*C22</f>
        <v>-8.0977190184890979</v>
      </c>
      <c r="E24" s="1"/>
      <c r="F24" s="1"/>
      <c r="G24" s="1"/>
      <c r="N24" s="39"/>
    </row>
    <row r="25" spans="2:14" x14ac:dyDescent="0.25">
      <c r="B25" s="9" t="s">
        <v>15</v>
      </c>
      <c r="C25" s="33">
        <f>C23*C22</f>
        <v>-3.470451007923899</v>
      </c>
      <c r="E25" s="1"/>
      <c r="F25" s="1"/>
      <c r="G25" s="1"/>
    </row>
    <row r="26" spans="2:14" x14ac:dyDescent="0.25">
      <c r="B26" s="9" t="s">
        <v>16</v>
      </c>
      <c r="C26" s="33">
        <f>SUM(C19:G19)</f>
        <v>-1.568170026412993</v>
      </c>
      <c r="E26" s="1"/>
      <c r="F26" s="1"/>
      <c r="G26" s="1"/>
    </row>
    <row r="27" spans="2:14" ht="15.75" thickBot="1" x14ac:dyDescent="0.3">
      <c r="B27" s="34" t="s">
        <v>46</v>
      </c>
      <c r="C27" s="35">
        <f>C25-C26</f>
        <v>-1.9022809815109061</v>
      </c>
      <c r="F27" s="1"/>
      <c r="G27" s="1"/>
      <c r="L27" s="1"/>
      <c r="M27" s="1"/>
      <c r="N27" s="1"/>
    </row>
    <row r="28" spans="2:14" x14ac:dyDescent="0.25">
      <c r="L28" s="1"/>
      <c r="M28" s="1"/>
      <c r="N28" s="1"/>
    </row>
    <row r="29" spans="2:14" ht="24" customHeight="1" thickBot="1" x14ac:dyDescent="0.3">
      <c r="B29" s="45" t="s">
        <v>24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ht="75" customHeight="1" x14ac:dyDescent="0.25">
      <c r="B30" s="64" t="s">
        <v>25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2:14" ht="39" x14ac:dyDescent="0.25">
      <c r="B31" s="64" t="s">
        <v>26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2:14" x14ac:dyDescent="0.25">
      <c r="I32" s="50"/>
    </row>
  </sheetData>
  <sheetProtection sheet="1" objects="1" scenarios="1"/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workbookViewId="0">
      <selection activeCell="H31" sqref="H31"/>
    </sheetView>
  </sheetViews>
  <sheetFormatPr defaultRowHeight="15" x14ac:dyDescent="0.25"/>
  <cols>
    <col min="1" max="1" width="6.140625" customWidth="1"/>
    <col min="2" max="2" width="53.140625" customWidth="1"/>
    <col min="3" max="3" width="11.7109375" customWidth="1"/>
    <col min="9" max="9" width="58.28515625" bestFit="1" customWidth="1"/>
    <col min="10" max="10" width="17.42578125" bestFit="1" customWidth="1"/>
    <col min="11" max="11" width="9.140625" customWidth="1"/>
  </cols>
  <sheetData>
    <row r="1" spans="2:15" ht="16.5" thickBot="1" x14ac:dyDescent="0.3">
      <c r="B1" s="71" t="s">
        <v>21</v>
      </c>
      <c r="C1" s="71"/>
      <c r="D1" s="71"/>
      <c r="E1" s="71"/>
      <c r="F1" s="71"/>
      <c r="G1" s="71"/>
    </row>
    <row r="2" spans="2:15" x14ac:dyDescent="0.25">
      <c r="B2" s="1"/>
      <c r="C2" s="1"/>
      <c r="D2" s="1"/>
      <c r="E2" s="1"/>
      <c r="F2" s="1"/>
      <c r="G2" s="1"/>
    </row>
    <row r="3" spans="2:15" x14ac:dyDescent="0.25">
      <c r="B3" s="36" t="s">
        <v>0</v>
      </c>
      <c r="C3" s="2">
        <v>0.06</v>
      </c>
      <c r="D3" s="1"/>
      <c r="E3" s="1"/>
      <c r="F3" s="1"/>
      <c r="G3" s="1"/>
      <c r="I3" s="36"/>
      <c r="J3" s="70"/>
      <c r="K3" s="1"/>
    </row>
    <row r="4" spans="2:15" ht="15.75" thickBot="1" x14ac:dyDescent="0.3">
      <c r="B4" s="1"/>
      <c r="C4" s="4"/>
      <c r="D4" s="1"/>
      <c r="E4" s="1"/>
      <c r="F4" s="1"/>
      <c r="G4" s="1"/>
      <c r="I4" s="1"/>
      <c r="J4" s="4"/>
      <c r="K4" s="1"/>
    </row>
    <row r="5" spans="2:15" ht="15.75" thickBot="1" x14ac:dyDescent="0.3">
      <c r="B5" s="73" t="s">
        <v>30</v>
      </c>
      <c r="C5" s="74"/>
      <c r="D5" s="74"/>
      <c r="E5" s="74"/>
      <c r="F5" s="74"/>
      <c r="G5" s="75"/>
      <c r="I5" s="76" t="s">
        <v>42</v>
      </c>
      <c r="J5" s="77"/>
      <c r="K5" s="78"/>
    </row>
    <row r="6" spans="2:15" x14ac:dyDescent="0.25">
      <c r="B6" s="5" t="s">
        <v>1</v>
      </c>
      <c r="C6" s="6">
        <v>1</v>
      </c>
      <c r="D6" s="7">
        <v>2</v>
      </c>
      <c r="E6" s="7">
        <v>3</v>
      </c>
      <c r="F6" s="7">
        <v>4</v>
      </c>
      <c r="G6" s="8">
        <v>5</v>
      </c>
      <c r="I6" s="5" t="s">
        <v>1</v>
      </c>
      <c r="J6" s="52">
        <v>4</v>
      </c>
      <c r="K6" s="53">
        <v>5</v>
      </c>
    </row>
    <row r="7" spans="2:15" x14ac:dyDescent="0.25">
      <c r="B7" s="9" t="s">
        <v>2</v>
      </c>
      <c r="C7" s="10">
        <v>100</v>
      </c>
      <c r="D7" s="3">
        <v>100</v>
      </c>
      <c r="E7" s="3">
        <v>100</v>
      </c>
      <c r="F7" s="3">
        <v>100</v>
      </c>
      <c r="G7" s="11">
        <v>100</v>
      </c>
      <c r="I7" s="9" t="s">
        <v>36</v>
      </c>
      <c r="J7" s="59">
        <v>5</v>
      </c>
      <c r="K7" s="60">
        <v>0</v>
      </c>
    </row>
    <row r="8" spans="2:15" x14ac:dyDescent="0.25">
      <c r="B8" s="9" t="s">
        <v>3</v>
      </c>
      <c r="C8" s="10">
        <v>100</v>
      </c>
      <c r="D8" s="3">
        <v>100</v>
      </c>
      <c r="E8" s="3">
        <v>120</v>
      </c>
      <c r="F8" s="3">
        <v>110</v>
      </c>
      <c r="G8" s="11">
        <v>100</v>
      </c>
      <c r="I8" s="9" t="s">
        <v>38</v>
      </c>
      <c r="J8" s="19">
        <f>J$7*((1+$C$3)^(1/2)-1)</f>
        <v>0.14781507049349996</v>
      </c>
      <c r="K8" s="20">
        <f>$J$7*$C$3</f>
        <v>0.3</v>
      </c>
    </row>
    <row r="9" spans="2:15" x14ac:dyDescent="0.25">
      <c r="B9" s="9" t="s">
        <v>36</v>
      </c>
      <c r="C9" s="10">
        <v>0</v>
      </c>
      <c r="D9" s="3">
        <v>0</v>
      </c>
      <c r="E9" s="3">
        <v>0</v>
      </c>
      <c r="F9" s="68"/>
      <c r="G9" s="69"/>
      <c r="I9" s="9" t="s">
        <v>39</v>
      </c>
      <c r="J9" s="19"/>
      <c r="K9" s="20">
        <f>K$7*((1+$C$3)^(1/2)-1)</f>
        <v>0</v>
      </c>
    </row>
    <row r="10" spans="2:15" x14ac:dyDescent="0.25">
      <c r="B10" s="9" t="s">
        <v>37</v>
      </c>
      <c r="C10" s="12">
        <f>C7-C8+C9</f>
        <v>0</v>
      </c>
      <c r="D10" s="13">
        <f>D7-D8+D9</f>
        <v>0</v>
      </c>
      <c r="E10" s="13">
        <f>E7-E8+E9</f>
        <v>-20</v>
      </c>
      <c r="F10" s="13">
        <f>F7-F8+F9</f>
        <v>-10</v>
      </c>
      <c r="G10" s="14">
        <f>G7-G8+G9</f>
        <v>0</v>
      </c>
      <c r="I10" s="15" t="s">
        <v>40</v>
      </c>
      <c r="J10" s="17">
        <f>SUM(J8:J9)</f>
        <v>0.14781507049349996</v>
      </c>
      <c r="K10" s="44">
        <f>SUM(K8:K9)</f>
        <v>0.3</v>
      </c>
    </row>
    <row r="11" spans="2:15" x14ac:dyDescent="0.25">
      <c r="B11" s="9" t="s">
        <v>5</v>
      </c>
      <c r="C11" s="18">
        <f>C$10*((1+$C$3)^(1/2)-1)</f>
        <v>0</v>
      </c>
      <c r="D11" s="19">
        <f>$C$10*$C$3</f>
        <v>0</v>
      </c>
      <c r="E11" s="19">
        <f>$C$10*$C$3</f>
        <v>0</v>
      </c>
      <c r="F11" s="19">
        <f>$C$10*$C$3</f>
        <v>0</v>
      </c>
      <c r="G11" s="20">
        <f>$C$10*$C$3</f>
        <v>0</v>
      </c>
      <c r="I11" s="21" t="s">
        <v>22</v>
      </c>
      <c r="J11" s="17">
        <f>1/(1+$C$3)^(J6-5.5)</f>
        <v>1.0913367949446222</v>
      </c>
      <c r="K11" s="44">
        <f>1/(1+$C$3)^(K6-5.5)</f>
        <v>1.0295630140987</v>
      </c>
    </row>
    <row r="12" spans="2:15" x14ac:dyDescent="0.25">
      <c r="B12" s="9" t="s">
        <v>6</v>
      </c>
      <c r="C12" s="18"/>
      <c r="D12" s="19">
        <f>D$10*((1+$C$3)^(1/2)-1)</f>
        <v>0</v>
      </c>
      <c r="E12" s="19">
        <f>$D10*$C$3</f>
        <v>0</v>
      </c>
      <c r="F12" s="19">
        <f t="shared" ref="F12:G12" si="0">$D10*$C$3</f>
        <v>0</v>
      </c>
      <c r="G12" s="20">
        <f t="shared" si="0"/>
        <v>0</v>
      </c>
      <c r="I12" s="21" t="s">
        <v>23</v>
      </c>
      <c r="J12" s="23">
        <f>1/(1+$C$3)^(J6-5)</f>
        <v>1.06</v>
      </c>
      <c r="K12" s="24">
        <f>1/(1+$C$3)^(K6-5)</f>
        <v>1</v>
      </c>
      <c r="M12" s="1"/>
      <c r="N12" s="29"/>
      <c r="O12" s="1"/>
    </row>
    <row r="13" spans="2:15" x14ac:dyDescent="0.25">
      <c r="B13" s="9" t="s">
        <v>7</v>
      </c>
      <c r="C13" s="18"/>
      <c r="D13" s="19"/>
      <c r="E13" s="19">
        <f>E$10*((1+$C$3)^(1/2)-1)</f>
        <v>-0.59126028197399982</v>
      </c>
      <c r="F13" s="19">
        <f>$E10*$C$3</f>
        <v>-1.2</v>
      </c>
      <c r="G13" s="20">
        <f>$E10*$C$3</f>
        <v>-1.2</v>
      </c>
      <c r="I13" s="9" t="s">
        <v>28</v>
      </c>
      <c r="J13" s="61">
        <f>J7*J11</f>
        <v>5.4566839747231111</v>
      </c>
      <c r="K13" s="62">
        <f>K7*K11</f>
        <v>0</v>
      </c>
      <c r="N13" s="29"/>
      <c r="O13" s="1"/>
    </row>
    <row r="14" spans="2:15" ht="15.75" thickBot="1" x14ac:dyDescent="0.3">
      <c r="B14" s="9" t="s">
        <v>8</v>
      </c>
      <c r="C14" s="18"/>
      <c r="D14" s="19"/>
      <c r="E14" s="19"/>
      <c r="F14" s="19">
        <f>F$10*((1+$C$3)^(1/2)-1)</f>
        <v>-0.29563014098699991</v>
      </c>
      <c r="G14" s="20">
        <f>$F10*$C$3</f>
        <v>-0.6</v>
      </c>
      <c r="I14" s="25" t="s">
        <v>45</v>
      </c>
      <c r="J14" s="27">
        <f>J10*J12</f>
        <v>0.15668397472310996</v>
      </c>
      <c r="K14" s="28">
        <f>K10*K12</f>
        <v>0.3</v>
      </c>
      <c r="O14" s="1"/>
    </row>
    <row r="15" spans="2:15" x14ac:dyDescent="0.25">
      <c r="B15" s="9" t="s">
        <v>9</v>
      </c>
      <c r="C15" s="18"/>
      <c r="D15" s="19"/>
      <c r="E15" s="19"/>
      <c r="F15" s="19"/>
      <c r="G15" s="20">
        <f>G$10*((1+$C$3)^(1/2)-1)</f>
        <v>0</v>
      </c>
      <c r="I15" s="37"/>
      <c r="J15" s="19"/>
      <c r="K15" s="19"/>
      <c r="O15" s="1"/>
    </row>
    <row r="16" spans="2:15" x14ac:dyDescent="0.25">
      <c r="B16" s="15" t="s">
        <v>10</v>
      </c>
      <c r="C16" s="16">
        <f>SUM(C11:C15)</f>
        <v>0</v>
      </c>
      <c r="D16" s="17">
        <f>SUM(D11:D15)</f>
        <v>0</v>
      </c>
      <c r="E16" s="17">
        <f>SUM(E11:E15)</f>
        <v>-0.59126028197399982</v>
      </c>
      <c r="F16" s="17">
        <f>SUM(F11:F15)</f>
        <v>-1.4956301409869999</v>
      </c>
      <c r="G16" s="44">
        <f>SUM(G11:G15)</f>
        <v>-1.7999999999999998</v>
      </c>
      <c r="I16" s="37"/>
      <c r="J16" s="19"/>
      <c r="K16" s="19"/>
      <c r="O16" s="1"/>
    </row>
    <row r="17" spans="2:18" x14ac:dyDescent="0.25">
      <c r="B17" s="21" t="s">
        <v>22</v>
      </c>
      <c r="C17" s="22">
        <f>1/(1+$C$3)^(C6-5.5)</f>
        <v>1.2997995841677643</v>
      </c>
      <c r="D17" s="23">
        <f>1/(1+$C$3)^(D6-5.5)</f>
        <v>1.2262260227997774</v>
      </c>
      <c r="E17" s="23">
        <f>1/(1+$C$3)^(E6-5.5)</f>
        <v>1.1568170026412996</v>
      </c>
      <c r="F17" s="23">
        <f>1/(1+$C$3)^(F6-5.5)</f>
        <v>1.0913367949446222</v>
      </c>
      <c r="G17" s="24">
        <f>1/(1+$C$3)^(G6-5.5)</f>
        <v>1.0295630140987</v>
      </c>
      <c r="I17" s="37"/>
      <c r="J17" s="19"/>
      <c r="K17" s="19"/>
      <c r="O17" s="1"/>
    </row>
    <row r="18" spans="2:18" x14ac:dyDescent="0.25">
      <c r="B18" s="21" t="s">
        <v>23</v>
      </c>
      <c r="C18" s="22">
        <f>1/(1+$C$3)^(C6-5)</f>
        <v>1.2624769600000003</v>
      </c>
      <c r="D18" s="23">
        <f>1/(1+$C$3)^(D6-5)</f>
        <v>1.1910160000000003</v>
      </c>
      <c r="E18" s="23">
        <f>1/(1+$C$3)^(E6-5)</f>
        <v>1.1236000000000002</v>
      </c>
      <c r="F18" s="23">
        <f>1/(1+$C$3)^(F6-5)</f>
        <v>1.06</v>
      </c>
      <c r="G18" s="24">
        <f>1/(1+$C$3)^(G6-5)</f>
        <v>1</v>
      </c>
      <c r="I18" s="37"/>
      <c r="J18" s="19"/>
      <c r="K18" s="19"/>
      <c r="R18" s="29"/>
    </row>
    <row r="19" spans="2:18" x14ac:dyDescent="0.25">
      <c r="B19" s="9" t="s">
        <v>11</v>
      </c>
      <c r="C19" s="18">
        <f>C10*C17</f>
        <v>0</v>
      </c>
      <c r="D19" s="19">
        <f>D10*D17</f>
        <v>0</v>
      </c>
      <c r="E19" s="19">
        <f>E10*E17</f>
        <v>-23.136340052825993</v>
      </c>
      <c r="F19" s="19">
        <f>F10*F17</f>
        <v>-10.913367949446222</v>
      </c>
      <c r="G19" s="20">
        <f>G10*G17</f>
        <v>0</v>
      </c>
      <c r="I19" s="37"/>
      <c r="J19" s="19"/>
      <c r="K19" s="19"/>
      <c r="R19" s="29"/>
    </row>
    <row r="20" spans="2:18" ht="15.75" thickBot="1" x14ac:dyDescent="0.3">
      <c r="B20" s="25" t="s">
        <v>12</v>
      </c>
      <c r="C20" s="26">
        <f>C16*C18</f>
        <v>0</v>
      </c>
      <c r="D20" s="27">
        <f>D16*D18</f>
        <v>0</v>
      </c>
      <c r="E20" s="27">
        <f t="shared" ref="E20:G20" si="1">E16*E18</f>
        <v>-0.66434005282598629</v>
      </c>
      <c r="F20" s="27">
        <f t="shared" si="1"/>
        <v>-1.5853679494462198</v>
      </c>
      <c r="G20" s="28">
        <f t="shared" si="1"/>
        <v>-1.7999999999999998</v>
      </c>
      <c r="I20" s="37"/>
      <c r="J20" s="19"/>
      <c r="K20" s="19"/>
      <c r="R20" s="50"/>
    </row>
    <row r="21" spans="2:18" ht="15.75" thickBot="1" x14ac:dyDescent="0.3">
      <c r="B21" s="37"/>
      <c r="C21" s="19"/>
      <c r="D21" s="19"/>
      <c r="E21" s="19"/>
      <c r="F21" s="19"/>
      <c r="G21" s="19"/>
      <c r="I21" s="37"/>
      <c r="J21" s="19"/>
    </row>
    <row r="22" spans="2:18" ht="15.75" thickBot="1" x14ac:dyDescent="0.3">
      <c r="B22" s="63" t="s">
        <v>32</v>
      </c>
      <c r="C22" s="67"/>
      <c r="D22" s="1"/>
      <c r="E22" s="1"/>
      <c r="F22" s="1"/>
      <c r="G22" s="1"/>
      <c r="I22" s="63" t="s">
        <v>43</v>
      </c>
      <c r="J22" s="66"/>
    </row>
    <row r="23" spans="2:18" x14ac:dyDescent="0.25">
      <c r="B23" s="30" t="s">
        <v>13</v>
      </c>
      <c r="C23" s="31">
        <f>SUM(C19:G19)</f>
        <v>-34.049708002272212</v>
      </c>
      <c r="D23" s="1"/>
      <c r="E23" s="1"/>
      <c r="F23" s="1"/>
      <c r="G23" s="1"/>
      <c r="I23" s="30" t="s">
        <v>29</v>
      </c>
      <c r="J23" s="31">
        <f>SUM(J13:K13)</f>
        <v>5.4566839747231111</v>
      </c>
      <c r="K23" s="50"/>
    </row>
    <row r="24" spans="2:18" x14ac:dyDescent="0.25">
      <c r="B24" s="9" t="s">
        <v>14</v>
      </c>
      <c r="C24" s="32">
        <v>0.3</v>
      </c>
      <c r="D24" s="1"/>
      <c r="E24" s="1"/>
      <c r="F24" s="1"/>
      <c r="G24" s="1"/>
      <c r="I24" s="9" t="s">
        <v>14</v>
      </c>
      <c r="J24" s="32">
        <v>0.3</v>
      </c>
      <c r="R24" s="50"/>
    </row>
    <row r="25" spans="2:18" x14ac:dyDescent="0.25">
      <c r="B25" s="9" t="s">
        <v>44</v>
      </c>
      <c r="C25" s="33">
        <f>(1-C24)*C23</f>
        <v>-23.834795601590546</v>
      </c>
      <c r="D25" s="1"/>
      <c r="E25" s="1"/>
      <c r="F25" s="1"/>
      <c r="G25" s="1"/>
      <c r="I25" s="9" t="s">
        <v>44</v>
      </c>
      <c r="J25" s="33">
        <f>(1-J24)*J23</f>
        <v>3.8196787823061773</v>
      </c>
      <c r="R25" s="39"/>
    </row>
    <row r="26" spans="2:18" x14ac:dyDescent="0.25">
      <c r="B26" s="9" t="s">
        <v>15</v>
      </c>
      <c r="C26" s="33">
        <f>C24*C23</f>
        <v>-10.214912400681664</v>
      </c>
      <c r="D26" s="1"/>
      <c r="E26" s="1"/>
      <c r="F26" s="1"/>
      <c r="G26" s="1"/>
      <c r="I26" s="9" t="s">
        <v>15</v>
      </c>
      <c r="J26" s="33">
        <f>J24*J23</f>
        <v>1.6370051924169333</v>
      </c>
    </row>
    <row r="27" spans="2:18" x14ac:dyDescent="0.25">
      <c r="B27" s="9" t="s">
        <v>16</v>
      </c>
      <c r="C27" s="33">
        <f>SUM(C20:G20)</f>
        <v>-4.0497080022722063</v>
      </c>
      <c r="D27" s="1"/>
      <c r="E27" s="1"/>
      <c r="F27" s="1"/>
      <c r="G27" s="1"/>
      <c r="I27" s="9" t="s">
        <v>41</v>
      </c>
      <c r="J27" s="33">
        <f>SUM(J14:K14)</f>
        <v>0.45668397472310995</v>
      </c>
    </row>
    <row r="28" spans="2:18" ht="15.75" thickBot="1" x14ac:dyDescent="0.3">
      <c r="B28" s="34" t="s">
        <v>46</v>
      </c>
      <c r="C28" s="35">
        <f>C26-C27</f>
        <v>-6.1652043984094576</v>
      </c>
      <c r="D28" s="1"/>
      <c r="E28" s="1"/>
      <c r="F28" s="1"/>
      <c r="G28" s="1"/>
      <c r="I28" s="34" t="s">
        <v>48</v>
      </c>
      <c r="J28" s="35">
        <f>J26-J27</f>
        <v>1.1803212176938234</v>
      </c>
    </row>
    <row r="29" spans="2:18" x14ac:dyDescent="0.25">
      <c r="K29" s="1"/>
    </row>
    <row r="30" spans="2:18" x14ac:dyDescent="0.25">
      <c r="B30" s="1"/>
      <c r="C30" s="29"/>
      <c r="D30" s="29"/>
      <c r="E30" s="50"/>
      <c r="F30" s="50"/>
      <c r="G30" s="50"/>
      <c r="K30" s="1"/>
    </row>
    <row r="31" spans="2:18" ht="40.5" customHeight="1" thickBot="1" x14ac:dyDescent="0.3">
      <c r="B31" s="45" t="s">
        <v>24</v>
      </c>
      <c r="C31" s="46"/>
      <c r="D31" s="46"/>
      <c r="E31" s="46"/>
      <c r="F31" s="46"/>
      <c r="G31" s="46"/>
      <c r="H31" s="46"/>
      <c r="I31" s="46"/>
      <c r="J31" s="46"/>
      <c r="K31" s="46"/>
    </row>
    <row r="32" spans="2:18" ht="43.5" customHeight="1" x14ac:dyDescent="0.25">
      <c r="B32" s="64" t="s">
        <v>25</v>
      </c>
      <c r="C32" s="64"/>
      <c r="D32" s="64"/>
      <c r="E32" s="64"/>
      <c r="F32" s="64"/>
      <c r="G32" s="64"/>
      <c r="H32" s="64"/>
      <c r="I32" s="64"/>
      <c r="J32" s="64"/>
      <c r="K32" s="64"/>
    </row>
    <row r="33" spans="2:11" ht="26.25" x14ac:dyDescent="0.25">
      <c r="B33" s="64" t="s">
        <v>26</v>
      </c>
      <c r="C33" s="64"/>
      <c r="D33" s="64"/>
      <c r="E33" s="64"/>
      <c r="F33" s="64"/>
      <c r="G33" s="64"/>
      <c r="H33" s="64"/>
      <c r="I33" s="64"/>
      <c r="J33" s="64"/>
      <c r="K33" s="64"/>
    </row>
    <row r="34" spans="2:11" x14ac:dyDescent="0.25">
      <c r="B34" s="1" t="s">
        <v>49</v>
      </c>
    </row>
    <row r="44" spans="2:11" ht="15" customHeight="1" x14ac:dyDescent="0.25">
      <c r="B44" s="47"/>
      <c r="C44" s="47"/>
    </row>
    <row r="45" spans="2:11" ht="15" customHeight="1" x14ac:dyDescent="0.25"/>
  </sheetData>
  <sheetProtection sheet="1" objects="1" scenarios="1"/>
  <mergeCells count="3">
    <mergeCell ref="B1:G1"/>
    <mergeCell ref="B5:G5"/>
    <mergeCell ref="I5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workbookViewId="0">
      <selection activeCell="I18" sqref="I18"/>
    </sheetView>
  </sheetViews>
  <sheetFormatPr defaultRowHeight="15" x14ac:dyDescent="0.25"/>
  <cols>
    <col min="1" max="1" width="4.140625" customWidth="1"/>
    <col min="2" max="2" width="39.42578125" bestFit="1" customWidth="1"/>
    <col min="9" max="9" width="86.140625" bestFit="1" customWidth="1"/>
  </cols>
  <sheetData>
    <row r="1" spans="2:14" ht="16.5" thickBot="1" x14ac:dyDescent="0.3">
      <c r="B1" s="71" t="s">
        <v>21</v>
      </c>
      <c r="C1" s="71"/>
      <c r="D1" s="71"/>
      <c r="E1" s="71"/>
      <c r="F1" s="71"/>
      <c r="G1" s="71"/>
    </row>
    <row r="2" spans="2:14" x14ac:dyDescent="0.25">
      <c r="B2" s="1"/>
      <c r="C2" s="1"/>
      <c r="D2" s="1"/>
      <c r="E2" s="1"/>
      <c r="F2" s="1"/>
      <c r="G2" s="1"/>
    </row>
    <row r="3" spans="2:14" x14ac:dyDescent="0.25">
      <c r="B3" s="36" t="s">
        <v>0</v>
      </c>
      <c r="C3" s="2">
        <v>0.06</v>
      </c>
      <c r="D3" s="1"/>
      <c r="E3" s="1"/>
      <c r="F3" s="1"/>
      <c r="G3" s="1"/>
      <c r="I3" s="36" t="s">
        <v>0</v>
      </c>
      <c r="J3" s="2">
        <v>0.06</v>
      </c>
      <c r="K3" s="1"/>
      <c r="L3" s="1"/>
      <c r="M3" s="1"/>
      <c r="N3" s="1"/>
    </row>
    <row r="4" spans="2:14" ht="15.75" thickBot="1" x14ac:dyDescent="0.3">
      <c r="B4" s="1"/>
      <c r="C4" s="4"/>
      <c r="D4" s="1"/>
      <c r="E4" s="1"/>
      <c r="F4" s="1"/>
      <c r="G4" s="1"/>
      <c r="I4" s="1"/>
      <c r="J4" s="4"/>
      <c r="K4" s="1"/>
      <c r="L4" s="1"/>
      <c r="M4" s="1"/>
      <c r="N4" s="1"/>
    </row>
    <row r="5" spans="2:14" ht="15.75" thickBot="1" x14ac:dyDescent="0.3">
      <c r="B5" s="76" t="s">
        <v>19</v>
      </c>
      <c r="C5" s="79"/>
      <c r="D5" s="79"/>
      <c r="E5" s="79"/>
      <c r="F5" s="79"/>
      <c r="G5" s="80"/>
      <c r="I5" s="76" t="s">
        <v>20</v>
      </c>
      <c r="J5" s="79"/>
      <c r="K5" s="79"/>
      <c r="L5" s="79"/>
      <c r="M5" s="79"/>
      <c r="N5" s="80"/>
    </row>
    <row r="6" spans="2:14" ht="15.75" thickBot="1" x14ac:dyDescent="0.3">
      <c r="B6" s="5" t="s">
        <v>1</v>
      </c>
      <c r="C6" s="6">
        <v>1</v>
      </c>
      <c r="D6" s="7">
        <v>2</v>
      </c>
      <c r="E6" s="7">
        <v>3</v>
      </c>
      <c r="F6" s="7">
        <v>4</v>
      </c>
      <c r="G6" s="8">
        <v>5</v>
      </c>
      <c r="I6" s="56" t="s">
        <v>1</v>
      </c>
      <c r="J6" s="52">
        <v>6</v>
      </c>
      <c r="K6" s="52">
        <v>7</v>
      </c>
      <c r="L6" s="52">
        <v>8</v>
      </c>
      <c r="M6" s="52">
        <v>9</v>
      </c>
      <c r="N6" s="53">
        <v>10</v>
      </c>
    </row>
    <row r="7" spans="2:14" x14ac:dyDescent="0.25">
      <c r="B7" s="9" t="s">
        <v>2</v>
      </c>
      <c r="C7" s="10">
        <v>300</v>
      </c>
      <c r="D7" s="3">
        <v>300</v>
      </c>
      <c r="E7" s="3">
        <v>300</v>
      </c>
      <c r="F7" s="3">
        <v>300</v>
      </c>
      <c r="G7" s="11">
        <v>300</v>
      </c>
      <c r="I7" s="57" t="s">
        <v>31</v>
      </c>
      <c r="J7" s="54">
        <v>40</v>
      </c>
      <c r="K7" s="54">
        <v>40</v>
      </c>
      <c r="L7" s="54">
        <v>40</v>
      </c>
      <c r="M7" s="54">
        <v>40</v>
      </c>
      <c r="N7" s="55">
        <v>40</v>
      </c>
    </row>
    <row r="8" spans="2:14" x14ac:dyDescent="0.25">
      <c r="B8" s="9" t="s">
        <v>3</v>
      </c>
      <c r="C8" s="10">
        <v>290</v>
      </c>
      <c r="D8" s="3">
        <v>280</v>
      </c>
      <c r="E8" s="3">
        <v>200</v>
      </c>
      <c r="F8" s="3">
        <v>200</v>
      </c>
      <c r="G8" s="11">
        <v>300</v>
      </c>
      <c r="I8" s="57" t="s">
        <v>33</v>
      </c>
      <c r="J8" s="19">
        <f>1/(1+$J$3)^(J6-5.5)</f>
        <v>0.97128586235726422</v>
      </c>
      <c r="K8" s="19">
        <f>1/(1+$J$3)^(K6-5.5)</f>
        <v>0.91630741731817356</v>
      </c>
      <c r="L8" s="19">
        <f>1/(1+$J$3)^(L6-5.5)</f>
        <v>0.86444095973412605</v>
      </c>
      <c r="M8" s="19">
        <f>1/(1+$J$3)^(M6-5.5)</f>
        <v>0.81551033937181705</v>
      </c>
      <c r="N8" s="20">
        <f>1/(1+$J$3)^(N6-5.5)</f>
        <v>0.76934937676586501</v>
      </c>
    </row>
    <row r="9" spans="2:14" ht="15.75" thickBot="1" x14ac:dyDescent="0.3">
      <c r="B9" s="9" t="s">
        <v>4</v>
      </c>
      <c r="C9" s="12">
        <f>C7-C8</f>
        <v>10</v>
      </c>
      <c r="D9" s="13">
        <f>D7-D8</f>
        <v>20</v>
      </c>
      <c r="E9" s="13">
        <f>E7-E8</f>
        <v>100</v>
      </c>
      <c r="F9" s="13">
        <f>F7-F8</f>
        <v>100</v>
      </c>
      <c r="G9" s="14">
        <f>G7-G8</f>
        <v>0</v>
      </c>
      <c r="I9" s="58" t="s">
        <v>34</v>
      </c>
      <c r="J9" s="27">
        <f>J7*J8</f>
        <v>38.851434494290572</v>
      </c>
      <c r="K9" s="27">
        <f>K7*K8</f>
        <v>36.652296692726942</v>
      </c>
      <c r="L9" s="27">
        <f t="shared" ref="L9:M9" si="0">L7*L8</f>
        <v>34.577638389365042</v>
      </c>
      <c r="M9" s="27">
        <f t="shared" si="0"/>
        <v>32.620413574872686</v>
      </c>
      <c r="N9" s="28">
        <f>N7*N8</f>
        <v>30.773975070634599</v>
      </c>
    </row>
    <row r="10" spans="2:14" x14ac:dyDescent="0.25">
      <c r="B10" s="9" t="s">
        <v>5</v>
      </c>
      <c r="C10" s="18">
        <f>C$9*((1+$C$3)^(1/2)-1)</f>
        <v>0.29563014098699991</v>
      </c>
      <c r="D10" s="19">
        <f>$C$9*$C$3</f>
        <v>0.6</v>
      </c>
      <c r="E10" s="19">
        <f>$C$9*$C$3</f>
        <v>0.6</v>
      </c>
      <c r="F10" s="19">
        <f>$C$9*$C$3</f>
        <v>0.6</v>
      </c>
      <c r="G10" s="20">
        <f>$C$9*$C$3</f>
        <v>0.6</v>
      </c>
      <c r="I10" s="1"/>
      <c r="J10" s="29"/>
      <c r="K10" s="1"/>
      <c r="L10" s="1"/>
      <c r="M10" s="1"/>
      <c r="N10" s="1"/>
    </row>
    <row r="11" spans="2:14" x14ac:dyDescent="0.25">
      <c r="B11" s="9" t="s">
        <v>6</v>
      </c>
      <c r="C11" s="18"/>
      <c r="D11" s="19">
        <f>D$9*((1+$C$3)^(1/2)-1)</f>
        <v>0.59126028197399982</v>
      </c>
      <c r="E11" s="19">
        <f>$D9*$C$3</f>
        <v>1.2</v>
      </c>
      <c r="F11" s="19">
        <f>$D9*$C$3</f>
        <v>1.2</v>
      </c>
      <c r="G11" s="20">
        <f>$D9*$C$3</f>
        <v>1.2</v>
      </c>
      <c r="I11" s="1"/>
      <c r="J11" s="1"/>
      <c r="K11" s="1"/>
      <c r="L11" s="1"/>
    </row>
    <row r="12" spans="2:14" x14ac:dyDescent="0.25">
      <c r="B12" s="9" t="s">
        <v>7</v>
      </c>
      <c r="C12" s="18"/>
      <c r="D12" s="19"/>
      <c r="E12" s="19">
        <f>E$9*((1+$C$3)^(1/2)-1)</f>
        <v>2.9563014098699991</v>
      </c>
      <c r="F12" s="19">
        <f>$E9*$C$3</f>
        <v>6</v>
      </c>
      <c r="G12" s="20">
        <f>$E9*$C$3</f>
        <v>6</v>
      </c>
      <c r="K12" s="1"/>
      <c r="L12" s="1"/>
      <c r="M12" s="1"/>
      <c r="N12" s="1"/>
    </row>
    <row r="13" spans="2:14" x14ac:dyDescent="0.25">
      <c r="B13" s="9" t="s">
        <v>8</v>
      </c>
      <c r="C13" s="18"/>
      <c r="D13" s="19"/>
      <c r="E13" s="19"/>
      <c r="F13" s="19">
        <f>F$9*((1+$C$3)^(1/2)-1)</f>
        <v>2.9563014098699991</v>
      </c>
      <c r="G13" s="20">
        <f>$F9*$C$3</f>
        <v>6</v>
      </c>
      <c r="K13" s="1"/>
      <c r="L13" s="1"/>
      <c r="M13" s="1"/>
      <c r="N13" s="1"/>
    </row>
    <row r="14" spans="2:14" x14ac:dyDescent="0.25">
      <c r="B14" s="9" t="s">
        <v>9</v>
      </c>
      <c r="C14" s="18"/>
      <c r="D14" s="19"/>
      <c r="E14" s="19"/>
      <c r="F14" s="19"/>
      <c r="G14" s="20">
        <f>G$9*((1+$C$3)^(1/2)-1)</f>
        <v>0</v>
      </c>
      <c r="I14" s="39"/>
      <c r="K14" s="1"/>
      <c r="L14" s="1"/>
      <c r="M14" s="1"/>
      <c r="N14" s="1"/>
    </row>
    <row r="15" spans="2:14" x14ac:dyDescent="0.25">
      <c r="B15" s="15" t="s">
        <v>10</v>
      </c>
      <c r="C15" s="16">
        <f>SUM(C10:C14)</f>
        <v>0.29563014098699991</v>
      </c>
      <c r="D15" s="17">
        <f>SUM(D10:D14)</f>
        <v>1.1912602819739999</v>
      </c>
      <c r="E15" s="17">
        <f>SUM(E10:E14)</f>
        <v>4.7563014098699989</v>
      </c>
      <c r="F15" s="17">
        <f>SUM(F10:F14)</f>
        <v>10.756301409869998</v>
      </c>
      <c r="G15" s="44">
        <f>SUM(G10:G14)</f>
        <v>13.8</v>
      </c>
      <c r="I15" s="40"/>
      <c r="K15" s="1"/>
      <c r="L15" s="1"/>
      <c r="M15" s="1"/>
      <c r="N15" s="1"/>
    </row>
    <row r="16" spans="2:14" x14ac:dyDescent="0.25">
      <c r="B16" s="21" t="s">
        <v>22</v>
      </c>
      <c r="C16" s="22">
        <f>1/(1+$C$3)^(C6-5.5)</f>
        <v>1.2997995841677643</v>
      </c>
      <c r="D16" s="23">
        <f>1/(1+$C$3)^(D6-5.5)</f>
        <v>1.2262260227997774</v>
      </c>
      <c r="E16" s="23">
        <f>1/(1+$C$3)^(E6-5.5)</f>
        <v>1.1568170026412996</v>
      </c>
      <c r="F16" s="23">
        <f>1/(1+$C$3)^(F6-5.5)</f>
        <v>1.0913367949446222</v>
      </c>
      <c r="G16" s="24">
        <f>1/(1+$C$3)^(G6-5.5)</f>
        <v>1.0295630140987</v>
      </c>
      <c r="K16" s="1"/>
      <c r="L16" s="1"/>
      <c r="M16" s="1"/>
      <c r="N16" s="1"/>
    </row>
    <row r="17" spans="2:14" x14ac:dyDescent="0.25">
      <c r="B17" s="21" t="s">
        <v>23</v>
      </c>
      <c r="C17" s="22">
        <f>1/(1+$C$3)^(C6-5)</f>
        <v>1.2624769600000003</v>
      </c>
      <c r="D17" s="23">
        <f>1/(1+$C$3)^(D6-5)</f>
        <v>1.1910160000000003</v>
      </c>
      <c r="E17" s="23">
        <f>1/(1+$C$3)^(E6-5)</f>
        <v>1.1236000000000002</v>
      </c>
      <c r="F17" s="23">
        <f>1/(1+$C$3)^(F6-5)</f>
        <v>1.06</v>
      </c>
      <c r="G17" s="24">
        <f>1/(1+$C$3)^(G6-5)</f>
        <v>1</v>
      </c>
    </row>
    <row r="18" spans="2:14" x14ac:dyDescent="0.25">
      <c r="B18" s="9" t="s">
        <v>11</v>
      </c>
      <c r="C18" s="18">
        <f>C9*C16</f>
        <v>12.997995841677643</v>
      </c>
      <c r="D18" s="19">
        <f>D9*D16</f>
        <v>24.52452045599555</v>
      </c>
      <c r="E18" s="19">
        <f>E9*E16</f>
        <v>115.68170026412996</v>
      </c>
      <c r="F18" s="19">
        <f>F9*F16</f>
        <v>109.13367949446223</v>
      </c>
      <c r="G18" s="20">
        <f>G9*G16</f>
        <v>0</v>
      </c>
      <c r="I18" s="42"/>
    </row>
    <row r="19" spans="2:14" ht="15.75" thickBot="1" x14ac:dyDescent="0.3">
      <c r="B19" s="25" t="s">
        <v>12</v>
      </c>
      <c r="C19" s="26">
        <f>C15*C17</f>
        <v>0.37322624167763913</v>
      </c>
      <c r="D19" s="27">
        <f>D15*D17</f>
        <v>1.4188100559955459</v>
      </c>
      <c r="E19" s="27">
        <f t="shared" ref="E19:G19" si="1">E15*E17</f>
        <v>5.3441802641299319</v>
      </c>
      <c r="F19" s="27">
        <f t="shared" si="1"/>
        <v>11.401679494462199</v>
      </c>
      <c r="G19" s="28">
        <f t="shared" si="1"/>
        <v>13.8</v>
      </c>
    </row>
    <row r="20" spans="2:14" x14ac:dyDescent="0.25">
      <c r="B20" s="37"/>
      <c r="C20" s="19"/>
      <c r="D20" s="19"/>
      <c r="E20" s="19"/>
      <c r="F20" s="19"/>
      <c r="G20" s="19"/>
    </row>
    <row r="21" spans="2:14" ht="15.75" thickBot="1" x14ac:dyDescent="0.3">
      <c r="B21" s="41"/>
      <c r="C21" s="51"/>
      <c r="D21" s="1"/>
      <c r="E21" s="1"/>
      <c r="F21" s="1"/>
      <c r="G21" s="1"/>
    </row>
    <row r="22" spans="2:14" ht="15.75" thickBot="1" x14ac:dyDescent="0.3">
      <c r="B22" s="76" t="s">
        <v>27</v>
      </c>
      <c r="C22" s="81"/>
      <c r="D22" s="1"/>
      <c r="E22" s="1"/>
      <c r="F22" s="1"/>
      <c r="G22" s="1"/>
    </row>
    <row r="23" spans="2:14" x14ac:dyDescent="0.25">
      <c r="B23" s="30" t="s">
        <v>18</v>
      </c>
      <c r="C23" s="31">
        <f>SUM(C18:G18)-SUM(J9:N9)</f>
        <v>88.862137834375545</v>
      </c>
      <c r="D23" s="1"/>
      <c r="E23" s="1"/>
      <c r="F23" s="1"/>
      <c r="G23" s="1"/>
    </row>
    <row r="24" spans="2:14" x14ac:dyDescent="0.25">
      <c r="B24" s="9" t="s">
        <v>14</v>
      </c>
      <c r="C24" s="32">
        <v>0.3</v>
      </c>
      <c r="D24" s="1"/>
      <c r="E24" s="1"/>
      <c r="F24" s="1"/>
      <c r="G24" s="1"/>
    </row>
    <row r="25" spans="2:14" x14ac:dyDescent="0.25">
      <c r="B25" s="9" t="s">
        <v>44</v>
      </c>
      <c r="C25" s="33">
        <f>(1-C24)*C23</f>
        <v>62.203496484062875</v>
      </c>
      <c r="D25" s="1"/>
      <c r="E25" s="1"/>
      <c r="F25" s="1"/>
      <c r="G25" s="1"/>
    </row>
    <row r="26" spans="2:14" x14ac:dyDescent="0.25">
      <c r="B26" s="9" t="s">
        <v>15</v>
      </c>
      <c r="C26" s="33">
        <f>C24*C23</f>
        <v>26.658641350312664</v>
      </c>
      <c r="D26" s="1"/>
      <c r="E26" s="1"/>
      <c r="F26" s="1"/>
      <c r="G26" s="1"/>
    </row>
    <row r="27" spans="2:14" x14ac:dyDescent="0.25">
      <c r="B27" s="9" t="s">
        <v>16</v>
      </c>
      <c r="C27" s="33">
        <f>SUM(C19:G19)</f>
        <v>32.337896056265322</v>
      </c>
      <c r="D27" s="1"/>
      <c r="E27" s="1"/>
      <c r="F27" s="1"/>
      <c r="G27" s="1"/>
    </row>
    <row r="28" spans="2:14" ht="15.75" thickBot="1" x14ac:dyDescent="0.3">
      <c r="B28" s="34" t="s">
        <v>47</v>
      </c>
      <c r="C28" s="35">
        <f>C26-C27</f>
        <v>-5.6792547059526584</v>
      </c>
      <c r="D28" s="1"/>
      <c r="E28" s="1"/>
      <c r="F28" s="1"/>
      <c r="G28" s="1"/>
    </row>
    <row r="29" spans="2:14" x14ac:dyDescent="0.25">
      <c r="D29" s="1"/>
      <c r="E29" s="1"/>
      <c r="F29" s="1"/>
      <c r="G29" s="1"/>
    </row>
    <row r="30" spans="2:14" ht="15.75" thickBot="1" x14ac:dyDescent="0.3">
      <c r="B30" s="45" t="s">
        <v>24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ht="25.5" customHeight="1" x14ac:dyDescent="0.25">
      <c r="B31" s="72" t="s">
        <v>25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2:14" ht="24.75" customHeight="1" x14ac:dyDescent="0.25">
      <c r="B32" s="72" t="s">
        <v>26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5" ht="15" customHeight="1" x14ac:dyDescent="0.25"/>
    <row r="36" ht="15" customHeight="1" x14ac:dyDescent="0.25"/>
  </sheetData>
  <sheetProtection sheet="1" objects="1" scenarios="1"/>
  <mergeCells count="6">
    <mergeCell ref="B32:N32"/>
    <mergeCell ref="B1:G1"/>
    <mergeCell ref="B5:G5"/>
    <mergeCell ref="I5:N5"/>
    <mergeCell ref="B22:C22"/>
    <mergeCell ref="B31:N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Basic model</vt:lpstr>
      <vt:lpstr>ES - Attachment B, Example 1</vt:lpstr>
      <vt:lpstr>ES - Attachment B, Example 2</vt:lpstr>
      <vt:lpstr>ES - Attachment B, Example 3</vt:lpstr>
      <vt:lpstr>ES - Attachment B, Example 4</vt:lpstr>
      <vt:lpstr>ES - Chapter 2, Box B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capital expenditure sharing scheme model</dc:title>
  <dc:creator>AER</dc:creator>
  <cp:lastModifiedBy>mleco</cp:lastModifiedBy>
  <dcterms:created xsi:type="dcterms:W3CDTF">2013-07-10T04:27:39Z</dcterms:created>
  <dcterms:modified xsi:type="dcterms:W3CDTF">2013-11-28T05:30:55Z</dcterms:modified>
</cp:coreProperties>
</file>