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480" yWindow="405" windowWidth="19875" windowHeight="8745" tabRatio="850" activeTab="5"/>
  </bookViews>
  <sheets>
    <sheet name="Misc Data" sheetId="2" r:id="rId1"/>
    <sheet name="General Input" sheetId="1" r:id="rId2"/>
    <sheet name="Asset Disposals &amp; CC input" sheetId="8" r:id="rId3"/>
    <sheet name="Direct Base Project Costs input" sheetId="3" r:id="rId4"/>
    <sheet name="Total Project Costs" sheetId="4" r:id="rId5"/>
    <sheet name="PTRM Inputs Capex Incurred" sheetId="5" r:id="rId6"/>
    <sheet name="PTRM Asset Disposals &amp; CC" sheetId="9" r:id="rId7"/>
  </sheets>
  <definedNames>
    <definedName name="_xlnm._FilterDatabase" localSheetId="3" hidden="1">'Direct Base Project Costs input'!$A$5:$I$155</definedName>
    <definedName name="_xlnm._FilterDatabase" localSheetId="0" hidden="1">'Misc Data'!$A$5:$BQ$155</definedName>
    <definedName name="_xlnm._FilterDatabase" localSheetId="4" hidden="1">'Total Project Costs'!$A$5:$AS$155</definedName>
  </definedNames>
  <calcPr calcId="162913"/>
</workbook>
</file>

<file path=xl/calcChain.xml><?xml version="1.0" encoding="utf-8"?>
<calcChain xmlns="http://schemas.openxmlformats.org/spreadsheetml/2006/main">
  <c r="F36" i="1" l="1"/>
  <c r="E36" i="1"/>
  <c r="D36" i="1"/>
  <c r="C36" i="1"/>
  <c r="B36" i="1"/>
  <c r="B4" i="9" l="1"/>
  <c r="H4" i="9" l="1"/>
  <c r="B154" i="4" l="1"/>
  <c r="B153" i="4"/>
  <c r="B152" i="4"/>
  <c r="B151" i="4"/>
  <c r="B150" i="4"/>
  <c r="B149" i="4"/>
  <c r="B148" i="4"/>
  <c r="B147" i="4"/>
  <c r="B146" i="4"/>
  <c r="B145" i="4"/>
  <c r="B144" i="4"/>
  <c r="B143" i="4"/>
  <c r="B142" i="4"/>
  <c r="B141" i="4"/>
  <c r="B140" i="4"/>
  <c r="B139" i="4"/>
  <c r="B138" i="4"/>
  <c r="B137" i="4"/>
  <c r="B136" i="4"/>
  <c r="B135" i="4"/>
  <c r="B134" i="4"/>
  <c r="B133" i="4"/>
  <c r="B132" i="4"/>
  <c r="B131" i="4"/>
  <c r="B130" i="4"/>
  <c r="B129" i="4"/>
  <c r="B128" i="4"/>
  <c r="B127" i="4"/>
  <c r="B126" i="4"/>
  <c r="B125" i="4"/>
  <c r="B124" i="4"/>
  <c r="B123" i="4"/>
  <c r="B122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154" i="3" l="1"/>
  <c r="B153" i="3"/>
  <c r="B152" i="3"/>
  <c r="B151" i="3"/>
  <c r="B150" i="3"/>
  <c r="B149" i="3"/>
  <c r="B148" i="3"/>
  <c r="B147" i="3"/>
  <c r="B146" i="3"/>
  <c r="B145" i="3"/>
  <c r="B144" i="3"/>
  <c r="B143" i="3"/>
  <c r="B142" i="3"/>
  <c r="B141" i="3"/>
  <c r="B140" i="3"/>
  <c r="B139" i="3"/>
  <c r="B138" i="3"/>
  <c r="B137" i="3"/>
  <c r="B136" i="3"/>
  <c r="B135" i="3"/>
  <c r="B134" i="3"/>
  <c r="B133" i="3"/>
  <c r="B132" i="3"/>
  <c r="B131" i="3"/>
  <c r="B130" i="3"/>
  <c r="B129" i="3"/>
  <c r="B128" i="3"/>
  <c r="B127" i="3"/>
  <c r="B126" i="3"/>
  <c r="B125" i="3"/>
  <c r="B124" i="3"/>
  <c r="B123" i="3"/>
  <c r="B122" i="3"/>
  <c r="B121" i="3"/>
  <c r="B120" i="3"/>
  <c r="B119" i="3"/>
  <c r="B118" i="3"/>
  <c r="B117" i="3"/>
  <c r="B116" i="3"/>
  <c r="B115" i="3"/>
  <c r="B114" i="3"/>
  <c r="B113" i="3"/>
  <c r="B112" i="3"/>
  <c r="B111" i="3"/>
  <c r="B110" i="3"/>
  <c r="B109" i="3"/>
  <c r="B108" i="3"/>
  <c r="B107" i="3"/>
  <c r="B106" i="3"/>
  <c r="B105" i="3"/>
  <c r="B104" i="3"/>
  <c r="B103" i="3"/>
  <c r="B102" i="3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W6" i="2" l="1"/>
  <c r="BS6" i="2"/>
  <c r="BV6" i="2"/>
  <c r="BT6" i="2"/>
  <c r="BU6" i="2"/>
  <c r="BU8" i="2"/>
  <c r="BT8" i="2"/>
  <c r="BV8" i="2"/>
  <c r="BW8" i="2"/>
  <c r="BS8" i="2"/>
  <c r="BT9" i="2"/>
  <c r="BU9" i="2"/>
  <c r="BW9" i="2"/>
  <c r="BS9" i="2"/>
  <c r="BV9" i="2"/>
  <c r="BW10" i="2"/>
  <c r="BS10" i="2"/>
  <c r="BV10" i="2"/>
  <c r="BU10" i="2"/>
  <c r="BT10" i="2"/>
  <c r="BV11" i="2"/>
  <c r="BW11" i="2"/>
  <c r="BU11" i="2"/>
  <c r="BS11" i="2"/>
  <c r="BT11" i="2"/>
  <c r="BU12" i="2"/>
  <c r="BT12" i="2"/>
  <c r="BV12" i="2"/>
  <c r="BW12" i="2"/>
  <c r="BS12" i="2"/>
  <c r="BT13" i="2"/>
  <c r="BW13" i="2"/>
  <c r="BS13" i="2"/>
  <c r="BV13" i="2"/>
  <c r="BU13" i="2"/>
  <c r="BW14" i="2"/>
  <c r="BS14" i="2"/>
  <c r="BT14" i="2"/>
  <c r="BV14" i="2"/>
  <c r="BU14" i="2"/>
  <c r="BV15" i="2"/>
  <c r="BU15" i="2"/>
  <c r="BS15" i="2"/>
  <c r="BT15" i="2"/>
  <c r="BW15" i="2"/>
  <c r="BU16" i="2"/>
  <c r="BT16" i="2"/>
  <c r="BV16" i="2"/>
  <c r="BW16" i="2"/>
  <c r="BS16" i="2"/>
  <c r="BT17" i="2"/>
  <c r="BU17" i="2"/>
  <c r="BW17" i="2"/>
  <c r="BS17" i="2"/>
  <c r="BV17" i="2"/>
  <c r="BW18" i="2"/>
  <c r="BS18" i="2"/>
  <c r="BV18" i="2"/>
  <c r="BU18" i="2"/>
  <c r="BT18" i="2"/>
  <c r="BV19" i="2"/>
  <c r="BW19" i="2"/>
  <c r="BU19" i="2"/>
  <c r="BS19" i="2"/>
  <c r="BT19" i="2"/>
  <c r="BU20" i="2"/>
  <c r="BT20" i="2"/>
  <c r="BW20" i="2"/>
  <c r="BS20" i="2"/>
  <c r="BV20" i="2"/>
  <c r="BT21" i="2"/>
  <c r="BW21" i="2"/>
  <c r="BS21" i="2"/>
  <c r="BU21" i="2"/>
  <c r="BV21" i="2"/>
  <c r="BW22" i="2"/>
  <c r="BS22" i="2"/>
  <c r="BT22" i="2"/>
  <c r="BV22" i="2"/>
  <c r="BU22" i="2"/>
  <c r="BV23" i="2"/>
  <c r="BU23" i="2"/>
  <c r="BW23" i="2"/>
  <c r="BT23" i="2"/>
  <c r="BS23" i="2"/>
  <c r="BU24" i="2"/>
  <c r="BV24" i="2"/>
  <c r="BT24" i="2"/>
  <c r="BW24" i="2"/>
  <c r="BS24" i="2"/>
  <c r="BT25" i="2"/>
  <c r="BW25" i="2"/>
  <c r="BS25" i="2"/>
  <c r="BV25" i="2"/>
  <c r="BU25" i="2"/>
  <c r="BW26" i="2"/>
  <c r="BS26" i="2"/>
  <c r="BV26" i="2"/>
  <c r="BT26" i="2"/>
  <c r="BU26" i="2"/>
  <c r="BV27" i="2"/>
  <c r="BS27" i="2"/>
  <c r="BU27" i="2"/>
  <c r="BT27" i="2"/>
  <c r="BW27" i="2"/>
  <c r="BU28" i="2"/>
  <c r="BT28" i="2"/>
  <c r="BV28" i="2"/>
  <c r="BW28" i="2"/>
  <c r="BS28" i="2"/>
  <c r="BT29" i="2"/>
  <c r="BU29" i="2"/>
  <c r="BW29" i="2"/>
  <c r="BS29" i="2"/>
  <c r="BV29" i="2"/>
  <c r="BW30" i="2"/>
  <c r="BS30" i="2"/>
  <c r="BV30" i="2"/>
  <c r="BU30" i="2"/>
  <c r="BT30" i="2"/>
  <c r="BV31" i="2"/>
  <c r="BW31" i="2"/>
  <c r="BU31" i="2"/>
  <c r="BS31" i="2"/>
  <c r="BT31" i="2"/>
  <c r="BU32" i="2"/>
  <c r="BT32" i="2"/>
  <c r="BW32" i="2"/>
  <c r="BS32" i="2"/>
  <c r="BV32" i="2"/>
  <c r="BT33" i="2"/>
  <c r="BW33" i="2"/>
  <c r="BS33" i="2"/>
  <c r="BU33" i="2"/>
  <c r="BV33" i="2"/>
  <c r="BW34" i="2"/>
  <c r="BS34" i="2"/>
  <c r="BT34" i="2"/>
  <c r="BV34" i="2"/>
  <c r="BU34" i="2"/>
  <c r="BV35" i="2"/>
  <c r="BU35" i="2"/>
  <c r="BW35" i="2"/>
  <c r="BT35" i="2"/>
  <c r="BS35" i="2"/>
  <c r="BU36" i="2"/>
  <c r="BV36" i="2"/>
  <c r="BT36" i="2"/>
  <c r="BW36" i="2"/>
  <c r="BS36" i="2"/>
  <c r="BT37" i="2"/>
  <c r="BW37" i="2"/>
  <c r="BS37" i="2"/>
  <c r="BV37" i="2"/>
  <c r="BU37" i="2"/>
  <c r="BW38" i="2"/>
  <c r="BS38" i="2"/>
  <c r="BT38" i="2"/>
  <c r="BV38" i="2"/>
  <c r="BU38" i="2"/>
  <c r="BV39" i="2"/>
  <c r="BU39" i="2"/>
  <c r="BS39" i="2"/>
  <c r="BT39" i="2"/>
  <c r="BW39" i="2"/>
  <c r="BU40" i="2"/>
  <c r="BV40" i="2"/>
  <c r="BT40" i="2"/>
  <c r="BW40" i="2"/>
  <c r="BS40" i="2"/>
  <c r="BT41" i="2"/>
  <c r="BW41" i="2"/>
  <c r="BS41" i="2"/>
  <c r="BU41" i="2"/>
  <c r="BV41" i="2"/>
  <c r="BW42" i="2"/>
  <c r="BS42" i="2"/>
  <c r="BV42" i="2"/>
  <c r="BU42" i="2"/>
  <c r="BT42" i="2"/>
  <c r="BV43" i="2"/>
  <c r="BW43" i="2"/>
  <c r="BU43" i="2"/>
  <c r="BS43" i="2"/>
  <c r="BT43" i="2"/>
  <c r="BU44" i="2"/>
  <c r="BT44" i="2"/>
  <c r="BW44" i="2"/>
  <c r="BS44" i="2"/>
  <c r="BV44" i="2"/>
  <c r="BT45" i="2"/>
  <c r="BW45" i="2"/>
  <c r="BS45" i="2"/>
  <c r="BU45" i="2"/>
  <c r="BV45" i="2"/>
  <c r="BW46" i="2"/>
  <c r="BS46" i="2"/>
  <c r="BT46" i="2"/>
  <c r="BV46" i="2"/>
  <c r="BU46" i="2"/>
  <c r="BV47" i="2"/>
  <c r="BU47" i="2"/>
  <c r="BW47" i="2"/>
  <c r="BT47" i="2"/>
  <c r="BS47" i="2"/>
  <c r="BU48" i="2"/>
  <c r="BV48" i="2"/>
  <c r="BT48" i="2"/>
  <c r="BW48" i="2"/>
  <c r="BS48" i="2"/>
  <c r="BT49" i="2"/>
  <c r="BW49" i="2"/>
  <c r="BS49" i="2"/>
  <c r="BV49" i="2"/>
  <c r="BU49" i="2"/>
  <c r="BW50" i="2"/>
  <c r="BS50" i="2"/>
  <c r="BV50" i="2"/>
  <c r="BT50" i="2"/>
  <c r="BU50" i="2"/>
  <c r="BV51" i="2"/>
  <c r="BS51" i="2"/>
  <c r="BU51" i="2"/>
  <c r="BT51" i="2"/>
  <c r="BW51" i="2"/>
  <c r="BU52" i="2"/>
  <c r="BV52" i="2"/>
  <c r="BT52" i="2"/>
  <c r="BW52" i="2"/>
  <c r="BS52" i="2"/>
  <c r="BT53" i="2"/>
  <c r="BW53" i="2"/>
  <c r="BS53" i="2"/>
  <c r="BU53" i="2"/>
  <c r="BV53" i="2"/>
  <c r="BW54" i="2"/>
  <c r="BS54" i="2"/>
  <c r="BV54" i="2"/>
  <c r="BU54" i="2"/>
  <c r="BT54" i="2"/>
  <c r="BV55" i="2"/>
  <c r="BS55" i="2"/>
  <c r="BU55" i="2"/>
  <c r="BW55" i="2"/>
  <c r="BT55" i="2"/>
  <c r="BU56" i="2"/>
  <c r="BT56" i="2"/>
  <c r="BW56" i="2"/>
  <c r="BS56" i="2"/>
  <c r="BV56" i="2"/>
  <c r="BT57" i="2"/>
  <c r="BU57" i="2"/>
  <c r="BW57" i="2"/>
  <c r="BS57" i="2"/>
  <c r="BV57" i="2"/>
  <c r="BW58" i="2"/>
  <c r="BS58" i="2"/>
  <c r="BV58" i="2"/>
  <c r="BT58" i="2"/>
  <c r="BU58" i="2"/>
  <c r="BV59" i="2"/>
  <c r="BU59" i="2"/>
  <c r="BW59" i="2"/>
  <c r="BT59" i="2"/>
  <c r="BS59" i="2"/>
  <c r="BU60" i="2"/>
  <c r="BT60" i="2"/>
  <c r="BW60" i="2"/>
  <c r="BS60" i="2"/>
  <c r="BV60" i="2"/>
  <c r="BT61" i="2"/>
  <c r="BU61" i="2"/>
  <c r="BW61" i="2"/>
  <c r="BS61" i="2"/>
  <c r="BV61" i="2"/>
  <c r="BW62" i="2"/>
  <c r="BS62" i="2"/>
  <c r="BV62" i="2"/>
  <c r="BT62" i="2"/>
  <c r="BU62" i="2"/>
  <c r="BV63" i="2"/>
  <c r="BS63" i="2"/>
  <c r="BU63" i="2"/>
  <c r="BT63" i="2"/>
  <c r="BW63" i="2"/>
  <c r="BU64" i="2"/>
  <c r="BT64" i="2"/>
  <c r="BV64" i="2"/>
  <c r="BW64" i="2"/>
  <c r="BS64" i="2"/>
  <c r="BT65" i="2"/>
  <c r="BU65" i="2"/>
  <c r="BW65" i="2"/>
  <c r="BS65" i="2"/>
  <c r="BV65" i="2"/>
  <c r="BW66" i="2"/>
  <c r="BS66" i="2"/>
  <c r="BV66" i="2"/>
  <c r="BU66" i="2"/>
  <c r="BT66" i="2"/>
  <c r="BW67" i="2"/>
  <c r="BV67" i="2"/>
  <c r="BS67" i="2"/>
  <c r="BU67" i="2"/>
  <c r="BT67" i="2"/>
  <c r="BW68" i="2"/>
  <c r="BS68" i="2"/>
  <c r="BV68" i="2"/>
  <c r="BT68" i="2"/>
  <c r="BU68" i="2"/>
  <c r="BV69" i="2"/>
  <c r="BU69" i="2"/>
  <c r="BT69" i="2"/>
  <c r="BS69" i="2"/>
  <c r="BW69" i="2"/>
  <c r="BU70" i="2"/>
  <c r="BT70" i="2"/>
  <c r="BW70" i="2"/>
  <c r="BV70" i="2"/>
  <c r="BS70" i="2"/>
  <c r="BT71" i="2"/>
  <c r="BW71" i="2"/>
  <c r="BS71" i="2"/>
  <c r="BU71" i="2"/>
  <c r="BV71" i="2"/>
  <c r="BW72" i="2"/>
  <c r="BS72" i="2"/>
  <c r="BV72" i="2"/>
  <c r="BU72" i="2"/>
  <c r="BT72" i="2"/>
  <c r="BV73" i="2"/>
  <c r="BU73" i="2"/>
  <c r="BW73" i="2"/>
  <c r="BS73" i="2"/>
  <c r="BT73" i="2"/>
  <c r="BU74" i="2"/>
  <c r="BT74" i="2"/>
  <c r="BS74" i="2"/>
  <c r="BW74" i="2"/>
  <c r="BV74" i="2"/>
  <c r="BT75" i="2"/>
  <c r="BW75" i="2"/>
  <c r="BS75" i="2"/>
  <c r="BV75" i="2"/>
  <c r="BU75" i="2"/>
  <c r="BW76" i="2"/>
  <c r="BS76" i="2"/>
  <c r="BV76" i="2"/>
  <c r="BT76" i="2"/>
  <c r="BU76" i="2"/>
  <c r="BV77" i="2"/>
  <c r="BU77" i="2"/>
  <c r="BT77" i="2"/>
  <c r="BS77" i="2"/>
  <c r="BW77" i="2"/>
  <c r="BU78" i="2"/>
  <c r="BT78" i="2"/>
  <c r="BW78" i="2"/>
  <c r="BV78" i="2"/>
  <c r="BS78" i="2"/>
  <c r="BT79" i="2"/>
  <c r="BW79" i="2"/>
  <c r="BS79" i="2"/>
  <c r="BV79" i="2"/>
  <c r="BU79" i="2"/>
  <c r="BT80" i="2"/>
  <c r="BW80" i="2"/>
  <c r="BS80" i="2"/>
  <c r="BV80" i="2"/>
  <c r="BU80" i="2"/>
  <c r="BW81" i="2"/>
  <c r="BS81" i="2"/>
  <c r="BV81" i="2"/>
  <c r="BU81" i="2"/>
  <c r="BT81" i="2"/>
  <c r="BV82" i="2"/>
  <c r="BU82" i="2"/>
  <c r="BT82" i="2"/>
  <c r="BS82" i="2"/>
  <c r="BW82" i="2"/>
  <c r="BU83" i="2"/>
  <c r="BT83" i="2"/>
  <c r="BW83" i="2"/>
  <c r="BS83" i="2"/>
  <c r="BV83" i="2"/>
  <c r="BT84" i="2"/>
  <c r="BW84" i="2"/>
  <c r="BS84" i="2"/>
  <c r="BV84" i="2"/>
  <c r="BU84" i="2"/>
  <c r="BW85" i="2"/>
  <c r="BS85" i="2"/>
  <c r="BV85" i="2"/>
  <c r="BU85" i="2"/>
  <c r="BT85" i="2"/>
  <c r="BV86" i="2"/>
  <c r="BU86" i="2"/>
  <c r="BT86" i="2"/>
  <c r="BW86" i="2"/>
  <c r="BS86" i="2"/>
  <c r="BU87" i="2"/>
  <c r="BT87" i="2"/>
  <c r="BW87" i="2"/>
  <c r="BS87" i="2"/>
  <c r="BV87" i="2"/>
  <c r="BT88" i="2"/>
  <c r="BW88" i="2"/>
  <c r="BS88" i="2"/>
  <c r="BV88" i="2"/>
  <c r="BU88" i="2"/>
  <c r="BW89" i="2"/>
  <c r="BS89" i="2"/>
  <c r="BV89" i="2"/>
  <c r="BU89" i="2"/>
  <c r="BT89" i="2"/>
  <c r="BV90" i="2"/>
  <c r="BU90" i="2"/>
  <c r="BT90" i="2"/>
  <c r="BW90" i="2"/>
  <c r="BS90" i="2"/>
  <c r="BU91" i="2"/>
  <c r="BT91" i="2"/>
  <c r="BW91" i="2"/>
  <c r="BS91" i="2"/>
  <c r="BV91" i="2"/>
  <c r="BT92" i="2"/>
  <c r="BW92" i="2"/>
  <c r="BS92" i="2"/>
  <c r="BV92" i="2"/>
  <c r="BU92" i="2"/>
  <c r="BW93" i="2"/>
  <c r="BS93" i="2"/>
  <c r="BV93" i="2"/>
  <c r="BU93" i="2"/>
  <c r="BT93" i="2"/>
  <c r="BV94" i="2"/>
  <c r="BU94" i="2"/>
  <c r="BT94" i="2"/>
  <c r="BS94" i="2"/>
  <c r="BW94" i="2"/>
  <c r="BU95" i="2"/>
  <c r="BT95" i="2"/>
  <c r="BW95" i="2"/>
  <c r="BS95" i="2"/>
  <c r="BV95" i="2"/>
  <c r="BT96" i="2"/>
  <c r="BW96" i="2"/>
  <c r="BS96" i="2"/>
  <c r="BV96" i="2"/>
  <c r="BU96" i="2"/>
  <c r="BW97" i="2"/>
  <c r="BS97" i="2"/>
  <c r="BV97" i="2"/>
  <c r="BU97" i="2"/>
  <c r="BT97" i="2"/>
  <c r="BV98" i="2"/>
  <c r="BU98" i="2"/>
  <c r="BT98" i="2"/>
  <c r="BW98" i="2"/>
  <c r="BS98" i="2"/>
  <c r="BU99" i="2"/>
  <c r="BT99" i="2"/>
  <c r="BW99" i="2"/>
  <c r="BS99" i="2"/>
  <c r="BV99" i="2"/>
  <c r="BT100" i="2"/>
  <c r="BW100" i="2"/>
  <c r="BS100" i="2"/>
  <c r="BV100" i="2"/>
  <c r="BU100" i="2"/>
  <c r="BW101" i="2"/>
  <c r="BS101" i="2"/>
  <c r="BV101" i="2"/>
  <c r="BU101" i="2"/>
  <c r="BT101" i="2"/>
  <c r="BV102" i="2"/>
  <c r="BU102" i="2"/>
  <c r="BT102" i="2"/>
  <c r="BW102" i="2"/>
  <c r="BS102" i="2"/>
  <c r="BU103" i="2"/>
  <c r="BT103" i="2"/>
  <c r="BW103" i="2"/>
  <c r="BS103" i="2"/>
  <c r="BV103" i="2"/>
  <c r="BT104" i="2"/>
  <c r="BW104" i="2"/>
  <c r="BS104" i="2"/>
  <c r="BV104" i="2"/>
  <c r="BU104" i="2"/>
  <c r="BW105" i="2"/>
  <c r="BS105" i="2"/>
  <c r="BV105" i="2"/>
  <c r="BU105" i="2"/>
  <c r="BT105" i="2"/>
  <c r="BV106" i="2"/>
  <c r="BU106" i="2"/>
  <c r="BT106" i="2"/>
  <c r="BW106" i="2"/>
  <c r="BS106" i="2"/>
  <c r="BU107" i="2"/>
  <c r="BT107" i="2"/>
  <c r="BW107" i="2"/>
  <c r="BS107" i="2"/>
  <c r="BV107" i="2"/>
  <c r="BT108" i="2"/>
  <c r="BW108" i="2"/>
  <c r="BS108" i="2"/>
  <c r="BV108" i="2"/>
  <c r="BU108" i="2"/>
  <c r="BW109" i="2"/>
  <c r="BS109" i="2"/>
  <c r="BV109" i="2"/>
  <c r="BU109" i="2"/>
  <c r="BT109" i="2"/>
  <c r="BV110" i="2"/>
  <c r="BU110" i="2"/>
  <c r="BT110" i="2"/>
  <c r="BS110" i="2"/>
  <c r="BW110" i="2"/>
  <c r="BU111" i="2"/>
  <c r="BT111" i="2"/>
  <c r="BW111" i="2"/>
  <c r="BS111" i="2"/>
  <c r="BV111" i="2"/>
  <c r="BT112" i="2"/>
  <c r="BW112" i="2"/>
  <c r="BS112" i="2"/>
  <c r="BV112" i="2"/>
  <c r="BU112" i="2"/>
  <c r="BW113" i="2"/>
  <c r="BS113" i="2"/>
  <c r="BV113" i="2"/>
  <c r="BU113" i="2"/>
  <c r="BT113" i="2"/>
  <c r="BV114" i="2"/>
  <c r="BU114" i="2"/>
  <c r="BT114" i="2"/>
  <c r="BS114" i="2"/>
  <c r="BW114" i="2"/>
  <c r="BU115" i="2"/>
  <c r="BT115" i="2"/>
  <c r="BW115" i="2"/>
  <c r="BS115" i="2"/>
  <c r="BV115" i="2"/>
  <c r="BT116" i="2"/>
  <c r="BW116" i="2"/>
  <c r="BS116" i="2"/>
  <c r="BV116" i="2"/>
  <c r="BU116" i="2"/>
  <c r="BW117" i="2"/>
  <c r="BS117" i="2"/>
  <c r="BV117" i="2"/>
  <c r="BU117" i="2"/>
  <c r="BT117" i="2"/>
  <c r="BV118" i="2"/>
  <c r="BU118" i="2"/>
  <c r="BT118" i="2"/>
  <c r="BW118" i="2"/>
  <c r="BS118" i="2"/>
  <c r="BU119" i="2"/>
  <c r="BT119" i="2"/>
  <c r="BW119" i="2"/>
  <c r="BS119" i="2"/>
  <c r="BV119" i="2"/>
  <c r="BT120" i="2"/>
  <c r="BW120" i="2"/>
  <c r="BS120" i="2"/>
  <c r="BV120" i="2"/>
  <c r="BU120" i="2"/>
  <c r="BW121" i="2"/>
  <c r="BS121" i="2"/>
  <c r="BV121" i="2"/>
  <c r="BU121" i="2"/>
  <c r="BT121" i="2"/>
  <c r="BV122" i="2"/>
  <c r="BU122" i="2"/>
  <c r="BT122" i="2"/>
  <c r="BW122" i="2"/>
  <c r="BS122" i="2"/>
  <c r="BU123" i="2"/>
  <c r="BT123" i="2"/>
  <c r="BW123" i="2"/>
  <c r="BS123" i="2"/>
  <c r="BV123" i="2"/>
  <c r="BT124" i="2"/>
  <c r="BW124" i="2"/>
  <c r="BS124" i="2"/>
  <c r="BV124" i="2"/>
  <c r="BU124" i="2"/>
  <c r="BW125" i="2"/>
  <c r="BS125" i="2"/>
  <c r="BV125" i="2"/>
  <c r="BU125" i="2"/>
  <c r="BT125" i="2"/>
  <c r="BV126" i="2"/>
  <c r="BU126" i="2"/>
  <c r="BT126" i="2"/>
  <c r="BS126" i="2"/>
  <c r="BW126" i="2"/>
  <c r="BU127" i="2"/>
  <c r="BT127" i="2"/>
  <c r="BW127" i="2"/>
  <c r="BS127" i="2"/>
  <c r="BV127" i="2"/>
  <c r="BT128" i="2"/>
  <c r="BW128" i="2"/>
  <c r="BS128" i="2"/>
  <c r="BV128" i="2"/>
  <c r="BU128" i="2"/>
  <c r="BW129" i="2"/>
  <c r="BS129" i="2"/>
  <c r="BV129" i="2"/>
  <c r="BU129" i="2"/>
  <c r="BT129" i="2"/>
  <c r="BV130" i="2"/>
  <c r="BU130" i="2"/>
  <c r="BT130" i="2"/>
  <c r="BW130" i="2"/>
  <c r="BS130" i="2"/>
  <c r="BU131" i="2"/>
  <c r="BT131" i="2"/>
  <c r="BW131" i="2"/>
  <c r="BS131" i="2"/>
  <c r="BV131" i="2"/>
  <c r="BT132" i="2"/>
  <c r="BW132" i="2"/>
  <c r="BS132" i="2"/>
  <c r="BV132" i="2"/>
  <c r="BU132" i="2"/>
  <c r="BW133" i="2"/>
  <c r="BS133" i="2"/>
  <c r="BV133" i="2"/>
  <c r="BU133" i="2"/>
  <c r="BT133" i="2"/>
  <c r="BV134" i="2"/>
  <c r="BU134" i="2"/>
  <c r="BT134" i="2"/>
  <c r="BW134" i="2"/>
  <c r="BS134" i="2"/>
  <c r="BU135" i="2"/>
  <c r="BT135" i="2"/>
  <c r="BW135" i="2"/>
  <c r="BS135" i="2"/>
  <c r="BV135" i="2"/>
  <c r="BT136" i="2"/>
  <c r="BW136" i="2"/>
  <c r="BS136" i="2"/>
  <c r="BV136" i="2"/>
  <c r="BU136" i="2"/>
  <c r="BW137" i="2"/>
  <c r="BS137" i="2"/>
  <c r="BV137" i="2"/>
  <c r="BU137" i="2"/>
  <c r="BT137" i="2"/>
  <c r="BV138" i="2"/>
  <c r="BU138" i="2"/>
  <c r="BT138" i="2"/>
  <c r="BW138" i="2"/>
  <c r="BS138" i="2"/>
  <c r="BU139" i="2"/>
  <c r="BT139" i="2"/>
  <c r="BW139" i="2"/>
  <c r="BS139" i="2"/>
  <c r="BV139" i="2"/>
  <c r="BT140" i="2"/>
  <c r="BW140" i="2"/>
  <c r="BS140" i="2"/>
  <c r="BV140" i="2"/>
  <c r="BU140" i="2"/>
  <c r="BW141" i="2"/>
  <c r="BS141" i="2"/>
  <c r="BV141" i="2"/>
  <c r="BU141" i="2"/>
  <c r="BT141" i="2"/>
  <c r="BV142" i="2"/>
  <c r="BU142" i="2"/>
  <c r="BT142" i="2"/>
  <c r="BS142" i="2"/>
  <c r="BW142" i="2"/>
  <c r="BU143" i="2"/>
  <c r="BT143" i="2"/>
  <c r="BW143" i="2"/>
  <c r="BS143" i="2"/>
  <c r="BV143" i="2"/>
  <c r="BT144" i="2"/>
  <c r="BW144" i="2"/>
  <c r="BS144" i="2"/>
  <c r="BV144" i="2"/>
  <c r="BU144" i="2"/>
  <c r="BW145" i="2"/>
  <c r="BS145" i="2"/>
  <c r="BV145" i="2"/>
  <c r="BU145" i="2"/>
  <c r="BT145" i="2"/>
  <c r="BV146" i="2"/>
  <c r="BU146" i="2"/>
  <c r="BT146" i="2"/>
  <c r="BS146" i="2"/>
  <c r="BW146" i="2"/>
  <c r="BU147" i="2"/>
  <c r="BT147" i="2"/>
  <c r="BW147" i="2"/>
  <c r="BS147" i="2"/>
  <c r="BV147" i="2"/>
  <c r="BT148" i="2"/>
  <c r="BW148" i="2"/>
  <c r="BS148" i="2"/>
  <c r="BV148" i="2"/>
  <c r="BU148" i="2"/>
  <c r="BW149" i="2"/>
  <c r="BS149" i="2"/>
  <c r="BV149" i="2"/>
  <c r="BU149" i="2"/>
  <c r="BT149" i="2"/>
  <c r="BV150" i="2"/>
  <c r="BU150" i="2"/>
  <c r="BT150" i="2"/>
  <c r="BW150" i="2"/>
  <c r="BS150" i="2"/>
  <c r="BU151" i="2"/>
  <c r="BT151" i="2"/>
  <c r="BW151" i="2"/>
  <c r="BS151" i="2"/>
  <c r="BV151" i="2"/>
  <c r="BT152" i="2"/>
  <c r="BW152" i="2"/>
  <c r="BS152" i="2"/>
  <c r="BV152" i="2"/>
  <c r="BU152" i="2"/>
  <c r="BW153" i="2"/>
  <c r="BS153" i="2"/>
  <c r="BV153" i="2"/>
  <c r="BU153" i="2"/>
  <c r="BT153" i="2"/>
  <c r="BV154" i="2"/>
  <c r="BU154" i="2"/>
  <c r="BT154" i="2"/>
  <c r="BW154" i="2"/>
  <c r="BS154" i="2"/>
  <c r="BU155" i="2"/>
  <c r="BT155" i="2"/>
  <c r="BW155" i="2"/>
  <c r="BS155" i="2"/>
  <c r="BV155" i="2"/>
  <c r="BV7" i="2"/>
  <c r="BS7" i="2"/>
  <c r="BU7" i="2"/>
  <c r="BT7" i="2"/>
  <c r="BW7" i="2"/>
  <c r="BQ88" i="2"/>
  <c r="BQ89" i="2"/>
  <c r="BQ90" i="2"/>
  <c r="BQ91" i="2"/>
  <c r="BQ92" i="2"/>
  <c r="BQ93" i="2"/>
  <c r="BQ94" i="2"/>
  <c r="BQ95" i="2"/>
  <c r="BQ96" i="2"/>
  <c r="BQ97" i="2"/>
  <c r="BQ98" i="2"/>
  <c r="BQ99" i="2"/>
  <c r="BQ100" i="2"/>
  <c r="BQ101" i="2"/>
  <c r="BQ102" i="2"/>
  <c r="BQ103" i="2"/>
  <c r="BQ104" i="2"/>
  <c r="BQ105" i="2"/>
  <c r="BQ106" i="2"/>
  <c r="BQ107" i="2"/>
  <c r="BQ108" i="2"/>
  <c r="BQ109" i="2"/>
  <c r="BQ110" i="2"/>
  <c r="BQ111" i="2"/>
  <c r="BQ112" i="2"/>
  <c r="BQ113" i="2"/>
  <c r="BQ114" i="2"/>
  <c r="BQ115" i="2"/>
  <c r="BQ116" i="2"/>
  <c r="BQ117" i="2"/>
  <c r="BQ118" i="2"/>
  <c r="BQ119" i="2"/>
  <c r="BQ120" i="2"/>
  <c r="BQ121" i="2"/>
  <c r="BQ122" i="2"/>
  <c r="BQ147" i="2"/>
  <c r="BQ148" i="2"/>
  <c r="BQ149" i="2"/>
  <c r="BQ150" i="2"/>
  <c r="BQ151" i="2"/>
  <c r="BQ152" i="2"/>
  <c r="BQ153" i="2"/>
  <c r="BQ154" i="2"/>
  <c r="D88" i="4"/>
  <c r="D88" i="3"/>
  <c r="D90" i="4"/>
  <c r="D90" i="3"/>
  <c r="D92" i="4"/>
  <c r="D92" i="3"/>
  <c r="D94" i="4"/>
  <c r="D94" i="3"/>
  <c r="D96" i="4"/>
  <c r="D96" i="3"/>
  <c r="D98" i="4"/>
  <c r="D98" i="3"/>
  <c r="D100" i="4"/>
  <c r="D100" i="3"/>
  <c r="D102" i="4"/>
  <c r="D102" i="3"/>
  <c r="D104" i="4"/>
  <c r="D104" i="3"/>
  <c r="D106" i="4"/>
  <c r="D106" i="3"/>
  <c r="D108" i="4"/>
  <c r="D108" i="3"/>
  <c r="D110" i="4"/>
  <c r="D110" i="3"/>
  <c r="D112" i="4"/>
  <c r="D112" i="3"/>
  <c r="D114" i="4"/>
  <c r="D114" i="3"/>
  <c r="D116" i="4"/>
  <c r="D116" i="3"/>
  <c r="D118" i="4"/>
  <c r="D118" i="3"/>
  <c r="D120" i="4"/>
  <c r="D120" i="3"/>
  <c r="D122" i="4"/>
  <c r="D122" i="3"/>
  <c r="D124" i="4"/>
  <c r="D124" i="3"/>
  <c r="D126" i="4"/>
  <c r="D126" i="3"/>
  <c r="D128" i="4"/>
  <c r="D128" i="3"/>
  <c r="D130" i="4"/>
  <c r="D130" i="3"/>
  <c r="D132" i="4"/>
  <c r="D132" i="3"/>
  <c r="D134" i="4"/>
  <c r="D134" i="3"/>
  <c r="D136" i="4"/>
  <c r="D136" i="3"/>
  <c r="D138" i="4"/>
  <c r="D138" i="3"/>
  <c r="D140" i="4"/>
  <c r="D140" i="3"/>
  <c r="D142" i="4"/>
  <c r="D142" i="3"/>
  <c r="D144" i="4"/>
  <c r="D144" i="3"/>
  <c r="D146" i="4"/>
  <c r="D146" i="3"/>
  <c r="D148" i="4"/>
  <c r="D148" i="3"/>
  <c r="D150" i="4"/>
  <c r="D150" i="3"/>
  <c r="D152" i="4"/>
  <c r="D152" i="3"/>
  <c r="D154" i="4"/>
  <c r="D154" i="3"/>
  <c r="N89" i="4"/>
  <c r="O89" i="4"/>
  <c r="K89" i="4"/>
  <c r="M89" i="4"/>
  <c r="L89" i="4"/>
  <c r="N113" i="4"/>
  <c r="O113" i="4"/>
  <c r="K113" i="4"/>
  <c r="M113" i="4"/>
  <c r="L113" i="4"/>
  <c r="N141" i="4"/>
  <c r="O141" i="4"/>
  <c r="M141" i="4"/>
  <c r="K141" i="4"/>
  <c r="L141" i="4"/>
  <c r="N149" i="4"/>
  <c r="O149" i="4"/>
  <c r="L149" i="4"/>
  <c r="K149" i="4"/>
  <c r="M149" i="4"/>
  <c r="C89" i="4"/>
  <c r="C89" i="3"/>
  <c r="C91" i="4"/>
  <c r="C91" i="3"/>
  <c r="C93" i="4"/>
  <c r="C93" i="3"/>
  <c r="C95" i="4"/>
  <c r="C95" i="3"/>
  <c r="C97" i="4"/>
  <c r="C97" i="3"/>
  <c r="C99" i="4"/>
  <c r="C99" i="3"/>
  <c r="C101" i="4"/>
  <c r="C101" i="3"/>
  <c r="C103" i="4"/>
  <c r="C103" i="3"/>
  <c r="C105" i="4"/>
  <c r="C105" i="3"/>
  <c r="C107" i="4"/>
  <c r="C107" i="3"/>
  <c r="C109" i="4"/>
  <c r="C109" i="3"/>
  <c r="C111" i="4"/>
  <c r="C111" i="3"/>
  <c r="C113" i="4"/>
  <c r="C113" i="3"/>
  <c r="C115" i="4"/>
  <c r="C115" i="3"/>
  <c r="C117" i="4"/>
  <c r="C117" i="3"/>
  <c r="C119" i="4"/>
  <c r="C119" i="3"/>
  <c r="C121" i="4"/>
  <c r="C121" i="3"/>
  <c r="C123" i="4"/>
  <c r="C123" i="3"/>
  <c r="C125" i="4"/>
  <c r="C125" i="3"/>
  <c r="C127" i="4"/>
  <c r="C127" i="3"/>
  <c r="C129" i="4"/>
  <c r="C129" i="3"/>
  <c r="C131" i="4"/>
  <c r="C131" i="3"/>
  <c r="C133" i="4"/>
  <c r="C133" i="3"/>
  <c r="C135" i="4"/>
  <c r="C135" i="3"/>
  <c r="C137" i="4"/>
  <c r="C137" i="3"/>
  <c r="C139" i="4"/>
  <c r="C139" i="3"/>
  <c r="C141" i="4"/>
  <c r="C141" i="3"/>
  <c r="C143" i="4"/>
  <c r="C143" i="3"/>
  <c r="C145" i="4"/>
  <c r="C145" i="3"/>
  <c r="C147" i="4"/>
  <c r="C147" i="3"/>
  <c r="C149" i="4"/>
  <c r="C149" i="3"/>
  <c r="C151" i="4"/>
  <c r="C151" i="3"/>
  <c r="C153" i="4"/>
  <c r="C153" i="3"/>
  <c r="D89" i="4"/>
  <c r="D89" i="3"/>
  <c r="D91" i="4"/>
  <c r="D91" i="3"/>
  <c r="D93" i="4"/>
  <c r="D93" i="3"/>
  <c r="D95" i="4"/>
  <c r="D95" i="3"/>
  <c r="D97" i="4"/>
  <c r="D97" i="3"/>
  <c r="D99" i="4"/>
  <c r="D99" i="3"/>
  <c r="D101" i="4"/>
  <c r="D101" i="3"/>
  <c r="D103" i="4"/>
  <c r="D103" i="3"/>
  <c r="D105" i="4"/>
  <c r="D105" i="3"/>
  <c r="D107" i="4"/>
  <c r="D107" i="3"/>
  <c r="D109" i="4"/>
  <c r="D109" i="3"/>
  <c r="D111" i="4"/>
  <c r="D111" i="3"/>
  <c r="D113" i="4"/>
  <c r="D113" i="3"/>
  <c r="D115" i="4"/>
  <c r="D115" i="3"/>
  <c r="D117" i="4"/>
  <c r="D117" i="3"/>
  <c r="D119" i="4"/>
  <c r="D119" i="3"/>
  <c r="D121" i="4"/>
  <c r="D121" i="3"/>
  <c r="D123" i="4"/>
  <c r="D123" i="3"/>
  <c r="D125" i="4"/>
  <c r="D125" i="3"/>
  <c r="D127" i="4"/>
  <c r="D127" i="3"/>
  <c r="D129" i="4"/>
  <c r="D129" i="3"/>
  <c r="D131" i="4"/>
  <c r="D131" i="3"/>
  <c r="D133" i="4"/>
  <c r="D133" i="3"/>
  <c r="D135" i="4"/>
  <c r="D135" i="3"/>
  <c r="D137" i="4"/>
  <c r="D137" i="3"/>
  <c r="D139" i="4"/>
  <c r="D139" i="3"/>
  <c r="D141" i="4"/>
  <c r="D141" i="3"/>
  <c r="D143" i="4"/>
  <c r="D143" i="3"/>
  <c r="D145" i="4"/>
  <c r="D145" i="3"/>
  <c r="D147" i="4"/>
  <c r="D147" i="3"/>
  <c r="D149" i="4"/>
  <c r="D149" i="3"/>
  <c r="D151" i="4"/>
  <c r="D151" i="3"/>
  <c r="D153" i="4"/>
  <c r="D153" i="3"/>
  <c r="L119" i="4"/>
  <c r="M119" i="4"/>
  <c r="K119" i="4"/>
  <c r="O119" i="4"/>
  <c r="N119" i="4"/>
  <c r="L143" i="4"/>
  <c r="M143" i="4"/>
  <c r="K143" i="4"/>
  <c r="O143" i="4"/>
  <c r="N143" i="4"/>
  <c r="C88" i="4"/>
  <c r="C88" i="3"/>
  <c r="C90" i="4"/>
  <c r="C90" i="3"/>
  <c r="C92" i="4"/>
  <c r="C92" i="3"/>
  <c r="C94" i="4"/>
  <c r="C94" i="3"/>
  <c r="C96" i="4"/>
  <c r="C96" i="3"/>
  <c r="C98" i="4"/>
  <c r="C98" i="3"/>
  <c r="C100" i="4"/>
  <c r="C100" i="3"/>
  <c r="C102" i="4"/>
  <c r="C102" i="3"/>
  <c r="C104" i="4"/>
  <c r="C104" i="3"/>
  <c r="C106" i="4"/>
  <c r="C106" i="3"/>
  <c r="C108" i="4"/>
  <c r="C108" i="3"/>
  <c r="C110" i="4"/>
  <c r="C110" i="3"/>
  <c r="C112" i="4"/>
  <c r="C112" i="3"/>
  <c r="C114" i="4"/>
  <c r="C114" i="3"/>
  <c r="C116" i="4"/>
  <c r="C116" i="3"/>
  <c r="C118" i="4"/>
  <c r="C118" i="3"/>
  <c r="C120" i="4"/>
  <c r="C120" i="3"/>
  <c r="C122" i="4"/>
  <c r="C122" i="3"/>
  <c r="C124" i="4"/>
  <c r="C124" i="3"/>
  <c r="C126" i="4"/>
  <c r="C126" i="3"/>
  <c r="C128" i="4"/>
  <c r="C128" i="3"/>
  <c r="C130" i="4"/>
  <c r="C130" i="3"/>
  <c r="C132" i="4"/>
  <c r="C132" i="3"/>
  <c r="C134" i="4"/>
  <c r="C134" i="3"/>
  <c r="C136" i="4"/>
  <c r="C136" i="3"/>
  <c r="C138" i="4"/>
  <c r="C138" i="3"/>
  <c r="C140" i="4"/>
  <c r="C140" i="3"/>
  <c r="C142" i="4"/>
  <c r="C142" i="3"/>
  <c r="C144" i="4"/>
  <c r="C144" i="3"/>
  <c r="C146" i="4"/>
  <c r="C146" i="3"/>
  <c r="C148" i="4"/>
  <c r="C148" i="3"/>
  <c r="C150" i="4"/>
  <c r="C150" i="3"/>
  <c r="C152" i="4"/>
  <c r="C152" i="3"/>
  <c r="C154" i="4"/>
  <c r="C154" i="3"/>
  <c r="K112" i="4"/>
  <c r="L112" i="4"/>
  <c r="O112" i="4"/>
  <c r="N112" i="4"/>
  <c r="M112" i="4"/>
  <c r="K120" i="4"/>
  <c r="L120" i="4"/>
  <c r="O120" i="4"/>
  <c r="N120" i="4"/>
  <c r="M120" i="4"/>
  <c r="O148" i="4"/>
  <c r="K148" i="4"/>
  <c r="L148" i="4"/>
  <c r="N148" i="4"/>
  <c r="M148" i="4"/>
  <c r="BQ123" i="2"/>
  <c r="BQ124" i="2"/>
  <c r="BQ125" i="2"/>
  <c r="BQ126" i="2"/>
  <c r="BQ127" i="2"/>
  <c r="BQ128" i="2"/>
  <c r="BQ129" i="2"/>
  <c r="BQ130" i="2"/>
  <c r="BQ131" i="2"/>
  <c r="BQ132" i="2"/>
  <c r="BQ133" i="2"/>
  <c r="BQ134" i="2"/>
  <c r="BQ135" i="2"/>
  <c r="BQ136" i="2"/>
  <c r="BQ137" i="2"/>
  <c r="BQ138" i="2"/>
  <c r="BQ139" i="2"/>
  <c r="BQ140" i="2"/>
  <c r="BQ141" i="2"/>
  <c r="BQ142" i="2"/>
  <c r="BQ143" i="2"/>
  <c r="BQ144" i="2"/>
  <c r="BQ145" i="2"/>
  <c r="BQ146" i="2"/>
  <c r="A26" i="5"/>
  <c r="A26" i="9"/>
  <c r="A76" i="9" s="1"/>
  <c r="A30" i="5"/>
  <c r="A30" i="9"/>
  <c r="A80" i="9" s="1"/>
  <c r="A34" i="5"/>
  <c r="A34" i="9"/>
  <c r="A84" i="9" s="1"/>
  <c r="A38" i="5"/>
  <c r="A38" i="9"/>
  <c r="A88" i="9" s="1"/>
  <c r="A42" i="5"/>
  <c r="A42" i="9"/>
  <c r="A92" i="9" s="1"/>
  <c r="A46" i="5"/>
  <c r="A46" i="9"/>
  <c r="A96" i="9" s="1"/>
  <c r="A23" i="5"/>
  <c r="A23" i="9"/>
  <c r="A73" i="9" s="1"/>
  <c r="A27" i="5"/>
  <c r="A27" i="9"/>
  <c r="A77" i="9" s="1"/>
  <c r="A31" i="5"/>
  <c r="A31" i="9"/>
  <c r="A81" i="9" s="1"/>
  <c r="A35" i="5"/>
  <c r="A35" i="9"/>
  <c r="A85" i="9" s="1"/>
  <c r="A39" i="5"/>
  <c r="A39" i="9"/>
  <c r="A89" i="9" s="1"/>
  <c r="A43" i="5"/>
  <c r="A43" i="9"/>
  <c r="A93" i="9" s="1"/>
  <c r="A47" i="5"/>
  <c r="A47" i="9"/>
  <c r="A97" i="9" s="1"/>
  <c r="W14" i="2"/>
  <c r="W18" i="2"/>
  <c r="W22" i="2"/>
  <c r="W26" i="2"/>
  <c r="W30" i="2"/>
  <c r="W34" i="2"/>
  <c r="W38" i="2"/>
  <c r="W42" i="2"/>
  <c r="W46" i="2"/>
  <c r="W50" i="2"/>
  <c r="W54" i="2"/>
  <c r="W58" i="2"/>
  <c r="W62" i="2"/>
  <c r="W66" i="2"/>
  <c r="W70" i="2"/>
  <c r="W74" i="2"/>
  <c r="W78" i="2"/>
  <c r="W82" i="2"/>
  <c r="W86" i="2"/>
  <c r="W90" i="2"/>
  <c r="W94" i="2"/>
  <c r="W98" i="2"/>
  <c r="W102" i="2"/>
  <c r="W106" i="2"/>
  <c r="W110" i="2"/>
  <c r="W114" i="2"/>
  <c r="W118" i="2"/>
  <c r="W122" i="2"/>
  <c r="W126" i="2"/>
  <c r="W130" i="2"/>
  <c r="A24" i="5"/>
  <c r="A24" i="9"/>
  <c r="A74" i="9" s="1"/>
  <c r="A28" i="5"/>
  <c r="A28" i="9"/>
  <c r="A78" i="9" s="1"/>
  <c r="A32" i="5"/>
  <c r="A32" i="9"/>
  <c r="A82" i="9" s="1"/>
  <c r="A36" i="5"/>
  <c r="A36" i="9"/>
  <c r="A86" i="9" s="1"/>
  <c r="A40" i="5"/>
  <c r="A40" i="9"/>
  <c r="A90" i="9" s="1"/>
  <c r="A44" i="5"/>
  <c r="A44" i="9"/>
  <c r="A94" i="9" s="1"/>
  <c r="A48" i="5"/>
  <c r="A48" i="9"/>
  <c r="A98" i="9" s="1"/>
  <c r="A25" i="5"/>
  <c r="A25" i="9"/>
  <c r="A75" i="9" s="1"/>
  <c r="A29" i="5"/>
  <c r="A29" i="9"/>
  <c r="A79" i="9" s="1"/>
  <c r="A33" i="5"/>
  <c r="A33" i="9"/>
  <c r="A83" i="9" s="1"/>
  <c r="A37" i="5"/>
  <c r="A37" i="9"/>
  <c r="A87" i="9" s="1"/>
  <c r="A41" i="5"/>
  <c r="A41" i="9"/>
  <c r="A91" i="9" s="1"/>
  <c r="A45" i="5"/>
  <c r="A45" i="9"/>
  <c r="A95" i="9" s="1"/>
  <c r="W134" i="2"/>
  <c r="W138" i="2"/>
  <c r="W142" i="2"/>
  <c r="W146" i="2"/>
  <c r="W150" i="2"/>
  <c r="W154" i="2"/>
  <c r="W15" i="2"/>
  <c r="W19" i="2"/>
  <c r="W23" i="2"/>
  <c r="W27" i="2"/>
  <c r="W31" i="2"/>
  <c r="W35" i="2"/>
  <c r="W39" i="2"/>
  <c r="W43" i="2"/>
  <c r="W47" i="2"/>
  <c r="W51" i="2"/>
  <c r="W55" i="2"/>
  <c r="W59" i="2"/>
  <c r="W63" i="2"/>
  <c r="W67" i="2"/>
  <c r="W71" i="2"/>
  <c r="W75" i="2"/>
  <c r="W79" i="2"/>
  <c r="W83" i="2"/>
  <c r="W87" i="2"/>
  <c r="W91" i="2"/>
  <c r="W95" i="2"/>
  <c r="W99" i="2"/>
  <c r="W103" i="2"/>
  <c r="W107" i="2"/>
  <c r="W111" i="2"/>
  <c r="W115" i="2"/>
  <c r="W119" i="2"/>
  <c r="W123" i="2"/>
  <c r="W127" i="2"/>
  <c r="W131" i="2"/>
  <c r="W135" i="2"/>
  <c r="W139" i="2"/>
  <c r="W143" i="2"/>
  <c r="W147" i="2"/>
  <c r="W151" i="2"/>
  <c r="W12" i="2"/>
  <c r="W16" i="2"/>
  <c r="W20" i="2"/>
  <c r="W24" i="2"/>
  <c r="W28" i="2"/>
  <c r="W32" i="2"/>
  <c r="W36" i="2"/>
  <c r="W40" i="2"/>
  <c r="W44" i="2"/>
  <c r="W48" i="2"/>
  <c r="W52" i="2"/>
  <c r="W56" i="2"/>
  <c r="W60" i="2"/>
  <c r="W64" i="2"/>
  <c r="W68" i="2"/>
  <c r="W72" i="2"/>
  <c r="W76" i="2"/>
  <c r="W80" i="2"/>
  <c r="W84" i="2"/>
  <c r="W88" i="2"/>
  <c r="W92" i="2"/>
  <c r="W96" i="2"/>
  <c r="W100" i="2"/>
  <c r="W104" i="2"/>
  <c r="W108" i="2"/>
  <c r="W112" i="2"/>
  <c r="W116" i="2"/>
  <c r="W120" i="2"/>
  <c r="W124" i="2"/>
  <c r="W128" i="2"/>
  <c r="W132" i="2"/>
  <c r="W136" i="2"/>
  <c r="W140" i="2"/>
  <c r="W144" i="2"/>
  <c r="W148" i="2"/>
  <c r="W152" i="2"/>
  <c r="W13" i="2"/>
  <c r="W17" i="2"/>
  <c r="W21" i="2"/>
  <c r="W25" i="2"/>
  <c r="W29" i="2"/>
  <c r="W33" i="2"/>
  <c r="W37" i="2"/>
  <c r="W41" i="2"/>
  <c r="W45" i="2"/>
  <c r="W49" i="2"/>
  <c r="W53" i="2"/>
  <c r="W57" i="2"/>
  <c r="W61" i="2"/>
  <c r="W65" i="2"/>
  <c r="W69" i="2"/>
  <c r="W73" i="2"/>
  <c r="W77" i="2"/>
  <c r="W81" i="2"/>
  <c r="W85" i="2"/>
  <c r="W89" i="2"/>
  <c r="W93" i="2"/>
  <c r="W97" i="2"/>
  <c r="W101" i="2"/>
  <c r="W105" i="2"/>
  <c r="W109" i="2"/>
  <c r="W113" i="2"/>
  <c r="W117" i="2"/>
  <c r="W121" i="2"/>
  <c r="W125" i="2"/>
  <c r="W129" i="2"/>
  <c r="W133" i="2"/>
  <c r="W137" i="2"/>
  <c r="W141" i="2"/>
  <c r="W145" i="2"/>
  <c r="W149" i="2"/>
  <c r="W153" i="2"/>
  <c r="B54" i="9"/>
  <c r="K100" i="9"/>
  <c r="R55" i="9"/>
  <c r="Q55" i="9"/>
  <c r="P55" i="9"/>
  <c r="O55" i="9"/>
  <c r="N55" i="9"/>
  <c r="L55" i="9"/>
  <c r="K55" i="9"/>
  <c r="J55" i="9"/>
  <c r="I55" i="9"/>
  <c r="H55" i="9"/>
  <c r="F55" i="9"/>
  <c r="E55" i="9"/>
  <c r="D55" i="9"/>
  <c r="C55" i="9"/>
  <c r="B55" i="9"/>
  <c r="N54" i="9"/>
  <c r="H54" i="9"/>
  <c r="R5" i="9"/>
  <c r="Q5" i="9"/>
  <c r="P5" i="9"/>
  <c r="O5" i="9"/>
  <c r="N5" i="9"/>
  <c r="L5" i="9"/>
  <c r="K5" i="9"/>
  <c r="J5" i="9"/>
  <c r="I5" i="9"/>
  <c r="H5" i="9"/>
  <c r="F5" i="9"/>
  <c r="E5" i="9"/>
  <c r="D5" i="9"/>
  <c r="C5" i="9"/>
  <c r="B5" i="9"/>
  <c r="A1" i="9"/>
  <c r="A49" i="5"/>
  <c r="A22" i="5"/>
  <c r="A21" i="5"/>
  <c r="A19" i="5"/>
  <c r="A18" i="5"/>
  <c r="A17" i="5"/>
  <c r="A15" i="5"/>
  <c r="A14" i="5"/>
  <c r="A13" i="5"/>
  <c r="A11" i="5"/>
  <c r="A10" i="5"/>
  <c r="A9" i="5"/>
  <c r="A7" i="9"/>
  <c r="A57" i="9" s="1"/>
  <c r="A6" i="5"/>
  <c r="K50" i="9" l="1"/>
  <c r="L50" i="9"/>
  <c r="H50" i="9"/>
  <c r="A11" i="9"/>
  <c r="A61" i="9" s="1"/>
  <c r="A15" i="9"/>
  <c r="A65" i="9" s="1"/>
  <c r="A19" i="9"/>
  <c r="A69" i="9" s="1"/>
  <c r="A49" i="9"/>
  <c r="A99" i="9" s="1"/>
  <c r="A8" i="9"/>
  <c r="A58" i="9" s="1"/>
  <c r="A12" i="9"/>
  <c r="A62" i="9" s="1"/>
  <c r="A16" i="9"/>
  <c r="A66" i="9" s="1"/>
  <c r="A20" i="9"/>
  <c r="A70" i="9" s="1"/>
  <c r="A9" i="9"/>
  <c r="A59" i="9" s="1"/>
  <c r="A13" i="9"/>
  <c r="A63" i="9" s="1"/>
  <c r="A17" i="9"/>
  <c r="A67" i="9" s="1"/>
  <c r="A21" i="9"/>
  <c r="A71" i="9" s="1"/>
  <c r="A7" i="5"/>
  <c r="A6" i="9"/>
  <c r="A56" i="9" s="1"/>
  <c r="A10" i="9"/>
  <c r="A60" i="9" s="1"/>
  <c r="A14" i="9"/>
  <c r="A64" i="9" s="1"/>
  <c r="A18" i="9"/>
  <c r="A68" i="9" s="1"/>
  <c r="A22" i="9"/>
  <c r="A72" i="9" s="1"/>
  <c r="A8" i="5"/>
  <c r="A12" i="5"/>
  <c r="A16" i="5"/>
  <c r="A20" i="5"/>
  <c r="I50" i="9"/>
  <c r="J50" i="9"/>
  <c r="H100" i="9"/>
  <c r="L100" i="9"/>
  <c r="I100" i="9"/>
  <c r="J100" i="9"/>
  <c r="L5" i="8" l="1"/>
  <c r="K5" i="8"/>
  <c r="J5" i="8"/>
  <c r="I5" i="8"/>
  <c r="H5" i="8"/>
  <c r="F5" i="8"/>
  <c r="E5" i="8"/>
  <c r="D5" i="8"/>
  <c r="C5" i="8"/>
  <c r="B5" i="8"/>
  <c r="A1" i="8"/>
  <c r="AS5" i="4"/>
  <c r="AR5" i="4"/>
  <c r="AQ5" i="4"/>
  <c r="AP5" i="4"/>
  <c r="AO5" i="4"/>
  <c r="A1" i="5"/>
  <c r="B1" i="4"/>
  <c r="B1" i="3"/>
  <c r="A1" i="1"/>
  <c r="I50" i="8" l="1"/>
  <c r="H50" i="8"/>
  <c r="L50" i="8"/>
  <c r="K50" i="8"/>
  <c r="J50" i="8"/>
  <c r="B50" i="8"/>
  <c r="F50" i="8"/>
  <c r="C50" i="8"/>
  <c r="E50" i="8"/>
  <c r="D50" i="8"/>
  <c r="R5" i="5" l="1"/>
  <c r="Q5" i="5"/>
  <c r="P5" i="5"/>
  <c r="O5" i="5"/>
  <c r="N5" i="5"/>
  <c r="L5" i="5"/>
  <c r="K5" i="5"/>
  <c r="J5" i="5"/>
  <c r="I5" i="5"/>
  <c r="H5" i="5"/>
  <c r="F5" i="5" l="1"/>
  <c r="E5" i="5"/>
  <c r="D5" i="5"/>
  <c r="C5" i="5"/>
  <c r="B5" i="5"/>
  <c r="AM5" i="4"/>
  <c r="AL5" i="4"/>
  <c r="AK5" i="4"/>
  <c r="AJ5" i="4"/>
  <c r="AI5" i="4"/>
  <c r="AG5" i="4"/>
  <c r="AF5" i="4"/>
  <c r="AE5" i="4"/>
  <c r="AD5" i="4"/>
  <c r="AC5" i="4"/>
  <c r="AA5" i="4"/>
  <c r="Z5" i="4"/>
  <c r="Y5" i="4"/>
  <c r="X5" i="4"/>
  <c r="W5" i="4"/>
  <c r="B155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I5" i="3"/>
  <c r="H5" i="3"/>
  <c r="G5" i="3"/>
  <c r="F5" i="3"/>
  <c r="E5" i="3"/>
  <c r="U5" i="4"/>
  <c r="T5" i="4"/>
  <c r="S5" i="4"/>
  <c r="R5" i="4"/>
  <c r="Q5" i="4"/>
  <c r="O5" i="4"/>
  <c r="N5" i="4"/>
  <c r="M5" i="4"/>
  <c r="L5" i="4"/>
  <c r="K5" i="4"/>
  <c r="I5" i="4"/>
  <c r="H5" i="4"/>
  <c r="G5" i="4"/>
  <c r="F5" i="4"/>
  <c r="E5" i="4"/>
  <c r="B155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5" i="4" s="1"/>
  <c r="A66" i="4" s="1"/>
  <c r="A67" i="4" s="1"/>
  <c r="A68" i="4" s="1"/>
  <c r="A69" i="4" s="1"/>
  <c r="A70" i="4" s="1"/>
  <c r="A71" i="4" s="1"/>
  <c r="A72" i="4" s="1"/>
  <c r="A73" i="4" s="1"/>
  <c r="A74" i="4" s="1"/>
  <c r="A75" i="4" s="1"/>
  <c r="A76" i="4" s="1"/>
  <c r="A77" i="4" s="1"/>
  <c r="A78" i="4" s="1"/>
  <c r="A79" i="4" s="1"/>
  <c r="A80" i="4" s="1"/>
  <c r="A81" i="4" s="1"/>
  <c r="A82" i="4" s="1"/>
  <c r="A83" i="4" s="1"/>
  <c r="A84" i="4" s="1"/>
  <c r="A85" i="4" s="1"/>
  <c r="A86" i="4" s="1"/>
  <c r="A87" i="4" s="1"/>
  <c r="A88" i="4" s="1"/>
  <c r="A89" i="4" s="1"/>
  <c r="A90" i="4" s="1"/>
  <c r="A91" i="4" s="1"/>
  <c r="A92" i="4" s="1"/>
  <c r="A93" i="4" s="1"/>
  <c r="A94" i="4" s="1"/>
  <c r="A95" i="4" s="1"/>
  <c r="A96" i="4" s="1"/>
  <c r="A97" i="4" s="1"/>
  <c r="A98" i="4" s="1"/>
  <c r="A99" i="4" s="1"/>
  <c r="A100" i="4" s="1"/>
  <c r="A101" i="4" s="1"/>
  <c r="A102" i="4" s="1"/>
  <c r="A103" i="4" s="1"/>
  <c r="A104" i="4" s="1"/>
  <c r="A105" i="4" s="1"/>
  <c r="A106" i="4" s="1"/>
  <c r="A107" i="4" s="1"/>
  <c r="A108" i="4" s="1"/>
  <c r="A109" i="4" s="1"/>
  <c r="A110" i="4" s="1"/>
  <c r="A111" i="4" s="1"/>
  <c r="A112" i="4" s="1"/>
  <c r="A113" i="4" s="1"/>
  <c r="A114" i="4" s="1"/>
  <c r="A115" i="4" s="1"/>
  <c r="A116" i="4" s="1"/>
  <c r="A117" i="4" s="1"/>
  <c r="A118" i="4" s="1"/>
  <c r="A119" i="4" s="1"/>
  <c r="A120" i="4" s="1"/>
  <c r="A121" i="4" s="1"/>
  <c r="A122" i="4" s="1"/>
  <c r="A123" i="4" s="1"/>
  <c r="A124" i="4" s="1"/>
  <c r="A125" i="4" s="1"/>
  <c r="A126" i="4" s="1"/>
  <c r="A127" i="4" s="1"/>
  <c r="A128" i="4" s="1"/>
  <c r="A129" i="4" s="1"/>
  <c r="A130" i="4" s="1"/>
  <c r="A131" i="4" s="1"/>
  <c r="A132" i="4" s="1"/>
  <c r="A133" i="4" s="1"/>
  <c r="A134" i="4" s="1"/>
  <c r="A135" i="4" s="1"/>
  <c r="A136" i="4" s="1"/>
  <c r="A137" i="4" s="1"/>
  <c r="A138" i="4" s="1"/>
  <c r="A139" i="4" s="1"/>
  <c r="A140" i="4" s="1"/>
  <c r="A141" i="4" s="1"/>
  <c r="A142" i="4" s="1"/>
  <c r="A143" i="4" s="1"/>
  <c r="A144" i="4" s="1"/>
  <c r="A145" i="4" s="1"/>
  <c r="A146" i="4" s="1"/>
  <c r="A147" i="4" s="1"/>
  <c r="A148" i="4" s="1"/>
  <c r="A149" i="4" s="1"/>
  <c r="A150" i="4" s="1"/>
  <c r="A151" i="4" s="1"/>
  <c r="A152" i="4" s="1"/>
  <c r="A153" i="4" s="1"/>
  <c r="A154" i="4" s="1"/>
  <c r="A155" i="4" s="1"/>
  <c r="A6" i="3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B20" i="1"/>
  <c r="B17" i="1"/>
  <c r="B14" i="1"/>
  <c r="B5" i="1"/>
  <c r="F41" i="1"/>
  <c r="E41" i="1"/>
  <c r="D41" i="1"/>
  <c r="C41" i="1"/>
  <c r="B41" i="1"/>
  <c r="F31" i="1"/>
  <c r="E31" i="1"/>
  <c r="D31" i="1"/>
  <c r="C31" i="1"/>
  <c r="B31" i="1"/>
  <c r="F26" i="1"/>
  <c r="E26" i="1"/>
  <c r="D26" i="1"/>
  <c r="C26" i="1"/>
  <c r="B26" i="1"/>
  <c r="C14" i="1" l="1"/>
  <c r="D14" i="1" s="1"/>
  <c r="C17" i="1"/>
  <c r="D17" i="1" s="1"/>
  <c r="E17" i="1" s="1"/>
  <c r="F17" i="1" s="1"/>
  <c r="C35" i="1"/>
  <c r="E35" i="1"/>
  <c r="C20" i="1"/>
  <c r="D20" i="1" s="1"/>
  <c r="D35" i="1"/>
  <c r="C5" i="1"/>
  <c r="B35" i="1"/>
  <c r="F35" i="1"/>
  <c r="C49" i="9" l="1"/>
  <c r="O49" i="9" s="1"/>
  <c r="D48" i="9"/>
  <c r="P48" i="9" s="1"/>
  <c r="E47" i="9"/>
  <c r="Q47" i="9" s="1"/>
  <c r="F46" i="9"/>
  <c r="R46" i="9" s="1"/>
  <c r="B46" i="9"/>
  <c r="N46" i="9" s="1"/>
  <c r="C45" i="9"/>
  <c r="O45" i="9" s="1"/>
  <c r="D44" i="9"/>
  <c r="P44" i="9" s="1"/>
  <c r="E43" i="9"/>
  <c r="Q43" i="9" s="1"/>
  <c r="F42" i="9"/>
  <c r="R42" i="9" s="1"/>
  <c r="B42" i="9"/>
  <c r="N42" i="9" s="1"/>
  <c r="C41" i="9"/>
  <c r="O41" i="9" s="1"/>
  <c r="D40" i="9"/>
  <c r="P40" i="9" s="1"/>
  <c r="E39" i="9"/>
  <c r="Q39" i="9" s="1"/>
  <c r="F38" i="9"/>
  <c r="R38" i="9" s="1"/>
  <c r="B38" i="9"/>
  <c r="N38" i="9" s="1"/>
  <c r="C37" i="9"/>
  <c r="O37" i="9" s="1"/>
  <c r="D36" i="9"/>
  <c r="P36" i="9" s="1"/>
  <c r="E35" i="9"/>
  <c r="Q35" i="9" s="1"/>
  <c r="F34" i="9"/>
  <c r="R34" i="9" s="1"/>
  <c r="B34" i="9"/>
  <c r="N34" i="9" s="1"/>
  <c r="C33" i="9"/>
  <c r="O33" i="9" s="1"/>
  <c r="D32" i="9"/>
  <c r="P32" i="9" s="1"/>
  <c r="E31" i="9"/>
  <c r="Q31" i="9" s="1"/>
  <c r="F30" i="9"/>
  <c r="R30" i="9" s="1"/>
  <c r="B30" i="9"/>
  <c r="N30" i="9" s="1"/>
  <c r="C29" i="9"/>
  <c r="O29" i="9" s="1"/>
  <c r="D28" i="9"/>
  <c r="P28" i="9" s="1"/>
  <c r="E27" i="9"/>
  <c r="Q27" i="9" s="1"/>
  <c r="F26" i="9"/>
  <c r="R26" i="9" s="1"/>
  <c r="B26" i="9"/>
  <c r="N26" i="9" s="1"/>
  <c r="C25" i="9"/>
  <c r="O25" i="9" s="1"/>
  <c r="D24" i="9"/>
  <c r="P24" i="9" s="1"/>
  <c r="E23" i="9"/>
  <c r="Q23" i="9" s="1"/>
  <c r="F22" i="9"/>
  <c r="R22" i="9" s="1"/>
  <c r="B22" i="9"/>
  <c r="N22" i="9" s="1"/>
  <c r="C21" i="9"/>
  <c r="O21" i="9" s="1"/>
  <c r="D20" i="9"/>
  <c r="P20" i="9" s="1"/>
  <c r="E19" i="9"/>
  <c r="Q19" i="9" s="1"/>
  <c r="F18" i="9"/>
  <c r="R18" i="9" s="1"/>
  <c r="B18" i="9"/>
  <c r="N18" i="9" s="1"/>
  <c r="C17" i="9"/>
  <c r="O17" i="9" s="1"/>
  <c r="D16" i="9"/>
  <c r="P16" i="9" s="1"/>
  <c r="E15" i="9"/>
  <c r="Q15" i="9" s="1"/>
  <c r="F14" i="9"/>
  <c r="R14" i="9" s="1"/>
  <c r="B14" i="9"/>
  <c r="N14" i="9" s="1"/>
  <c r="C13" i="9"/>
  <c r="O13" i="9" s="1"/>
  <c r="D12" i="9"/>
  <c r="P12" i="9" s="1"/>
  <c r="E11" i="9"/>
  <c r="Q11" i="9" s="1"/>
  <c r="F10" i="9"/>
  <c r="R10" i="9" s="1"/>
  <c r="B10" i="9"/>
  <c r="N10" i="9" s="1"/>
  <c r="C9" i="9"/>
  <c r="O9" i="9" s="1"/>
  <c r="D8" i="9"/>
  <c r="P8" i="9" s="1"/>
  <c r="E7" i="9"/>
  <c r="Q7" i="9" s="1"/>
  <c r="E6" i="9"/>
  <c r="B7" i="9"/>
  <c r="N7" i="9" s="1"/>
  <c r="F49" i="9"/>
  <c r="R49" i="9" s="1"/>
  <c r="B49" i="9"/>
  <c r="N49" i="9" s="1"/>
  <c r="C48" i="9"/>
  <c r="O48" i="9" s="1"/>
  <c r="D47" i="9"/>
  <c r="P47" i="9" s="1"/>
  <c r="E46" i="9"/>
  <c r="Q46" i="9" s="1"/>
  <c r="F45" i="9"/>
  <c r="R45" i="9" s="1"/>
  <c r="B45" i="9"/>
  <c r="N45" i="9" s="1"/>
  <c r="C44" i="9"/>
  <c r="O44" i="9" s="1"/>
  <c r="D43" i="9"/>
  <c r="P43" i="9" s="1"/>
  <c r="E42" i="9"/>
  <c r="Q42" i="9" s="1"/>
  <c r="F41" i="9"/>
  <c r="R41" i="9" s="1"/>
  <c r="B41" i="9"/>
  <c r="N41" i="9" s="1"/>
  <c r="C40" i="9"/>
  <c r="O40" i="9" s="1"/>
  <c r="D39" i="9"/>
  <c r="P39" i="9" s="1"/>
  <c r="E38" i="9"/>
  <c r="Q38" i="9" s="1"/>
  <c r="F37" i="9"/>
  <c r="R37" i="9" s="1"/>
  <c r="B37" i="9"/>
  <c r="N37" i="9" s="1"/>
  <c r="C36" i="9"/>
  <c r="O36" i="9" s="1"/>
  <c r="D35" i="9"/>
  <c r="P35" i="9" s="1"/>
  <c r="E34" i="9"/>
  <c r="Q34" i="9" s="1"/>
  <c r="F33" i="9"/>
  <c r="R33" i="9" s="1"/>
  <c r="B33" i="9"/>
  <c r="N33" i="9" s="1"/>
  <c r="C32" i="9"/>
  <c r="O32" i="9" s="1"/>
  <c r="D31" i="9"/>
  <c r="P31" i="9" s="1"/>
  <c r="E30" i="9"/>
  <c r="Q30" i="9" s="1"/>
  <c r="F29" i="9"/>
  <c r="R29" i="9" s="1"/>
  <c r="B29" i="9"/>
  <c r="N29" i="9" s="1"/>
  <c r="C28" i="9"/>
  <c r="O28" i="9" s="1"/>
  <c r="D27" i="9"/>
  <c r="P27" i="9" s="1"/>
  <c r="E26" i="9"/>
  <c r="Q26" i="9" s="1"/>
  <c r="F25" i="9"/>
  <c r="R25" i="9" s="1"/>
  <c r="B25" i="9"/>
  <c r="N25" i="9" s="1"/>
  <c r="C24" i="9"/>
  <c r="O24" i="9" s="1"/>
  <c r="D23" i="9"/>
  <c r="P23" i="9" s="1"/>
  <c r="E22" i="9"/>
  <c r="Q22" i="9" s="1"/>
  <c r="F21" i="9"/>
  <c r="R21" i="9" s="1"/>
  <c r="B21" i="9"/>
  <c r="N21" i="9" s="1"/>
  <c r="C20" i="9"/>
  <c r="O20" i="9" s="1"/>
  <c r="D19" i="9"/>
  <c r="P19" i="9" s="1"/>
  <c r="E18" i="9"/>
  <c r="Q18" i="9" s="1"/>
  <c r="F17" i="9"/>
  <c r="R17" i="9" s="1"/>
  <c r="B17" i="9"/>
  <c r="N17" i="9" s="1"/>
  <c r="C16" i="9"/>
  <c r="O16" i="9" s="1"/>
  <c r="D15" i="9"/>
  <c r="P15" i="9" s="1"/>
  <c r="E14" i="9"/>
  <c r="Q14" i="9" s="1"/>
  <c r="F13" i="9"/>
  <c r="R13" i="9" s="1"/>
  <c r="B13" i="9"/>
  <c r="N13" i="9" s="1"/>
  <c r="C12" i="9"/>
  <c r="O12" i="9" s="1"/>
  <c r="D11" i="9"/>
  <c r="P11" i="9" s="1"/>
  <c r="E10" i="9"/>
  <c r="Q10" i="9" s="1"/>
  <c r="F9" i="9"/>
  <c r="R9" i="9" s="1"/>
  <c r="B9" i="9"/>
  <c r="N9" i="9" s="1"/>
  <c r="C8" i="9"/>
  <c r="O8" i="9" s="1"/>
  <c r="D7" i="9"/>
  <c r="P7" i="9" s="1"/>
  <c r="D6" i="9"/>
  <c r="B56" i="9"/>
  <c r="E49" i="9"/>
  <c r="Q49" i="9" s="1"/>
  <c r="F48" i="9"/>
  <c r="R48" i="9" s="1"/>
  <c r="B48" i="9"/>
  <c r="N48" i="9" s="1"/>
  <c r="C47" i="9"/>
  <c r="O47" i="9" s="1"/>
  <c r="D46" i="9"/>
  <c r="P46" i="9" s="1"/>
  <c r="E45" i="9"/>
  <c r="Q45" i="9" s="1"/>
  <c r="F44" i="9"/>
  <c r="R44" i="9" s="1"/>
  <c r="B44" i="9"/>
  <c r="N44" i="9" s="1"/>
  <c r="C43" i="9"/>
  <c r="O43" i="9" s="1"/>
  <c r="D42" i="9"/>
  <c r="P42" i="9" s="1"/>
  <c r="E41" i="9"/>
  <c r="Q41" i="9" s="1"/>
  <c r="F40" i="9"/>
  <c r="R40" i="9" s="1"/>
  <c r="B40" i="9"/>
  <c r="N40" i="9" s="1"/>
  <c r="C39" i="9"/>
  <c r="O39" i="9" s="1"/>
  <c r="D38" i="9"/>
  <c r="P38" i="9" s="1"/>
  <c r="E37" i="9"/>
  <c r="Q37" i="9" s="1"/>
  <c r="F36" i="9"/>
  <c r="R36" i="9" s="1"/>
  <c r="B36" i="9"/>
  <c r="N36" i="9" s="1"/>
  <c r="C35" i="9"/>
  <c r="O35" i="9" s="1"/>
  <c r="D34" i="9"/>
  <c r="P34" i="9" s="1"/>
  <c r="E33" i="9"/>
  <c r="Q33" i="9" s="1"/>
  <c r="F32" i="9"/>
  <c r="R32" i="9" s="1"/>
  <c r="B32" i="9"/>
  <c r="N32" i="9" s="1"/>
  <c r="C31" i="9"/>
  <c r="O31" i="9" s="1"/>
  <c r="D30" i="9"/>
  <c r="P30" i="9" s="1"/>
  <c r="E29" i="9"/>
  <c r="Q29" i="9" s="1"/>
  <c r="F28" i="9"/>
  <c r="R28" i="9" s="1"/>
  <c r="B28" i="9"/>
  <c r="N28" i="9" s="1"/>
  <c r="C27" i="9"/>
  <c r="O27" i="9" s="1"/>
  <c r="D26" i="9"/>
  <c r="P26" i="9" s="1"/>
  <c r="E25" i="9"/>
  <c r="Q25" i="9" s="1"/>
  <c r="F24" i="9"/>
  <c r="R24" i="9" s="1"/>
  <c r="B24" i="9"/>
  <c r="N24" i="9" s="1"/>
  <c r="C23" i="9"/>
  <c r="O23" i="9" s="1"/>
  <c r="D22" i="9"/>
  <c r="P22" i="9" s="1"/>
  <c r="E21" i="9"/>
  <c r="Q21" i="9" s="1"/>
  <c r="F20" i="9"/>
  <c r="R20" i="9" s="1"/>
  <c r="B20" i="9"/>
  <c r="N20" i="9" s="1"/>
  <c r="C19" i="9"/>
  <c r="O19" i="9" s="1"/>
  <c r="D18" i="9"/>
  <c r="P18" i="9" s="1"/>
  <c r="E17" i="9"/>
  <c r="Q17" i="9" s="1"/>
  <c r="F16" i="9"/>
  <c r="R16" i="9" s="1"/>
  <c r="B16" i="9"/>
  <c r="N16" i="9" s="1"/>
  <c r="C15" i="9"/>
  <c r="O15" i="9" s="1"/>
  <c r="D14" i="9"/>
  <c r="P14" i="9" s="1"/>
  <c r="E13" i="9"/>
  <c r="Q13" i="9" s="1"/>
  <c r="F12" i="9"/>
  <c r="R12" i="9" s="1"/>
  <c r="B12" i="9"/>
  <c r="N12" i="9" s="1"/>
  <c r="C11" i="9"/>
  <c r="O11" i="9" s="1"/>
  <c r="D10" i="9"/>
  <c r="P10" i="9" s="1"/>
  <c r="E9" i="9"/>
  <c r="Q9" i="9" s="1"/>
  <c r="F8" i="9"/>
  <c r="R8" i="9" s="1"/>
  <c r="B8" i="9"/>
  <c r="N8" i="9" s="1"/>
  <c r="C7" i="9"/>
  <c r="O7" i="9" s="1"/>
  <c r="C6" i="9"/>
  <c r="D49" i="9"/>
  <c r="P49" i="9" s="1"/>
  <c r="E48" i="9"/>
  <c r="Q48" i="9" s="1"/>
  <c r="F47" i="9"/>
  <c r="R47" i="9" s="1"/>
  <c r="B47" i="9"/>
  <c r="N47" i="9" s="1"/>
  <c r="C46" i="9"/>
  <c r="O46" i="9" s="1"/>
  <c r="D45" i="9"/>
  <c r="P45" i="9" s="1"/>
  <c r="E44" i="9"/>
  <c r="Q44" i="9" s="1"/>
  <c r="F43" i="9"/>
  <c r="R43" i="9" s="1"/>
  <c r="B43" i="9"/>
  <c r="N43" i="9" s="1"/>
  <c r="C42" i="9"/>
  <c r="O42" i="9" s="1"/>
  <c r="D41" i="9"/>
  <c r="P41" i="9" s="1"/>
  <c r="E40" i="9"/>
  <c r="Q40" i="9" s="1"/>
  <c r="F39" i="9"/>
  <c r="R39" i="9" s="1"/>
  <c r="B39" i="9"/>
  <c r="N39" i="9" s="1"/>
  <c r="C38" i="9"/>
  <c r="O38" i="9" s="1"/>
  <c r="D37" i="9"/>
  <c r="P37" i="9" s="1"/>
  <c r="E36" i="9"/>
  <c r="Q36" i="9" s="1"/>
  <c r="F35" i="9"/>
  <c r="R35" i="9" s="1"/>
  <c r="B35" i="9"/>
  <c r="N35" i="9" s="1"/>
  <c r="C34" i="9"/>
  <c r="O34" i="9" s="1"/>
  <c r="D33" i="9"/>
  <c r="P33" i="9" s="1"/>
  <c r="E32" i="9"/>
  <c r="Q32" i="9" s="1"/>
  <c r="F31" i="9"/>
  <c r="R31" i="9" s="1"/>
  <c r="B31" i="9"/>
  <c r="N31" i="9" s="1"/>
  <c r="C30" i="9"/>
  <c r="O30" i="9" s="1"/>
  <c r="D29" i="9"/>
  <c r="P29" i="9" s="1"/>
  <c r="E28" i="9"/>
  <c r="Q28" i="9" s="1"/>
  <c r="F27" i="9"/>
  <c r="R27" i="9" s="1"/>
  <c r="B27" i="9"/>
  <c r="N27" i="9" s="1"/>
  <c r="C26" i="9"/>
  <c r="O26" i="9" s="1"/>
  <c r="D25" i="9"/>
  <c r="P25" i="9" s="1"/>
  <c r="E24" i="9"/>
  <c r="Q24" i="9" s="1"/>
  <c r="F23" i="9"/>
  <c r="R23" i="9" s="1"/>
  <c r="B23" i="9"/>
  <c r="N23" i="9" s="1"/>
  <c r="C22" i="9"/>
  <c r="O22" i="9" s="1"/>
  <c r="D21" i="9"/>
  <c r="P21" i="9" s="1"/>
  <c r="E20" i="9"/>
  <c r="Q20" i="9" s="1"/>
  <c r="F19" i="9"/>
  <c r="R19" i="9" s="1"/>
  <c r="B19" i="9"/>
  <c r="N19" i="9" s="1"/>
  <c r="C18" i="9"/>
  <c r="O18" i="9" s="1"/>
  <c r="D17" i="9"/>
  <c r="P17" i="9" s="1"/>
  <c r="E16" i="9"/>
  <c r="Q16" i="9" s="1"/>
  <c r="F15" i="9"/>
  <c r="R15" i="9" s="1"/>
  <c r="B15" i="9"/>
  <c r="N15" i="9" s="1"/>
  <c r="C14" i="9"/>
  <c r="O14" i="9" s="1"/>
  <c r="D13" i="9"/>
  <c r="P13" i="9" s="1"/>
  <c r="E12" i="9"/>
  <c r="Q12" i="9" s="1"/>
  <c r="F11" i="9"/>
  <c r="R11" i="9" s="1"/>
  <c r="B11" i="9"/>
  <c r="N11" i="9" s="1"/>
  <c r="C10" i="9"/>
  <c r="O10" i="9" s="1"/>
  <c r="D9" i="9"/>
  <c r="P9" i="9" s="1"/>
  <c r="E8" i="9"/>
  <c r="Q8" i="9" s="1"/>
  <c r="F7" i="9"/>
  <c r="R7" i="9" s="1"/>
  <c r="F6" i="9"/>
  <c r="B6" i="9"/>
  <c r="C99" i="9"/>
  <c r="O99" i="9" s="1"/>
  <c r="D98" i="9"/>
  <c r="P98" i="9" s="1"/>
  <c r="E97" i="9"/>
  <c r="Q97" i="9" s="1"/>
  <c r="F96" i="9"/>
  <c r="R96" i="9" s="1"/>
  <c r="B96" i="9"/>
  <c r="N96" i="9" s="1"/>
  <c r="C95" i="9"/>
  <c r="O95" i="9" s="1"/>
  <c r="D94" i="9"/>
  <c r="P94" i="9" s="1"/>
  <c r="E93" i="9"/>
  <c r="Q93" i="9" s="1"/>
  <c r="F92" i="9"/>
  <c r="R92" i="9" s="1"/>
  <c r="B92" i="9"/>
  <c r="N92" i="9" s="1"/>
  <c r="C91" i="9"/>
  <c r="O91" i="9" s="1"/>
  <c r="D90" i="9"/>
  <c r="P90" i="9" s="1"/>
  <c r="E89" i="9"/>
  <c r="Q89" i="9" s="1"/>
  <c r="F88" i="9"/>
  <c r="R88" i="9" s="1"/>
  <c r="B88" i="9"/>
  <c r="N88" i="9" s="1"/>
  <c r="C87" i="9"/>
  <c r="O87" i="9" s="1"/>
  <c r="D86" i="9"/>
  <c r="P86" i="9" s="1"/>
  <c r="E85" i="9"/>
  <c r="Q85" i="9" s="1"/>
  <c r="F84" i="9"/>
  <c r="R84" i="9" s="1"/>
  <c r="B84" i="9"/>
  <c r="N84" i="9" s="1"/>
  <c r="C83" i="9"/>
  <c r="O83" i="9" s="1"/>
  <c r="D82" i="9"/>
  <c r="P82" i="9" s="1"/>
  <c r="E81" i="9"/>
  <c r="Q81" i="9" s="1"/>
  <c r="F80" i="9"/>
  <c r="R80" i="9" s="1"/>
  <c r="B80" i="9"/>
  <c r="N80" i="9" s="1"/>
  <c r="C79" i="9"/>
  <c r="O79" i="9" s="1"/>
  <c r="D78" i="9"/>
  <c r="P78" i="9" s="1"/>
  <c r="E77" i="9"/>
  <c r="Q77" i="9" s="1"/>
  <c r="F76" i="9"/>
  <c r="R76" i="9" s="1"/>
  <c r="B76" i="9"/>
  <c r="N76" i="9" s="1"/>
  <c r="C75" i="9"/>
  <c r="O75" i="9" s="1"/>
  <c r="D74" i="9"/>
  <c r="P74" i="9" s="1"/>
  <c r="E73" i="9"/>
  <c r="Q73" i="9" s="1"/>
  <c r="F72" i="9"/>
  <c r="R72" i="9" s="1"/>
  <c r="B72" i="9"/>
  <c r="N72" i="9" s="1"/>
  <c r="C71" i="9"/>
  <c r="O71" i="9" s="1"/>
  <c r="D70" i="9"/>
  <c r="P70" i="9" s="1"/>
  <c r="E69" i="9"/>
  <c r="Q69" i="9" s="1"/>
  <c r="F68" i="9"/>
  <c r="R68" i="9" s="1"/>
  <c r="B68" i="9"/>
  <c r="N68" i="9" s="1"/>
  <c r="C67" i="9"/>
  <c r="O67" i="9" s="1"/>
  <c r="D66" i="9"/>
  <c r="P66" i="9" s="1"/>
  <c r="E65" i="9"/>
  <c r="Q65" i="9" s="1"/>
  <c r="F64" i="9"/>
  <c r="R64" i="9" s="1"/>
  <c r="B64" i="9"/>
  <c r="N64" i="9" s="1"/>
  <c r="C63" i="9"/>
  <c r="O63" i="9" s="1"/>
  <c r="F99" i="9"/>
  <c r="R99" i="9" s="1"/>
  <c r="B99" i="9"/>
  <c r="N99" i="9" s="1"/>
  <c r="C98" i="9"/>
  <c r="O98" i="9" s="1"/>
  <c r="D97" i="9"/>
  <c r="P97" i="9" s="1"/>
  <c r="E96" i="9"/>
  <c r="Q96" i="9" s="1"/>
  <c r="F95" i="9"/>
  <c r="R95" i="9" s="1"/>
  <c r="B95" i="9"/>
  <c r="N95" i="9" s="1"/>
  <c r="C94" i="9"/>
  <c r="O94" i="9" s="1"/>
  <c r="D93" i="9"/>
  <c r="P93" i="9" s="1"/>
  <c r="E92" i="9"/>
  <c r="Q92" i="9" s="1"/>
  <c r="F91" i="9"/>
  <c r="R91" i="9" s="1"/>
  <c r="B91" i="9"/>
  <c r="N91" i="9" s="1"/>
  <c r="C90" i="9"/>
  <c r="O90" i="9" s="1"/>
  <c r="D89" i="9"/>
  <c r="P89" i="9" s="1"/>
  <c r="E88" i="9"/>
  <c r="Q88" i="9" s="1"/>
  <c r="F87" i="9"/>
  <c r="R87" i="9" s="1"/>
  <c r="B87" i="9"/>
  <c r="N87" i="9" s="1"/>
  <c r="C86" i="9"/>
  <c r="O86" i="9" s="1"/>
  <c r="D85" i="9"/>
  <c r="P85" i="9" s="1"/>
  <c r="E84" i="9"/>
  <c r="Q84" i="9" s="1"/>
  <c r="F83" i="9"/>
  <c r="R83" i="9" s="1"/>
  <c r="B83" i="9"/>
  <c r="N83" i="9" s="1"/>
  <c r="C82" i="9"/>
  <c r="O82" i="9" s="1"/>
  <c r="D81" i="9"/>
  <c r="P81" i="9" s="1"/>
  <c r="E80" i="9"/>
  <c r="Q80" i="9" s="1"/>
  <c r="F79" i="9"/>
  <c r="R79" i="9" s="1"/>
  <c r="B79" i="9"/>
  <c r="N79" i="9" s="1"/>
  <c r="C78" i="9"/>
  <c r="O78" i="9" s="1"/>
  <c r="D77" i="9"/>
  <c r="P77" i="9" s="1"/>
  <c r="E76" i="9"/>
  <c r="Q76" i="9" s="1"/>
  <c r="F75" i="9"/>
  <c r="R75" i="9" s="1"/>
  <c r="B75" i="9"/>
  <c r="N75" i="9" s="1"/>
  <c r="C74" i="9"/>
  <c r="O74" i="9" s="1"/>
  <c r="D73" i="9"/>
  <c r="P73" i="9" s="1"/>
  <c r="E72" i="9"/>
  <c r="Q72" i="9" s="1"/>
  <c r="F71" i="9"/>
  <c r="R71" i="9" s="1"/>
  <c r="B71" i="9"/>
  <c r="N71" i="9" s="1"/>
  <c r="C70" i="9"/>
  <c r="O70" i="9" s="1"/>
  <c r="D69" i="9"/>
  <c r="P69" i="9" s="1"/>
  <c r="E68" i="9"/>
  <c r="Q68" i="9" s="1"/>
  <c r="F67" i="9"/>
  <c r="R67" i="9" s="1"/>
  <c r="B67" i="9"/>
  <c r="N67" i="9" s="1"/>
  <c r="C66" i="9"/>
  <c r="O66" i="9" s="1"/>
  <c r="D65" i="9"/>
  <c r="P65" i="9" s="1"/>
  <c r="E64" i="9"/>
  <c r="Q64" i="9" s="1"/>
  <c r="F63" i="9"/>
  <c r="R63" i="9" s="1"/>
  <c r="B63" i="9"/>
  <c r="N63" i="9" s="1"/>
  <c r="E99" i="9"/>
  <c r="Q99" i="9" s="1"/>
  <c r="F98" i="9"/>
  <c r="R98" i="9" s="1"/>
  <c r="B98" i="9"/>
  <c r="N98" i="9" s="1"/>
  <c r="C97" i="9"/>
  <c r="O97" i="9" s="1"/>
  <c r="D96" i="9"/>
  <c r="P96" i="9" s="1"/>
  <c r="E95" i="9"/>
  <c r="Q95" i="9" s="1"/>
  <c r="F94" i="9"/>
  <c r="R94" i="9" s="1"/>
  <c r="B94" i="9"/>
  <c r="N94" i="9" s="1"/>
  <c r="C93" i="9"/>
  <c r="O93" i="9" s="1"/>
  <c r="D92" i="9"/>
  <c r="P92" i="9" s="1"/>
  <c r="E91" i="9"/>
  <c r="Q91" i="9" s="1"/>
  <c r="F90" i="9"/>
  <c r="R90" i="9" s="1"/>
  <c r="B90" i="9"/>
  <c r="N90" i="9" s="1"/>
  <c r="C89" i="9"/>
  <c r="O89" i="9" s="1"/>
  <c r="D88" i="9"/>
  <c r="P88" i="9" s="1"/>
  <c r="E87" i="9"/>
  <c r="Q87" i="9" s="1"/>
  <c r="F86" i="9"/>
  <c r="R86" i="9" s="1"/>
  <c r="B86" i="9"/>
  <c r="N86" i="9" s="1"/>
  <c r="C85" i="9"/>
  <c r="O85" i="9" s="1"/>
  <c r="D84" i="9"/>
  <c r="P84" i="9" s="1"/>
  <c r="E83" i="9"/>
  <c r="Q83" i="9" s="1"/>
  <c r="F82" i="9"/>
  <c r="R82" i="9" s="1"/>
  <c r="B82" i="9"/>
  <c r="N82" i="9" s="1"/>
  <c r="C81" i="9"/>
  <c r="O81" i="9" s="1"/>
  <c r="D80" i="9"/>
  <c r="P80" i="9" s="1"/>
  <c r="E79" i="9"/>
  <c r="Q79" i="9" s="1"/>
  <c r="F78" i="9"/>
  <c r="R78" i="9" s="1"/>
  <c r="B78" i="9"/>
  <c r="N78" i="9" s="1"/>
  <c r="C77" i="9"/>
  <c r="O77" i="9" s="1"/>
  <c r="D76" i="9"/>
  <c r="P76" i="9" s="1"/>
  <c r="E75" i="9"/>
  <c r="Q75" i="9" s="1"/>
  <c r="F74" i="9"/>
  <c r="R74" i="9" s="1"/>
  <c r="B74" i="9"/>
  <c r="N74" i="9" s="1"/>
  <c r="C73" i="9"/>
  <c r="O73" i="9" s="1"/>
  <c r="D72" i="9"/>
  <c r="P72" i="9" s="1"/>
  <c r="E71" i="9"/>
  <c r="Q71" i="9" s="1"/>
  <c r="F70" i="9"/>
  <c r="R70" i="9" s="1"/>
  <c r="B70" i="9"/>
  <c r="N70" i="9" s="1"/>
  <c r="C69" i="9"/>
  <c r="O69" i="9" s="1"/>
  <c r="D68" i="9"/>
  <c r="P68" i="9" s="1"/>
  <c r="E67" i="9"/>
  <c r="Q67" i="9" s="1"/>
  <c r="F66" i="9"/>
  <c r="R66" i="9" s="1"/>
  <c r="B66" i="9"/>
  <c r="N66" i="9" s="1"/>
  <c r="C65" i="9"/>
  <c r="O65" i="9" s="1"/>
  <c r="D64" i="9"/>
  <c r="P64" i="9" s="1"/>
  <c r="E63" i="9"/>
  <c r="Q63" i="9" s="1"/>
  <c r="F62" i="9"/>
  <c r="R62" i="9" s="1"/>
  <c r="B62" i="9"/>
  <c r="N62" i="9" s="1"/>
  <c r="C61" i="9"/>
  <c r="O61" i="9" s="1"/>
  <c r="D60" i="9"/>
  <c r="P60" i="9" s="1"/>
  <c r="E59" i="9"/>
  <c r="Q59" i="9" s="1"/>
  <c r="F58" i="9"/>
  <c r="R58" i="9" s="1"/>
  <c r="B58" i="9"/>
  <c r="N58" i="9" s="1"/>
  <c r="C57" i="9"/>
  <c r="O57" i="9" s="1"/>
  <c r="D56" i="9"/>
  <c r="F97" i="9"/>
  <c r="R97" i="9" s="1"/>
  <c r="E94" i="9"/>
  <c r="Q94" i="9" s="1"/>
  <c r="D91" i="9"/>
  <c r="P91" i="9" s="1"/>
  <c r="C88" i="9"/>
  <c r="O88" i="9" s="1"/>
  <c r="B85" i="9"/>
  <c r="N85" i="9" s="1"/>
  <c r="F81" i="9"/>
  <c r="R81" i="9" s="1"/>
  <c r="E78" i="9"/>
  <c r="Q78" i="9" s="1"/>
  <c r="D75" i="9"/>
  <c r="P75" i="9" s="1"/>
  <c r="C72" i="9"/>
  <c r="O72" i="9" s="1"/>
  <c r="B69" i="9"/>
  <c r="N69" i="9" s="1"/>
  <c r="F65" i="9"/>
  <c r="R65" i="9" s="1"/>
  <c r="E62" i="9"/>
  <c r="Q62" i="9" s="1"/>
  <c r="F61" i="9"/>
  <c r="R61" i="9" s="1"/>
  <c r="B61" i="9"/>
  <c r="N61" i="9" s="1"/>
  <c r="C60" i="9"/>
  <c r="O60" i="9" s="1"/>
  <c r="D59" i="9"/>
  <c r="P59" i="9" s="1"/>
  <c r="E58" i="9"/>
  <c r="Q58" i="9" s="1"/>
  <c r="F57" i="9"/>
  <c r="R57" i="9" s="1"/>
  <c r="B57" i="9"/>
  <c r="N57" i="9" s="1"/>
  <c r="C56" i="9"/>
  <c r="D62" i="9"/>
  <c r="P62" i="9" s="1"/>
  <c r="E61" i="9"/>
  <c r="Q61" i="9" s="1"/>
  <c r="F60" i="9"/>
  <c r="R60" i="9" s="1"/>
  <c r="B60" i="9"/>
  <c r="N60" i="9" s="1"/>
  <c r="C59" i="9"/>
  <c r="O59" i="9" s="1"/>
  <c r="D58" i="9"/>
  <c r="P58" i="9" s="1"/>
  <c r="E57" i="9"/>
  <c r="Q57" i="9" s="1"/>
  <c r="F56" i="9"/>
  <c r="D99" i="9"/>
  <c r="P99" i="9" s="1"/>
  <c r="C96" i="9"/>
  <c r="O96" i="9" s="1"/>
  <c r="B93" i="9"/>
  <c r="N93" i="9" s="1"/>
  <c r="F89" i="9"/>
  <c r="R89" i="9" s="1"/>
  <c r="E86" i="9"/>
  <c r="Q86" i="9" s="1"/>
  <c r="D83" i="9"/>
  <c r="P83" i="9" s="1"/>
  <c r="C80" i="9"/>
  <c r="O80" i="9" s="1"/>
  <c r="B77" i="9"/>
  <c r="N77" i="9" s="1"/>
  <c r="E60" i="9"/>
  <c r="Q60" i="9" s="1"/>
  <c r="C64" i="9"/>
  <c r="O64" i="9" s="1"/>
  <c r="F59" i="9"/>
  <c r="R59" i="9" s="1"/>
  <c r="E56" i="9"/>
  <c r="F73" i="9"/>
  <c r="R73" i="9" s="1"/>
  <c r="C62" i="9"/>
  <c r="O62" i="9" s="1"/>
  <c r="B59" i="9"/>
  <c r="N59" i="9" s="1"/>
  <c r="E70" i="9"/>
  <c r="Q70" i="9" s="1"/>
  <c r="D61" i="9"/>
  <c r="P61" i="9" s="1"/>
  <c r="C58" i="9"/>
  <c r="O58" i="9" s="1"/>
  <c r="D67" i="9"/>
  <c r="P67" i="9" s="1"/>
  <c r="D57" i="9"/>
  <c r="P57" i="9" s="1"/>
  <c r="B65" i="9"/>
  <c r="N65" i="9" s="1"/>
  <c r="C76" i="9"/>
  <c r="O76" i="9" s="1"/>
  <c r="D71" i="9"/>
  <c r="P71" i="9" s="1"/>
  <c r="E82" i="9"/>
  <c r="Q82" i="9" s="1"/>
  <c r="B89" i="9"/>
  <c r="N89" i="9" s="1"/>
  <c r="D95" i="9"/>
  <c r="P95" i="9" s="1"/>
  <c r="E66" i="9"/>
  <c r="Q66" i="9" s="1"/>
  <c r="D79" i="9"/>
  <c r="P79" i="9" s="1"/>
  <c r="E74" i="9"/>
  <c r="Q74" i="9" s="1"/>
  <c r="C84" i="9"/>
  <c r="O84" i="9" s="1"/>
  <c r="E90" i="9"/>
  <c r="Q90" i="9" s="1"/>
  <c r="B97" i="9"/>
  <c r="N97" i="9" s="1"/>
  <c r="F69" i="9"/>
  <c r="R69" i="9" s="1"/>
  <c r="D63" i="9"/>
  <c r="P63" i="9" s="1"/>
  <c r="F77" i="9"/>
  <c r="R77" i="9" s="1"/>
  <c r="F85" i="9"/>
  <c r="R85" i="9" s="1"/>
  <c r="C92" i="9"/>
  <c r="O92" i="9" s="1"/>
  <c r="E98" i="9"/>
  <c r="Q98" i="9" s="1"/>
  <c r="B73" i="9"/>
  <c r="N73" i="9" s="1"/>
  <c r="F93" i="9"/>
  <c r="R93" i="9" s="1"/>
  <c r="C68" i="9"/>
  <c r="O68" i="9" s="1"/>
  <c r="B81" i="9"/>
  <c r="N81" i="9" s="1"/>
  <c r="D87" i="9"/>
  <c r="P87" i="9" s="1"/>
  <c r="E14" i="1"/>
  <c r="E20" i="1"/>
  <c r="F50" i="9" l="1"/>
  <c r="R50" i="9" s="1"/>
  <c r="R6" i="9"/>
  <c r="C50" i="9"/>
  <c r="O50" i="9" s="1"/>
  <c r="O6" i="9"/>
  <c r="D50" i="9"/>
  <c r="P50" i="9" s="1"/>
  <c r="P6" i="9"/>
  <c r="E50" i="9"/>
  <c r="Q50" i="9" s="1"/>
  <c r="Q6" i="9"/>
  <c r="B50" i="9"/>
  <c r="N50" i="9" s="1"/>
  <c r="N6" i="9"/>
  <c r="P56" i="9"/>
  <c r="D100" i="9"/>
  <c r="E100" i="9"/>
  <c r="Q56" i="9"/>
  <c r="B100" i="9"/>
  <c r="N56" i="9"/>
  <c r="F100" i="9"/>
  <c r="R56" i="9"/>
  <c r="C100" i="9"/>
  <c r="O56" i="9"/>
  <c r="F14" i="1"/>
  <c r="F20" i="1"/>
  <c r="N100" i="9" l="1"/>
  <c r="P100" i="9"/>
  <c r="O100" i="9"/>
  <c r="R100" i="9"/>
  <c r="Q100" i="9"/>
  <c r="BQ10" i="2" l="1"/>
  <c r="BQ61" i="2"/>
  <c r="BQ74" i="2"/>
  <c r="BQ9" i="2" l="1"/>
  <c r="BQ16" i="2"/>
  <c r="BQ68" i="2"/>
  <c r="BQ75" i="2"/>
  <c r="BQ29" i="2"/>
  <c r="BQ38" i="2"/>
  <c r="BQ7" i="2"/>
  <c r="BQ41" i="2"/>
  <c r="BQ30" i="2"/>
  <c r="BQ46" i="2"/>
  <c r="BQ60" i="2"/>
  <c r="BQ57" i="2"/>
  <c r="BQ52" i="2"/>
  <c r="BQ73" i="2"/>
  <c r="BQ54" i="2"/>
  <c r="BQ20" i="2"/>
  <c r="BQ53" i="2"/>
  <c r="BQ45" i="2"/>
  <c r="BQ28" i="2"/>
  <c r="BQ17" i="2"/>
  <c r="BQ71" i="2"/>
  <c r="BQ55" i="2"/>
  <c r="BQ27" i="2"/>
  <c r="BQ24" i="2"/>
  <c r="BQ81" i="2"/>
  <c r="BQ14" i="2"/>
  <c r="BQ31" i="2"/>
  <c r="BQ51" i="2"/>
  <c r="BQ86" i="2"/>
  <c r="BQ25" i="2"/>
  <c r="BQ84" i="2"/>
  <c r="BQ65" i="2"/>
  <c r="BQ47" i="2"/>
  <c r="BQ43" i="2"/>
  <c r="BQ34" i="2"/>
  <c r="BQ155" i="2"/>
  <c r="BQ64" i="2"/>
  <c r="BQ62" i="2"/>
  <c r="BQ80" i="2"/>
  <c r="BQ33" i="2"/>
  <c r="BQ49" i="2"/>
  <c r="BQ85" i="2"/>
  <c r="BQ50" i="2"/>
  <c r="BQ87" i="2"/>
  <c r="BQ13" i="2"/>
  <c r="BQ72" i="2"/>
  <c r="BQ35" i="2"/>
  <c r="BQ67" i="2"/>
  <c r="BQ11" i="2"/>
  <c r="BQ79" i="2"/>
  <c r="BQ58" i="2"/>
  <c r="BQ82" i="2"/>
  <c r="BQ18" i="2"/>
  <c r="BQ6" i="2"/>
  <c r="BQ77" i="2"/>
  <c r="BQ22" i="2"/>
  <c r="BQ40" i="2"/>
  <c r="BQ69" i="2"/>
  <c r="BQ12" i="2"/>
  <c r="BQ56" i="2"/>
  <c r="BQ59" i="2"/>
  <c r="BQ78" i="2"/>
  <c r="BQ76" i="2"/>
  <c r="BQ8" i="2"/>
  <c r="BQ23" i="2"/>
  <c r="BQ39" i="2"/>
  <c r="BQ63" i="2"/>
  <c r="BQ48" i="2"/>
  <c r="BQ70" i="2"/>
  <c r="BQ44" i="2"/>
  <c r="BQ32" i="2"/>
  <c r="BQ83" i="2"/>
  <c r="BQ42" i="2"/>
  <c r="BQ15" i="2"/>
  <c r="BQ37" i="2"/>
  <c r="BQ19" i="2"/>
  <c r="BQ66" i="2"/>
  <c r="BQ26" i="2"/>
  <c r="BQ21" i="2"/>
  <c r="BQ36" i="2"/>
  <c r="BQ4" i="2" l="1"/>
  <c r="D8" i="3" l="1"/>
  <c r="D8" i="4"/>
  <c r="D13" i="3"/>
  <c r="D13" i="4"/>
  <c r="D23" i="4"/>
  <c r="D23" i="3"/>
  <c r="D29" i="3"/>
  <c r="D29" i="4"/>
  <c r="D34" i="3"/>
  <c r="D34" i="4"/>
  <c r="D36" i="3"/>
  <c r="D36" i="4"/>
  <c r="D57" i="4"/>
  <c r="D57" i="3"/>
  <c r="D64" i="4"/>
  <c r="D64" i="3"/>
  <c r="D72" i="3"/>
  <c r="D72" i="4"/>
  <c r="D85" i="3"/>
  <c r="D85" i="4"/>
  <c r="C6" i="4"/>
  <c r="C6" i="3"/>
  <c r="C10" i="3"/>
  <c r="C10" i="4"/>
  <c r="C23" i="3"/>
  <c r="C23" i="4"/>
  <c r="C81" i="4"/>
  <c r="C81" i="3"/>
  <c r="D11" i="3"/>
  <c r="D11" i="4"/>
  <c r="D16" i="4"/>
  <c r="D16" i="3"/>
  <c r="D24" i="3"/>
  <c r="D24" i="4"/>
  <c r="D33" i="3"/>
  <c r="D33" i="4"/>
  <c r="D40" i="3"/>
  <c r="D40" i="4"/>
  <c r="D46" i="4"/>
  <c r="D46" i="3"/>
  <c r="D49" i="4"/>
  <c r="D49" i="3"/>
  <c r="D54" i="4"/>
  <c r="D54" i="3"/>
  <c r="D65" i="4"/>
  <c r="D65" i="3"/>
  <c r="D73" i="3"/>
  <c r="D73" i="4"/>
  <c r="D78" i="3"/>
  <c r="D78" i="4"/>
  <c r="D87" i="3"/>
  <c r="D87" i="4"/>
  <c r="C7" i="3"/>
  <c r="C7" i="4"/>
  <c r="C14" i="4"/>
  <c r="C14" i="3"/>
  <c r="C19" i="3"/>
  <c r="C19" i="4"/>
  <c r="C30" i="4"/>
  <c r="C30" i="3"/>
  <c r="C37" i="3"/>
  <c r="C37" i="4"/>
  <c r="C42" i="3"/>
  <c r="C42" i="4"/>
  <c r="C47" i="3"/>
  <c r="C47" i="4"/>
  <c r="C51" i="4"/>
  <c r="C51" i="3"/>
  <c r="C61" i="3"/>
  <c r="C61" i="4"/>
  <c r="C69" i="4"/>
  <c r="C69" i="3"/>
  <c r="C76" i="4"/>
  <c r="C76" i="3"/>
  <c r="C82" i="3"/>
  <c r="C82" i="4"/>
  <c r="C155" i="4"/>
  <c r="C155" i="3"/>
  <c r="C57" i="4"/>
  <c r="C57" i="3"/>
  <c r="C68" i="4"/>
  <c r="C68" i="3"/>
  <c r="C85" i="4"/>
  <c r="C85" i="3"/>
  <c r="D15" i="4"/>
  <c r="D15" i="3"/>
  <c r="D21" i="3"/>
  <c r="D21" i="4"/>
  <c r="D38" i="3"/>
  <c r="D38" i="4"/>
  <c r="D45" i="3"/>
  <c r="D45" i="4"/>
  <c r="D50" i="3"/>
  <c r="D50" i="4"/>
  <c r="D58" i="4"/>
  <c r="D58" i="3"/>
  <c r="D66" i="3"/>
  <c r="D66" i="4"/>
  <c r="D74" i="4"/>
  <c r="D74" i="3"/>
  <c r="D79" i="4"/>
  <c r="D79" i="3"/>
  <c r="C12" i="3"/>
  <c r="C12" i="4"/>
  <c r="C20" i="4"/>
  <c r="C20" i="3"/>
  <c r="C31" i="4"/>
  <c r="C31" i="3"/>
  <c r="C43" i="4"/>
  <c r="C43" i="3"/>
  <c r="C48" i="3"/>
  <c r="C48" i="4"/>
  <c r="C55" i="4"/>
  <c r="C55" i="3"/>
  <c r="C62" i="4"/>
  <c r="C62" i="3"/>
  <c r="C70" i="3"/>
  <c r="C70" i="4"/>
  <c r="C77" i="4"/>
  <c r="C77" i="3"/>
  <c r="C83" i="4"/>
  <c r="C83" i="3"/>
  <c r="C52" i="3"/>
  <c r="C52" i="4"/>
  <c r="C59" i="4"/>
  <c r="C59" i="3"/>
  <c r="C67" i="4"/>
  <c r="C67" i="3"/>
  <c r="C75" i="4"/>
  <c r="C75" i="3"/>
  <c r="C26" i="3"/>
  <c r="C26" i="4"/>
  <c r="D9" i="3"/>
  <c r="D9" i="4"/>
  <c r="D22" i="4"/>
  <c r="D22" i="3"/>
  <c r="D27" i="4"/>
  <c r="D27" i="3"/>
  <c r="D39" i="3"/>
  <c r="D39" i="4"/>
  <c r="D44" i="4"/>
  <c r="D44" i="3"/>
  <c r="D56" i="4"/>
  <c r="D56" i="3"/>
  <c r="D63" i="3"/>
  <c r="D63" i="4"/>
  <c r="D71" i="3"/>
  <c r="D71" i="4"/>
  <c r="D80" i="4"/>
  <c r="D80" i="3"/>
  <c r="C17" i="4"/>
  <c r="C17" i="3"/>
  <c r="C25" i="4"/>
  <c r="C25" i="3"/>
  <c r="C28" i="3"/>
  <c r="C28" i="4"/>
  <c r="C41" i="4"/>
  <c r="C41" i="3"/>
  <c r="C84" i="3"/>
  <c r="C84" i="4"/>
  <c r="C32" i="3"/>
  <c r="C32" i="4"/>
  <c r="C35" i="4"/>
  <c r="C35" i="3"/>
  <c r="D6" i="4"/>
  <c r="D6" i="3"/>
  <c r="D10" i="3"/>
  <c r="D10" i="4"/>
  <c r="D18" i="4"/>
  <c r="D18" i="3"/>
  <c r="D26" i="3"/>
  <c r="D26" i="4"/>
  <c r="D32" i="4"/>
  <c r="D32" i="3"/>
  <c r="D35" i="3"/>
  <c r="D35" i="4"/>
  <c r="D53" i="3"/>
  <c r="D53" i="4"/>
  <c r="D60" i="3"/>
  <c r="D60" i="4"/>
  <c r="D68" i="3"/>
  <c r="D68" i="4"/>
  <c r="D81" i="4"/>
  <c r="D81" i="3"/>
  <c r="D86" i="4"/>
  <c r="D86" i="3"/>
  <c r="C8" i="4"/>
  <c r="C8" i="3"/>
  <c r="C13" i="4"/>
  <c r="C13" i="3"/>
  <c r="C60" i="4"/>
  <c r="C60" i="3"/>
  <c r="C86" i="4"/>
  <c r="C86" i="3"/>
  <c r="D7" i="4"/>
  <c r="D7" i="3"/>
  <c r="D14" i="4"/>
  <c r="D14" i="3"/>
  <c r="D19" i="3"/>
  <c r="D19" i="4"/>
  <c r="D30" i="4"/>
  <c r="D30" i="3"/>
  <c r="D37" i="4"/>
  <c r="D37" i="3"/>
  <c r="D42" i="4"/>
  <c r="D42" i="3"/>
  <c r="D47" i="4"/>
  <c r="D47" i="3"/>
  <c r="D51" i="4"/>
  <c r="D51" i="3"/>
  <c r="D61" i="4"/>
  <c r="D61" i="3"/>
  <c r="D69" i="3"/>
  <c r="D69" i="4"/>
  <c r="D76" i="3"/>
  <c r="D76" i="4"/>
  <c r="D82" i="4"/>
  <c r="D82" i="3"/>
  <c r="D155" i="3"/>
  <c r="D155" i="4"/>
  <c r="C11" i="4"/>
  <c r="C11" i="3"/>
  <c r="C16" i="4"/>
  <c r="C16" i="3"/>
  <c r="C24" i="3"/>
  <c r="C24" i="4"/>
  <c r="C33" i="3"/>
  <c r="C33" i="4"/>
  <c r="C40" i="3"/>
  <c r="C40" i="4"/>
  <c r="C46" i="4"/>
  <c r="C46" i="3"/>
  <c r="C49" i="4"/>
  <c r="C49" i="3"/>
  <c r="C54" i="3"/>
  <c r="C54" i="4"/>
  <c r="C65" i="4"/>
  <c r="C65" i="3"/>
  <c r="C73" i="3"/>
  <c r="C73" i="4"/>
  <c r="C78" i="4"/>
  <c r="C78" i="3"/>
  <c r="C87" i="3"/>
  <c r="C87" i="4"/>
  <c r="C53" i="4"/>
  <c r="C53" i="3"/>
  <c r="C64" i="4"/>
  <c r="C64" i="3"/>
  <c r="C72" i="3"/>
  <c r="C72" i="4"/>
  <c r="D12" i="3"/>
  <c r="D12" i="4"/>
  <c r="D20" i="3"/>
  <c r="D20" i="4"/>
  <c r="D31" i="4"/>
  <c r="D31" i="3"/>
  <c r="D43" i="4"/>
  <c r="D43" i="3"/>
  <c r="D48" i="3"/>
  <c r="D48" i="4"/>
  <c r="D55" i="3"/>
  <c r="D55" i="4"/>
  <c r="D62" i="3"/>
  <c r="D62" i="4"/>
  <c r="D70" i="4"/>
  <c r="D70" i="3"/>
  <c r="D77" i="4"/>
  <c r="D77" i="3"/>
  <c r="D83" i="4"/>
  <c r="D83" i="3"/>
  <c r="C15" i="3"/>
  <c r="C15" i="4"/>
  <c r="C21" i="4"/>
  <c r="C21" i="3"/>
  <c r="C38" i="3"/>
  <c r="C38" i="4"/>
  <c r="C45" i="4"/>
  <c r="C45" i="3"/>
  <c r="C50" i="4"/>
  <c r="C50" i="3"/>
  <c r="C58" i="3"/>
  <c r="C58" i="4"/>
  <c r="C66" i="4"/>
  <c r="C66" i="3"/>
  <c r="C74" i="3"/>
  <c r="C74" i="4"/>
  <c r="C79" i="3"/>
  <c r="C79" i="4"/>
  <c r="C44" i="3"/>
  <c r="C44" i="4"/>
  <c r="C56" i="4"/>
  <c r="C56" i="3"/>
  <c r="C63" i="4"/>
  <c r="C63" i="3"/>
  <c r="C71" i="3"/>
  <c r="C71" i="4"/>
  <c r="C18" i="3"/>
  <c r="C18" i="4"/>
  <c r="D17" i="4"/>
  <c r="D17" i="3"/>
  <c r="D25" i="3"/>
  <c r="D25" i="4"/>
  <c r="D28" i="3"/>
  <c r="D28" i="4"/>
  <c r="D41" i="3"/>
  <c r="D41" i="4"/>
  <c r="D52" i="4"/>
  <c r="D52" i="3"/>
  <c r="D59" i="4"/>
  <c r="D59" i="3"/>
  <c r="D67" i="3"/>
  <c r="D67" i="4"/>
  <c r="D75" i="4"/>
  <c r="D75" i="3"/>
  <c r="D84" i="4"/>
  <c r="D84" i="3"/>
  <c r="C9" i="4"/>
  <c r="C9" i="3"/>
  <c r="C22" i="4"/>
  <c r="C22" i="3"/>
  <c r="C27" i="4"/>
  <c r="C27" i="3"/>
  <c r="C39" i="3"/>
  <c r="C39" i="4"/>
  <c r="C80" i="3"/>
  <c r="C80" i="4"/>
  <c r="C29" i="3"/>
  <c r="C29" i="4"/>
  <c r="C34" i="3"/>
  <c r="C34" i="4"/>
  <c r="C36" i="4"/>
  <c r="C36" i="3"/>
  <c r="W155" i="2" l="1"/>
  <c r="W10" i="2"/>
  <c r="W8" i="2"/>
  <c r="W11" i="2"/>
  <c r="W7" i="2"/>
  <c r="N34" i="4"/>
  <c r="M34" i="4"/>
  <c r="K34" i="4"/>
  <c r="O34" i="4"/>
  <c r="L34" i="4"/>
  <c r="M77" i="4"/>
  <c r="N77" i="4"/>
  <c r="K77" i="4"/>
  <c r="L77" i="4"/>
  <c r="O77" i="4"/>
  <c r="N11" i="4"/>
  <c r="M11" i="4"/>
  <c r="O11" i="4"/>
  <c r="L11" i="4"/>
  <c r="K11" i="4"/>
  <c r="N53" i="4"/>
  <c r="M53" i="4"/>
  <c r="K53" i="4"/>
  <c r="O53" i="4"/>
  <c r="L53" i="4"/>
  <c r="N35" i="4"/>
  <c r="M35" i="4"/>
  <c r="K35" i="4"/>
  <c r="L35" i="4"/>
  <c r="O35" i="4"/>
  <c r="W6" i="2" l="1"/>
  <c r="W9" i="2"/>
  <c r="W4" i="2" l="1"/>
  <c r="C47" i="1" l="1"/>
  <c r="D47" i="1"/>
  <c r="O71" i="4" l="1"/>
  <c r="N71" i="4"/>
  <c r="M71" i="4" l="1"/>
  <c r="L71" i="4"/>
  <c r="K71" i="4"/>
  <c r="H50" i="5" l="1"/>
  <c r="L50" i="5"/>
  <c r="I50" i="5"/>
  <c r="J50" i="5"/>
  <c r="K50" i="5"/>
  <c r="N134" i="4" l="1"/>
  <c r="L133" i="4"/>
  <c r="O82" i="4"/>
  <c r="O61" i="4"/>
  <c r="N37" i="4"/>
  <c r="N105" i="4"/>
  <c r="M42" i="4"/>
  <c r="N78" i="4"/>
  <c r="K102" i="4"/>
  <c r="M28" i="4"/>
  <c r="N97" i="4"/>
  <c r="L97" i="4"/>
  <c r="N16" i="4"/>
  <c r="K74" i="4"/>
  <c r="K147" i="4"/>
  <c r="K82" i="4"/>
  <c r="M130" i="4"/>
  <c r="L61" i="4"/>
  <c r="O122" i="4"/>
  <c r="M36" i="4"/>
  <c r="O118" i="4"/>
  <c r="N110" i="4"/>
  <c r="L110" i="4"/>
  <c r="O94" i="4"/>
  <c r="L72" i="4"/>
  <c r="N98" i="4"/>
  <c r="K98" i="4"/>
  <c r="M101" i="4"/>
  <c r="O50" i="4"/>
  <c r="K111" i="4"/>
  <c r="M37" i="4"/>
  <c r="K106" i="4"/>
  <c r="O70" i="4"/>
  <c r="N104" i="4"/>
  <c r="K75" i="4"/>
  <c r="N75" i="4"/>
  <c r="K135" i="4"/>
  <c r="H4" i="3"/>
  <c r="N6" i="4"/>
  <c r="M47" i="4"/>
  <c r="L103" i="4"/>
  <c r="N103" i="4"/>
  <c r="L121" i="4"/>
  <c r="M116" i="4"/>
  <c r="N48" i="4"/>
  <c r="N125" i="4"/>
  <c r="O125" i="4"/>
  <c r="N39" i="4"/>
  <c r="M115" i="4"/>
  <c r="K107" i="4"/>
  <c r="L114" i="4"/>
  <c r="N114" i="4"/>
  <c r="O83" i="4"/>
  <c r="N57" i="4"/>
  <c r="K20" i="4"/>
  <c r="M23" i="4"/>
  <c r="O23" i="4"/>
  <c r="L142" i="4"/>
  <c r="N64" i="4"/>
  <c r="O146" i="4"/>
  <c r="N54" i="4"/>
  <c r="O54" i="4"/>
  <c r="M139" i="4"/>
  <c r="K17" i="4"/>
  <c r="M126" i="4"/>
  <c r="M117" i="4"/>
  <c r="O117" i="4"/>
  <c r="O131" i="4"/>
  <c r="K132" i="4"/>
  <c r="O127" i="4"/>
  <c r="K58" i="4"/>
  <c r="M58" i="4"/>
  <c r="L138" i="4"/>
  <c r="L52" i="4"/>
  <c r="N129" i="4"/>
  <c r="L14" i="4"/>
  <c r="M14" i="4"/>
  <c r="L8" i="4"/>
  <c r="N18" i="4"/>
  <c r="O12" i="4"/>
  <c r="N40" i="4"/>
  <c r="M40" i="4"/>
  <c r="N45" i="4"/>
  <c r="N30" i="4"/>
  <c r="O7" i="4"/>
  <c r="M145" i="4"/>
  <c r="L145" i="4"/>
  <c r="M63" i="4"/>
  <c r="M136" i="4"/>
  <c r="L62" i="4"/>
  <c r="O123" i="4"/>
  <c r="N123" i="4"/>
  <c r="O41" i="4"/>
  <c r="N38" i="4"/>
  <c r="L55" i="4"/>
  <c r="O137" i="4"/>
  <c r="N137" i="4"/>
  <c r="L73" i="4"/>
  <c r="L56" i="4"/>
  <c r="M31" i="4"/>
  <c r="L96" i="4"/>
  <c r="O96" i="4"/>
  <c r="M22" i="4"/>
  <c r="L79" i="4"/>
  <c r="K154" i="4"/>
  <c r="L86" i="4"/>
  <c r="M86" i="4"/>
  <c r="O26" i="4"/>
  <c r="K60" i="4"/>
  <c r="M29" i="4"/>
  <c r="O32" i="4"/>
  <c r="K32" i="4"/>
  <c r="N9" i="4"/>
  <c r="K81" i="4"/>
  <c r="O153" i="4"/>
  <c r="L67" i="4"/>
  <c r="N67" i="4"/>
  <c r="O140" i="4"/>
  <c r="N27" i="4"/>
  <c r="M76" i="4"/>
  <c r="N51" i="4"/>
  <c r="K51" i="4"/>
  <c r="N68" i="4"/>
  <c r="N124" i="4"/>
  <c r="O91" i="4"/>
  <c r="L44" i="4"/>
  <c r="M44" i="4"/>
  <c r="N43" i="4"/>
  <c r="L15" i="4"/>
  <c r="M80" i="4"/>
  <c r="M10" i="4"/>
  <c r="L10" i="4"/>
  <c r="O85" i="4"/>
  <c r="N150" i="4"/>
  <c r="M144" i="4"/>
  <c r="M100" i="4"/>
  <c r="K100" i="4"/>
  <c r="K128" i="4"/>
  <c r="O69" i="4"/>
  <c r="O108" i="4"/>
  <c r="M88" i="4"/>
  <c r="N88" i="4"/>
  <c r="L49" i="4"/>
  <c r="L95" i="4"/>
  <c r="O21" i="4"/>
  <c r="M90" i="4"/>
  <c r="O90" i="4"/>
  <c r="M46" i="4"/>
  <c r="N155" i="4"/>
  <c r="K13" i="4"/>
  <c r="K152" i="4"/>
  <c r="N152" i="4"/>
  <c r="K59" i="4"/>
  <c r="M66" i="4"/>
  <c r="L24" i="4"/>
  <c r="M93" i="4"/>
  <c r="N93" i="4"/>
  <c r="L19" i="4"/>
  <c r="O84" i="4"/>
  <c r="L25" i="4"/>
  <c r="L92" i="4"/>
  <c r="K92" i="4"/>
  <c r="L151" i="4"/>
  <c r="L109" i="4"/>
  <c r="M99" i="4"/>
  <c r="K105" i="4"/>
  <c r="O105" i="4"/>
  <c r="N42" i="4"/>
  <c r="O87" i="4"/>
  <c r="L78" i="4"/>
  <c r="O33" i="4"/>
  <c r="N33" i="4"/>
  <c r="M102" i="4"/>
  <c r="L28" i="4"/>
  <c r="K97" i="4"/>
  <c r="O16" i="4"/>
  <c r="M16" i="4"/>
  <c r="N74" i="4"/>
  <c r="L147" i="4"/>
  <c r="N82" i="4"/>
  <c r="N130" i="4"/>
  <c r="L130" i="4"/>
  <c r="L134" i="4"/>
  <c r="N133" i="4"/>
  <c r="M61" i="4"/>
  <c r="M122" i="4"/>
  <c r="K122" i="4"/>
  <c r="N36" i="4"/>
  <c r="L118" i="4"/>
  <c r="O110" i="4"/>
  <c r="K65" i="4"/>
  <c r="O65" i="4"/>
  <c r="M94" i="4"/>
  <c r="N72" i="4"/>
  <c r="O98" i="4"/>
  <c r="N101" i="4"/>
  <c r="K101" i="4"/>
  <c r="K50" i="4"/>
  <c r="M111" i="4"/>
  <c r="K37" i="4"/>
  <c r="M106" i="4"/>
  <c r="N106" i="4"/>
  <c r="M70" i="4"/>
  <c r="M104" i="4"/>
  <c r="L75" i="4"/>
  <c r="M135" i="4"/>
  <c r="L135" i="4"/>
  <c r="O6" i="4"/>
  <c r="I4" i="3"/>
  <c r="L47" i="4"/>
  <c r="O103" i="4"/>
  <c r="N121" i="4"/>
  <c r="O121" i="4"/>
  <c r="K116" i="4"/>
  <c r="K48" i="4"/>
  <c r="L125" i="4"/>
  <c r="K39" i="4"/>
  <c r="M39" i="4"/>
  <c r="N115" i="4"/>
  <c r="L107" i="4"/>
  <c r="K114" i="4"/>
  <c r="K83" i="4"/>
  <c r="M83" i="4"/>
  <c r="O57" i="4"/>
  <c r="N20" i="4"/>
  <c r="L23" i="4"/>
  <c r="M142" i="4"/>
  <c r="O142" i="4"/>
  <c r="M64" i="4"/>
  <c r="M146" i="4"/>
  <c r="K54" i="4"/>
  <c r="O139" i="4"/>
  <c r="N139" i="4"/>
  <c r="M17" i="4"/>
  <c r="O126" i="4"/>
  <c r="N117" i="4"/>
  <c r="K131" i="4"/>
  <c r="L131" i="4"/>
  <c r="O132" i="4"/>
  <c r="N127" i="4"/>
  <c r="L58" i="4"/>
  <c r="K138" i="4"/>
  <c r="M138" i="4"/>
  <c r="O52" i="4"/>
  <c r="M129" i="4"/>
  <c r="O14" i="4"/>
  <c r="O8" i="4"/>
  <c r="K8" i="4"/>
  <c r="M18" i="4"/>
  <c r="M12" i="4"/>
  <c r="L40" i="4"/>
  <c r="O45" i="4"/>
  <c r="M45" i="4"/>
  <c r="O30" i="4"/>
  <c r="N7" i="4"/>
  <c r="N145" i="4"/>
  <c r="N63" i="4"/>
  <c r="K63" i="4"/>
  <c r="L136" i="4"/>
  <c r="K62" i="4"/>
  <c r="M123" i="4"/>
  <c r="K41" i="4"/>
  <c r="M41" i="4"/>
  <c r="M38" i="4"/>
  <c r="M55" i="4"/>
  <c r="K137" i="4"/>
  <c r="N73" i="4"/>
  <c r="M73" i="4"/>
  <c r="O56" i="4"/>
  <c r="O31" i="4"/>
  <c r="N96" i="4"/>
  <c r="N22" i="4"/>
  <c r="O22" i="4"/>
  <c r="O79" i="4"/>
  <c r="L154" i="4"/>
  <c r="O86" i="4"/>
  <c r="L26" i="4"/>
  <c r="M26" i="4"/>
  <c r="N60" i="4"/>
  <c r="L29" i="4"/>
  <c r="N32" i="4"/>
  <c r="O9" i="4"/>
  <c r="L9" i="4"/>
  <c r="O81" i="4"/>
  <c r="M153" i="4"/>
  <c r="O67" i="4"/>
  <c r="M140" i="4"/>
  <c r="N140" i="4"/>
  <c r="K27" i="4"/>
  <c r="N76" i="4"/>
  <c r="L51" i="4"/>
  <c r="M68" i="4"/>
  <c r="K68" i="4"/>
  <c r="L124" i="4"/>
  <c r="L91" i="4"/>
  <c r="N44" i="4"/>
  <c r="M43" i="4"/>
  <c r="L43" i="4"/>
  <c r="M15" i="4"/>
  <c r="N80" i="4"/>
  <c r="K10" i="4"/>
  <c r="M85" i="4"/>
  <c r="K85" i="4"/>
  <c r="O150" i="4"/>
  <c r="K144" i="4"/>
  <c r="N100" i="4"/>
  <c r="L128" i="4"/>
  <c r="M128" i="4"/>
  <c r="N69" i="4"/>
  <c r="K108" i="4"/>
  <c r="O88" i="4"/>
  <c r="N49" i="4"/>
  <c r="M49" i="4"/>
  <c r="K95" i="4"/>
  <c r="M21" i="4"/>
  <c r="N90" i="4"/>
  <c r="L46" i="4"/>
  <c r="O46" i="4"/>
  <c r="O155" i="4"/>
  <c r="N13" i="4"/>
  <c r="O152" i="4"/>
  <c r="L59" i="4"/>
  <c r="M59" i="4"/>
  <c r="L66" i="4"/>
  <c r="N24" i="4"/>
  <c r="K93" i="4"/>
  <c r="M19" i="4"/>
  <c r="N19" i="4"/>
  <c r="M84" i="4"/>
  <c r="N25" i="4"/>
  <c r="N92" i="4"/>
  <c r="O151" i="4"/>
  <c r="M151" i="4"/>
  <c r="N109" i="4"/>
  <c r="N99" i="4"/>
  <c r="M105" i="4"/>
  <c r="O42" i="4"/>
  <c r="L42" i="4"/>
  <c r="K87" i="4"/>
  <c r="K78" i="4"/>
  <c r="L33" i="4"/>
  <c r="L102" i="4"/>
  <c r="O102" i="4"/>
  <c r="O28" i="4"/>
  <c r="O97" i="4"/>
  <c r="K16" i="4"/>
  <c r="L74" i="4"/>
  <c r="O74" i="4"/>
  <c r="M147" i="4"/>
  <c r="M82" i="4"/>
  <c r="O130" i="4"/>
  <c r="K134" i="4"/>
  <c r="O134" i="4"/>
  <c r="O133" i="4"/>
  <c r="K61" i="4"/>
  <c r="L122" i="4"/>
  <c r="L36" i="4"/>
  <c r="K36" i="4"/>
  <c r="N118" i="4"/>
  <c r="K110" i="4"/>
  <c r="L65" i="4"/>
  <c r="K94" i="4"/>
  <c r="L94" i="4"/>
  <c r="K72" i="4"/>
  <c r="L98" i="4"/>
  <c r="O101" i="4"/>
  <c r="N50" i="4"/>
  <c r="M50" i="4"/>
  <c r="N111" i="4"/>
  <c r="L37" i="4"/>
  <c r="O106" i="4"/>
  <c r="L70" i="4"/>
  <c r="K70" i="4"/>
  <c r="L104" i="4"/>
  <c r="O75" i="4"/>
  <c r="O135" i="4"/>
  <c r="F4" i="3"/>
  <c r="L6" i="4"/>
  <c r="E4" i="3"/>
  <c r="K6" i="4"/>
  <c r="N47" i="4"/>
  <c r="K103" i="4"/>
  <c r="M121" i="4"/>
  <c r="L116" i="4"/>
  <c r="N116" i="4"/>
  <c r="O48" i="4"/>
  <c r="K125" i="4"/>
  <c r="L39" i="4"/>
  <c r="K115" i="4"/>
  <c r="L115" i="4"/>
  <c r="M107" i="4"/>
  <c r="O114" i="4"/>
  <c r="N83" i="4"/>
  <c r="K57" i="4"/>
  <c r="M57" i="4"/>
  <c r="M20" i="4"/>
  <c r="N23" i="4"/>
  <c r="N142" i="4"/>
  <c r="L64" i="4"/>
  <c r="K64" i="4"/>
  <c r="N146" i="4"/>
  <c r="M54" i="4"/>
  <c r="K139" i="4"/>
  <c r="O17" i="4"/>
  <c r="N17" i="4"/>
  <c r="L126" i="4"/>
  <c r="K117" i="4"/>
  <c r="N131" i="4"/>
  <c r="N132" i="4"/>
  <c r="M132" i="4"/>
  <c r="M127" i="4"/>
  <c r="N58" i="4"/>
  <c r="N138" i="4"/>
  <c r="N52" i="4"/>
  <c r="K52" i="4"/>
  <c r="K129" i="4"/>
  <c r="N14" i="4"/>
  <c r="N8" i="4"/>
  <c r="L18" i="4"/>
  <c r="K18" i="4"/>
  <c r="K12" i="4"/>
  <c r="O40" i="4"/>
  <c r="K45" i="4"/>
  <c r="M30" i="4"/>
  <c r="K30" i="4"/>
  <c r="L7" i="4"/>
  <c r="K145" i="4"/>
  <c r="O63" i="4"/>
  <c r="K136" i="4"/>
  <c r="N136" i="4"/>
  <c r="O62" i="4"/>
  <c r="K123" i="4"/>
  <c r="L41" i="4"/>
  <c r="L38" i="4"/>
  <c r="O38" i="4"/>
  <c r="O55" i="4"/>
  <c r="L137" i="4"/>
  <c r="K73" i="4"/>
  <c r="N56" i="4"/>
  <c r="K56" i="4"/>
  <c r="N31" i="4"/>
  <c r="M96" i="4"/>
  <c r="L22" i="4"/>
  <c r="N79" i="4"/>
  <c r="K79" i="4"/>
  <c r="O154" i="4"/>
  <c r="N86" i="4"/>
  <c r="K26" i="4"/>
  <c r="L60" i="4"/>
  <c r="M60" i="4"/>
  <c r="N29" i="4"/>
  <c r="L32" i="4"/>
  <c r="M9" i="4"/>
  <c r="M81" i="4"/>
  <c r="L81" i="4"/>
  <c r="N153" i="4"/>
  <c r="M67" i="4"/>
  <c r="L140" i="4"/>
  <c r="M27" i="4"/>
  <c r="O27" i="4"/>
  <c r="L76" i="4"/>
  <c r="O51" i="4"/>
  <c r="O68" i="4"/>
  <c r="K124" i="4"/>
  <c r="O124" i="4"/>
  <c r="K91" i="4"/>
  <c r="K44" i="4"/>
  <c r="O43" i="4"/>
  <c r="N15" i="4"/>
  <c r="O15" i="4"/>
  <c r="K80" i="4"/>
  <c r="O10" i="4"/>
  <c r="N85" i="4"/>
  <c r="M150" i="4"/>
  <c r="K150" i="4"/>
  <c r="L144" i="4"/>
  <c r="L100" i="4"/>
  <c r="O128" i="4"/>
  <c r="K69" i="4"/>
  <c r="L69" i="4"/>
  <c r="L108" i="4"/>
  <c r="L88" i="4"/>
  <c r="K49" i="4"/>
  <c r="M95" i="4"/>
  <c r="O95" i="4"/>
  <c r="L21" i="4"/>
  <c r="L90" i="4"/>
  <c r="K46" i="4"/>
  <c r="M155" i="4"/>
  <c r="L155" i="4"/>
  <c r="O13" i="4"/>
  <c r="M152" i="4"/>
  <c r="O59" i="4"/>
  <c r="O66" i="4"/>
  <c r="N66" i="4"/>
  <c r="K24" i="4"/>
  <c r="L93" i="4"/>
  <c r="K19" i="4"/>
  <c r="N84" i="4"/>
  <c r="L84" i="4"/>
  <c r="O25" i="4"/>
  <c r="O92" i="4"/>
  <c r="K151" i="4"/>
  <c r="O109" i="4"/>
  <c r="K109" i="4"/>
  <c r="K99" i="4"/>
  <c r="L105" i="4"/>
  <c r="K42" i="4"/>
  <c r="N87" i="4"/>
  <c r="M87" i="4"/>
  <c r="O78" i="4"/>
  <c r="M33" i="4"/>
  <c r="N102" i="4"/>
  <c r="N28" i="4"/>
  <c r="K28" i="4"/>
  <c r="M97" i="4"/>
  <c r="L16" i="4"/>
  <c r="M74" i="4"/>
  <c r="N147" i="4"/>
  <c r="O147" i="4"/>
  <c r="L82" i="4"/>
  <c r="K130" i="4"/>
  <c r="M134" i="4"/>
  <c r="M133" i="4"/>
  <c r="K133" i="4"/>
  <c r="N61" i="4"/>
  <c r="N122" i="4"/>
  <c r="O36" i="4"/>
  <c r="M118" i="4"/>
  <c r="K118" i="4"/>
  <c r="M110" i="4"/>
  <c r="M65" i="4"/>
  <c r="N94" i="4"/>
  <c r="O72" i="4"/>
  <c r="M72" i="4"/>
  <c r="M98" i="4"/>
  <c r="L101" i="4"/>
  <c r="L50" i="4"/>
  <c r="O111" i="4"/>
  <c r="L111" i="4"/>
  <c r="O37" i="4"/>
  <c r="L106" i="4"/>
  <c r="N70" i="4"/>
  <c r="K104" i="4"/>
  <c r="O104" i="4"/>
  <c r="M75" i="4"/>
  <c r="N135" i="4"/>
  <c r="M6" i="4"/>
  <c r="K47" i="4"/>
  <c r="O47" i="4"/>
  <c r="M103" i="4"/>
  <c r="K121" i="4"/>
  <c r="O116" i="4"/>
  <c r="M48" i="4"/>
  <c r="L48" i="4"/>
  <c r="M125" i="4"/>
  <c r="O39" i="4"/>
  <c r="O115" i="4"/>
  <c r="N107" i="4"/>
  <c r="O107" i="4"/>
  <c r="M114" i="4"/>
  <c r="L83" i="4"/>
  <c r="L57" i="4"/>
  <c r="O20" i="4"/>
  <c r="L20" i="4"/>
  <c r="K23" i="4"/>
  <c r="K142" i="4"/>
  <c r="O64" i="4"/>
  <c r="L146" i="4"/>
  <c r="K146" i="4"/>
  <c r="L54" i="4"/>
  <c r="L139" i="4"/>
  <c r="L17" i="4"/>
  <c r="N126" i="4"/>
  <c r="K126" i="4"/>
  <c r="L117" i="4"/>
  <c r="M131" i="4"/>
  <c r="L132" i="4"/>
  <c r="L127" i="4"/>
  <c r="K127" i="4"/>
  <c r="O58" i="4"/>
  <c r="O138" i="4"/>
  <c r="M52" i="4"/>
  <c r="O129" i="4"/>
  <c r="L129" i="4"/>
  <c r="K14" i="4"/>
  <c r="M8" i="4"/>
  <c r="O18" i="4"/>
  <c r="L12" i="4"/>
  <c r="N12" i="4"/>
  <c r="K40" i="4"/>
  <c r="L45" i="4"/>
  <c r="L30" i="4"/>
  <c r="K7" i="4"/>
  <c r="O145" i="4"/>
  <c r="L63" i="4"/>
  <c r="O136" i="4"/>
  <c r="N62" i="4"/>
  <c r="M62" i="4"/>
  <c r="L123" i="4"/>
  <c r="N41" i="4"/>
  <c r="K38" i="4"/>
  <c r="N55" i="4"/>
  <c r="K55" i="4"/>
  <c r="M137" i="4"/>
  <c r="O73" i="4"/>
  <c r="M56" i="4"/>
  <c r="L31" i="4"/>
  <c r="K31" i="4"/>
  <c r="K96" i="4"/>
  <c r="K22" i="4"/>
  <c r="M79" i="4"/>
  <c r="M154" i="4"/>
  <c r="N154" i="4"/>
  <c r="K86" i="4"/>
  <c r="N26" i="4"/>
  <c r="O60" i="4"/>
  <c r="K29" i="4"/>
  <c r="O29" i="4"/>
  <c r="M32" i="4"/>
  <c r="K9" i="4"/>
  <c r="N81" i="4"/>
  <c r="K153" i="4"/>
  <c r="L153" i="4"/>
  <c r="K67" i="4"/>
  <c r="K140" i="4"/>
  <c r="L27" i="4"/>
  <c r="K76" i="4"/>
  <c r="O76" i="4"/>
  <c r="M51" i="4"/>
  <c r="L68" i="4"/>
  <c r="M124" i="4"/>
  <c r="M91" i="4"/>
  <c r="N91" i="4"/>
  <c r="O44" i="4"/>
  <c r="K43" i="4"/>
  <c r="K15" i="4"/>
  <c r="O80" i="4"/>
  <c r="L80" i="4"/>
  <c r="N10" i="4"/>
  <c r="L85" i="4"/>
  <c r="L150" i="4"/>
  <c r="N144" i="4"/>
  <c r="O144" i="4"/>
  <c r="O100" i="4"/>
  <c r="N128" i="4"/>
  <c r="M69" i="4"/>
  <c r="N108" i="4"/>
  <c r="M108" i="4"/>
  <c r="K88" i="4"/>
  <c r="O49" i="4"/>
  <c r="N95" i="4"/>
  <c r="K21" i="4"/>
  <c r="N21" i="4"/>
  <c r="K90" i="4"/>
  <c r="N46" i="4"/>
  <c r="K155" i="4"/>
  <c r="M13" i="4"/>
  <c r="L13" i="4"/>
  <c r="L152" i="4"/>
  <c r="N59" i="4"/>
  <c r="K66" i="4"/>
  <c r="O24" i="4"/>
  <c r="M24" i="4"/>
  <c r="O93" i="4"/>
  <c r="O19" i="4"/>
  <c r="K84" i="4"/>
  <c r="M25" i="4"/>
  <c r="K25" i="4"/>
  <c r="M92" i="4"/>
  <c r="N151" i="4"/>
  <c r="M109" i="4"/>
  <c r="L99" i="4"/>
  <c r="O99" i="4"/>
  <c r="M7" i="4" l="1"/>
  <c r="G4" i="3"/>
  <c r="M78" i="4"/>
  <c r="N65" i="4"/>
  <c r="N4" i="4" s="1"/>
  <c r="E27" i="1" s="1"/>
  <c r="K33" i="4"/>
  <c r="K4" i="4" s="1"/>
  <c r="B27" i="1" s="1"/>
  <c r="L87" i="4"/>
  <c r="L4" i="4" s="1"/>
  <c r="C27" i="1" s="1"/>
  <c r="O4" i="4"/>
  <c r="F27" i="1" s="1"/>
  <c r="M4" i="4"/>
  <c r="D27" i="1" s="1"/>
  <c r="S37" i="4" l="1"/>
  <c r="S16" i="4"/>
  <c r="S24" i="4"/>
  <c r="S83" i="4"/>
  <c r="S145" i="4"/>
  <c r="S9" i="4"/>
  <c r="S25" i="4"/>
  <c r="S55" i="4"/>
  <c r="S54" i="4"/>
  <c r="S41" i="4"/>
  <c r="S142" i="4"/>
  <c r="S42" i="4"/>
  <c r="S98" i="4"/>
  <c r="S143" i="4"/>
  <c r="S135" i="4"/>
  <c r="S116" i="4"/>
  <c r="S81" i="4"/>
  <c r="S155" i="4"/>
  <c r="S104" i="4"/>
  <c r="S137" i="4"/>
  <c r="S125" i="4"/>
  <c r="S152" i="4"/>
  <c r="S147" i="4"/>
  <c r="S120" i="4"/>
  <c r="S51" i="4"/>
  <c r="S45" i="4"/>
  <c r="S72" i="4"/>
  <c r="S34" i="4"/>
  <c r="S91" i="4"/>
  <c r="S28" i="4"/>
  <c r="S35" i="4"/>
  <c r="S61" i="4"/>
  <c r="S30" i="4"/>
  <c r="S64" i="4"/>
  <c r="S86" i="4"/>
  <c r="S79" i="4"/>
  <c r="S52" i="4"/>
  <c r="S47" i="4"/>
  <c r="S56" i="4"/>
  <c r="S57" i="4"/>
  <c r="S131" i="4"/>
  <c r="S53" i="4"/>
  <c r="S23" i="4"/>
  <c r="S58" i="4"/>
  <c r="S77" i="4"/>
  <c r="S78" i="4"/>
  <c r="S39" i="4"/>
  <c r="S94" i="4"/>
  <c r="S139" i="4"/>
  <c r="S112" i="4"/>
  <c r="S49" i="4"/>
  <c r="S103" i="4"/>
  <c r="S115" i="4"/>
  <c r="S15" i="4"/>
  <c r="S80" i="4"/>
  <c r="S74" i="4"/>
  <c r="S111" i="4"/>
  <c r="S119" i="4"/>
  <c r="S48" i="4"/>
  <c r="S126" i="4"/>
  <c r="S71" i="4"/>
  <c r="S132" i="4"/>
  <c r="S92" i="4"/>
  <c r="S12" i="4"/>
  <c r="S102" i="4"/>
  <c r="S60" i="4"/>
  <c r="S149" i="4"/>
  <c r="S76" i="4"/>
  <c r="S10" i="4"/>
  <c r="S85" i="4"/>
  <c r="S140" i="4"/>
  <c r="S21" i="4"/>
  <c r="S7" i="4"/>
  <c r="S84" i="4"/>
  <c r="S114" i="4"/>
  <c r="S20" i="4"/>
  <c r="S134" i="4"/>
  <c r="S123" i="4"/>
  <c r="S31" i="4"/>
  <c r="S93" i="4"/>
  <c r="S44" i="4"/>
  <c r="S14" i="4"/>
  <c r="S66" i="4"/>
  <c r="S70" i="4"/>
  <c r="S8" i="4"/>
  <c r="S43" i="4"/>
  <c r="S141" i="4"/>
  <c r="S95" i="4"/>
  <c r="S40" i="4"/>
  <c r="S127" i="4"/>
  <c r="S32" i="4"/>
  <c r="S129" i="4"/>
  <c r="S27" i="4"/>
  <c r="S6" i="4"/>
  <c r="S106" i="4"/>
  <c r="S100" i="4"/>
  <c r="S67" i="4"/>
  <c r="S99" i="4"/>
  <c r="S22" i="4"/>
  <c r="S117" i="4"/>
  <c r="S69" i="4"/>
  <c r="S75" i="4"/>
  <c r="S130" i="4"/>
  <c r="S13" i="4"/>
  <c r="S36" i="4"/>
  <c r="S87" i="4"/>
  <c r="S101" i="4"/>
  <c r="S29" i="4"/>
  <c r="S122" i="4"/>
  <c r="S68" i="4"/>
  <c r="S138" i="4"/>
  <c r="S136" i="4"/>
  <c r="S133" i="4"/>
  <c r="S65" i="4"/>
  <c r="S144" i="4"/>
  <c r="S128" i="4"/>
  <c r="S96" i="4"/>
  <c r="S113" i="4"/>
  <c r="S50" i="4"/>
  <c r="S108" i="4"/>
  <c r="S73" i="4"/>
  <c r="S151" i="4"/>
  <c r="S90" i="4"/>
  <c r="S154" i="4"/>
  <c r="S105" i="4"/>
  <c r="S150" i="4"/>
  <c r="S17" i="4"/>
  <c r="S118" i="4"/>
  <c r="S62" i="4"/>
  <c r="S33" i="4"/>
  <c r="S59" i="4"/>
  <c r="S38" i="4"/>
  <c r="S146" i="4"/>
  <c r="S121" i="4"/>
  <c r="S88" i="4"/>
  <c r="S89" i="4"/>
  <c r="S109" i="4"/>
  <c r="S63" i="4"/>
  <c r="S148" i="4"/>
  <c r="S82" i="4"/>
  <c r="S18" i="4"/>
  <c r="S110" i="4"/>
  <c r="S26" i="4"/>
  <c r="S153" i="4"/>
  <c r="S124" i="4"/>
  <c r="S46" i="4"/>
  <c r="S19" i="4"/>
  <c r="S107" i="4"/>
  <c r="S11" i="4"/>
  <c r="D37" i="1"/>
  <c r="S97" i="4"/>
  <c r="E37" i="1"/>
  <c r="T11" i="4"/>
  <c r="T9" i="4"/>
  <c r="T44" i="4"/>
  <c r="T146" i="4"/>
  <c r="T24" i="4"/>
  <c r="T72" i="4"/>
  <c r="T124" i="4"/>
  <c r="T137" i="4"/>
  <c r="T96" i="4"/>
  <c r="T114" i="4"/>
  <c r="T128" i="4"/>
  <c r="T26" i="4"/>
  <c r="T93" i="4"/>
  <c r="T47" i="4"/>
  <c r="T125" i="4"/>
  <c r="T27" i="4"/>
  <c r="T25" i="4"/>
  <c r="T132" i="4"/>
  <c r="T106" i="4"/>
  <c r="T12" i="4"/>
  <c r="T68" i="4"/>
  <c r="T32" i="4"/>
  <c r="T14" i="4"/>
  <c r="T151" i="4"/>
  <c r="T86" i="4"/>
  <c r="T8" i="4"/>
  <c r="T15" i="4"/>
  <c r="T57" i="4"/>
  <c r="T103" i="4"/>
  <c r="T51" i="4"/>
  <c r="T154" i="4"/>
  <c r="T113" i="4"/>
  <c r="T65" i="4"/>
  <c r="T23" i="4"/>
  <c r="T46" i="4"/>
  <c r="T85" i="4"/>
  <c r="T53" i="4"/>
  <c r="T104" i="4"/>
  <c r="T76" i="4"/>
  <c r="T129" i="4"/>
  <c r="T63" i="4"/>
  <c r="T78" i="4"/>
  <c r="T110" i="4"/>
  <c r="T108" i="4"/>
  <c r="T118" i="4"/>
  <c r="T152" i="4"/>
  <c r="T80" i="4"/>
  <c r="T79" i="4"/>
  <c r="T20" i="4"/>
  <c r="T149" i="4"/>
  <c r="T145" i="4"/>
  <c r="T121" i="4"/>
  <c r="T45" i="4"/>
  <c r="T83" i="4"/>
  <c r="T30" i="4"/>
  <c r="T111" i="4"/>
  <c r="T10" i="4"/>
  <c r="T123" i="4"/>
  <c r="T112" i="4"/>
  <c r="T19" i="4"/>
  <c r="T142" i="4"/>
  <c r="T144" i="4"/>
  <c r="T91" i="4"/>
  <c r="T140" i="4"/>
  <c r="T134" i="4"/>
  <c r="T73" i="4"/>
  <c r="T153" i="4"/>
  <c r="T64" i="4"/>
  <c r="T56" i="4"/>
  <c r="T48" i="4"/>
  <c r="T77" i="4"/>
  <c r="T126" i="4"/>
  <c r="T97" i="4"/>
  <c r="T135" i="4"/>
  <c r="T21" i="4"/>
  <c r="T42" i="4"/>
  <c r="T94" i="4"/>
  <c r="T127" i="4"/>
  <c r="T52" i="4"/>
  <c r="T66" i="4"/>
  <c r="T43" i="4"/>
  <c r="T99" i="4"/>
  <c r="T41" i="4"/>
  <c r="T150" i="4"/>
  <c r="T81" i="4"/>
  <c r="T122" i="4"/>
  <c r="T40" i="4"/>
  <c r="T84" i="4"/>
  <c r="T38" i="4"/>
  <c r="T109" i="4"/>
  <c r="T49" i="4"/>
  <c r="T136" i="4"/>
  <c r="T89" i="4"/>
  <c r="T75" i="4"/>
  <c r="T59" i="4"/>
  <c r="T119" i="4"/>
  <c r="T139" i="4"/>
  <c r="T60" i="4"/>
  <c r="T71" i="4"/>
  <c r="T31" i="4"/>
  <c r="T54" i="4"/>
  <c r="T39" i="4"/>
  <c r="T102" i="4"/>
  <c r="T155" i="4"/>
  <c r="T117" i="4"/>
  <c r="T98" i="4"/>
  <c r="T87" i="4"/>
  <c r="T120" i="4"/>
  <c r="T133" i="4"/>
  <c r="T147" i="4"/>
  <c r="T143" i="4"/>
  <c r="T37" i="4"/>
  <c r="T18" i="4"/>
  <c r="T36" i="4"/>
  <c r="T105" i="4"/>
  <c r="T107" i="4"/>
  <c r="T61" i="4"/>
  <c r="T148" i="4"/>
  <c r="T115" i="4"/>
  <c r="T101" i="4"/>
  <c r="T74" i="4"/>
  <c r="T82" i="4"/>
  <c r="T130" i="4"/>
  <c r="T28" i="4"/>
  <c r="T92" i="4"/>
  <c r="T67" i="4"/>
  <c r="T116" i="4"/>
  <c r="T131" i="4"/>
  <c r="T95" i="4"/>
  <c r="T100" i="4"/>
  <c r="T70" i="4"/>
  <c r="T58" i="4"/>
  <c r="T90" i="4"/>
  <c r="T141" i="4"/>
  <c r="T62" i="4"/>
  <c r="T34" i="4"/>
  <c r="T7" i="4"/>
  <c r="T55" i="4"/>
  <c r="T22" i="4"/>
  <c r="T69" i="4"/>
  <c r="T16" i="4"/>
  <c r="T6" i="4"/>
  <c r="T17" i="4"/>
  <c r="T138" i="4"/>
  <c r="T88" i="4"/>
  <c r="T29" i="4"/>
  <c r="T13" i="4"/>
  <c r="T33" i="4"/>
  <c r="T50" i="4"/>
  <c r="T35" i="4"/>
  <c r="C37" i="1"/>
  <c r="R62" i="4"/>
  <c r="R130" i="4"/>
  <c r="R21" i="4"/>
  <c r="R77" i="4"/>
  <c r="R51" i="4"/>
  <c r="R19" i="4"/>
  <c r="R111" i="4"/>
  <c r="R113" i="4"/>
  <c r="R7" i="4"/>
  <c r="R150" i="4"/>
  <c r="R146" i="4"/>
  <c r="R128" i="4"/>
  <c r="R96" i="4"/>
  <c r="R53" i="4"/>
  <c r="R40" i="4"/>
  <c r="R120" i="4"/>
  <c r="R136" i="4"/>
  <c r="R152" i="4"/>
  <c r="R115" i="4"/>
  <c r="R90" i="4"/>
  <c r="R135" i="4"/>
  <c r="R59" i="4"/>
  <c r="R29" i="4"/>
  <c r="R139" i="4"/>
  <c r="R61" i="4"/>
  <c r="R125" i="4"/>
  <c r="R85" i="4"/>
  <c r="R30" i="4"/>
  <c r="R65" i="4"/>
  <c r="R147" i="4"/>
  <c r="R63" i="4"/>
  <c r="R89" i="4"/>
  <c r="R86" i="4"/>
  <c r="R109" i="4"/>
  <c r="R79" i="4"/>
  <c r="R75" i="4"/>
  <c r="R50" i="4"/>
  <c r="R43" i="4"/>
  <c r="R68" i="4"/>
  <c r="R48" i="4"/>
  <c r="R124" i="4"/>
  <c r="R93" i="4"/>
  <c r="R110" i="4"/>
  <c r="R148" i="4"/>
  <c r="R74" i="4"/>
  <c r="R32" i="4"/>
  <c r="R71" i="4"/>
  <c r="R25" i="4"/>
  <c r="R155" i="4"/>
  <c r="R22" i="4"/>
  <c r="R46" i="4"/>
  <c r="R140" i="4"/>
  <c r="R141" i="4"/>
  <c r="R54" i="4"/>
  <c r="R73" i="4"/>
  <c r="R12" i="4"/>
  <c r="R138" i="4"/>
  <c r="R16" i="4"/>
  <c r="R8" i="4"/>
  <c r="R105" i="4"/>
  <c r="R119" i="4"/>
  <c r="R154" i="4"/>
  <c r="R26" i="4"/>
  <c r="R151" i="4"/>
  <c r="R122" i="4"/>
  <c r="R82" i="4"/>
  <c r="R47" i="4"/>
  <c r="R34" i="4"/>
  <c r="R28" i="4"/>
  <c r="R23" i="4"/>
  <c r="R13" i="4"/>
  <c r="R14" i="4"/>
  <c r="R35" i="4"/>
  <c r="R17" i="4"/>
  <c r="R131" i="4"/>
  <c r="R143" i="4"/>
  <c r="R57" i="4"/>
  <c r="R118" i="4"/>
  <c r="R60" i="4"/>
  <c r="R70" i="4"/>
  <c r="R123" i="4"/>
  <c r="R52" i="4"/>
  <c r="R80" i="4"/>
  <c r="R76" i="4"/>
  <c r="R95" i="4"/>
  <c r="R18" i="4"/>
  <c r="R38" i="4"/>
  <c r="R81" i="4"/>
  <c r="R144" i="4"/>
  <c r="R20" i="4"/>
  <c r="R84" i="4"/>
  <c r="R116" i="4"/>
  <c r="R103" i="4"/>
  <c r="R133" i="4"/>
  <c r="R98" i="4"/>
  <c r="R10" i="4"/>
  <c r="R56" i="4"/>
  <c r="R149" i="4"/>
  <c r="R11" i="4"/>
  <c r="R134" i="4"/>
  <c r="R129" i="4"/>
  <c r="R24" i="4"/>
  <c r="R132" i="4"/>
  <c r="R100" i="4"/>
  <c r="R42" i="4"/>
  <c r="R9" i="4"/>
  <c r="R104" i="4"/>
  <c r="R88" i="4"/>
  <c r="R64" i="4"/>
  <c r="R121" i="4"/>
  <c r="R49" i="4"/>
  <c r="R41" i="4"/>
  <c r="R31" i="4"/>
  <c r="R36" i="4"/>
  <c r="R15" i="4"/>
  <c r="R145" i="4"/>
  <c r="R102" i="4"/>
  <c r="R106" i="4"/>
  <c r="R66" i="4"/>
  <c r="R101" i="4"/>
  <c r="R112" i="4"/>
  <c r="R137" i="4"/>
  <c r="R97" i="4"/>
  <c r="R58" i="4"/>
  <c r="R69" i="4"/>
  <c r="R142" i="4"/>
  <c r="R87" i="4"/>
  <c r="R153" i="4"/>
  <c r="R126" i="4"/>
  <c r="R6" i="4"/>
  <c r="R39" i="4"/>
  <c r="R78" i="4"/>
  <c r="R44" i="4"/>
  <c r="R107" i="4"/>
  <c r="R45" i="4"/>
  <c r="R114" i="4"/>
  <c r="R108" i="4"/>
  <c r="R92" i="4"/>
  <c r="R67" i="4"/>
  <c r="R99" i="4"/>
  <c r="R83" i="4"/>
  <c r="R91" i="4"/>
  <c r="R117" i="4"/>
  <c r="R33" i="4"/>
  <c r="R55" i="4"/>
  <c r="R94" i="4"/>
  <c r="R72" i="4"/>
  <c r="R27" i="4"/>
  <c r="R127" i="4"/>
  <c r="R37" i="4"/>
  <c r="U22" i="4"/>
  <c r="U68" i="4"/>
  <c r="U66" i="4"/>
  <c r="U106" i="4"/>
  <c r="U41" i="4"/>
  <c r="U131" i="4"/>
  <c r="U103" i="4"/>
  <c r="U35" i="4"/>
  <c r="U149" i="4"/>
  <c r="U67" i="4"/>
  <c r="U28" i="4"/>
  <c r="U110" i="4"/>
  <c r="U137" i="4"/>
  <c r="U37" i="4"/>
  <c r="U27" i="4"/>
  <c r="U83" i="4"/>
  <c r="U51" i="4"/>
  <c r="U87" i="4"/>
  <c r="U42" i="4"/>
  <c r="U47" i="4"/>
  <c r="U143" i="4"/>
  <c r="U26" i="4"/>
  <c r="U94" i="4"/>
  <c r="U38" i="4"/>
  <c r="U50" i="4"/>
  <c r="U74" i="4"/>
  <c r="U154" i="4"/>
  <c r="U79" i="4"/>
  <c r="U8" i="4"/>
  <c r="U29" i="4"/>
  <c r="U92" i="4"/>
  <c r="U147" i="4"/>
  <c r="U152" i="4"/>
  <c r="U17" i="4"/>
  <c r="U96" i="4"/>
  <c r="U97" i="4"/>
  <c r="U129" i="4"/>
  <c r="U82" i="4"/>
  <c r="U140" i="4"/>
  <c r="U70" i="4"/>
  <c r="U88" i="4"/>
  <c r="U124" i="4"/>
  <c r="U93" i="4"/>
  <c r="U30" i="4"/>
  <c r="U77" i="4"/>
  <c r="U151" i="4"/>
  <c r="U144" i="4"/>
  <c r="U59" i="4"/>
  <c r="U72" i="4"/>
  <c r="U99" i="4"/>
  <c r="U101" i="4"/>
  <c r="U114" i="4"/>
  <c r="U98" i="4"/>
  <c r="U39" i="4"/>
  <c r="U19" i="4"/>
  <c r="U136" i="4"/>
  <c r="U109" i="4"/>
  <c r="U45" i="4"/>
  <c r="U121" i="4"/>
  <c r="U55" i="4"/>
  <c r="U112" i="4"/>
  <c r="U135" i="4"/>
  <c r="U56" i="4"/>
  <c r="U73" i="4"/>
  <c r="U63" i="4"/>
  <c r="U71" i="4"/>
  <c r="U10" i="4"/>
  <c r="U89" i="4"/>
  <c r="U122" i="4"/>
  <c r="U90" i="4"/>
  <c r="U9" i="4"/>
  <c r="U20" i="4"/>
  <c r="U11" i="4"/>
  <c r="U123" i="4"/>
  <c r="U12" i="4"/>
  <c r="U36" i="4"/>
  <c r="U18" i="4"/>
  <c r="U118" i="4"/>
  <c r="U46" i="4"/>
  <c r="U33" i="4"/>
  <c r="U57" i="4"/>
  <c r="U78" i="4"/>
  <c r="U7" i="4"/>
  <c r="U100" i="4"/>
  <c r="U126" i="4"/>
  <c r="U130" i="4"/>
  <c r="U155" i="4"/>
  <c r="U65" i="4"/>
  <c r="U69" i="4"/>
  <c r="U52" i="4"/>
  <c r="U116" i="4"/>
  <c r="U115" i="4"/>
  <c r="U76" i="4"/>
  <c r="U49" i="4"/>
  <c r="U113" i="4"/>
  <c r="U40" i="4"/>
  <c r="U91" i="4"/>
  <c r="U107" i="4"/>
  <c r="U148" i="4"/>
  <c r="U111" i="4"/>
  <c r="U54" i="4"/>
  <c r="U48" i="4"/>
  <c r="U6" i="4"/>
  <c r="U21" i="4"/>
  <c r="U125" i="4"/>
  <c r="U141" i="4"/>
  <c r="U60" i="4"/>
  <c r="U139" i="4"/>
  <c r="U24" i="4"/>
  <c r="U128" i="4"/>
  <c r="U104" i="4"/>
  <c r="U133" i="4"/>
  <c r="U86" i="4"/>
  <c r="U62" i="4"/>
  <c r="U31" i="4"/>
  <c r="U15" i="4"/>
  <c r="U102" i="4"/>
  <c r="U146" i="4"/>
  <c r="U138" i="4"/>
  <c r="U95" i="4"/>
  <c r="U105" i="4"/>
  <c r="U32" i="4"/>
  <c r="F37" i="1"/>
  <c r="U25" i="4"/>
  <c r="U75" i="4"/>
  <c r="U108" i="4"/>
  <c r="U58" i="4"/>
  <c r="U53" i="4"/>
  <c r="U43" i="4"/>
  <c r="U44" i="4"/>
  <c r="U16" i="4"/>
  <c r="U61" i="4"/>
  <c r="U84" i="4"/>
  <c r="U34" i="4"/>
  <c r="U23" i="4"/>
  <c r="U132" i="4"/>
  <c r="U127" i="4"/>
  <c r="U117" i="4"/>
  <c r="U14" i="4"/>
  <c r="U142" i="4"/>
  <c r="U13" i="4"/>
  <c r="U80" i="4"/>
  <c r="U134" i="4"/>
  <c r="U120" i="4"/>
  <c r="U85" i="4"/>
  <c r="U119" i="4"/>
  <c r="U81" i="4"/>
  <c r="U153" i="4"/>
  <c r="U150" i="4"/>
  <c r="U64" i="4"/>
  <c r="U145" i="4"/>
  <c r="Q148" i="4"/>
  <c r="Q142" i="4"/>
  <c r="Q74" i="4"/>
  <c r="Q28" i="4"/>
  <c r="Q30" i="4"/>
  <c r="Q9" i="4"/>
  <c r="Q114" i="4"/>
  <c r="Q92" i="4"/>
  <c r="Q25" i="4"/>
  <c r="Q43" i="4"/>
  <c r="Q106" i="4"/>
  <c r="Q155" i="4"/>
  <c r="Q117" i="4"/>
  <c r="Q135" i="4"/>
  <c r="Q20" i="4"/>
  <c r="Q21" i="4"/>
  <c r="Q42" i="4"/>
  <c r="Q126" i="4"/>
  <c r="Q141" i="4"/>
  <c r="Q33" i="4"/>
  <c r="Q85" i="4"/>
  <c r="Q153" i="4"/>
  <c r="Q80" i="4"/>
  <c r="Q96" i="4"/>
  <c r="Q127" i="4"/>
  <c r="Q15" i="4"/>
  <c r="Q145" i="4"/>
  <c r="Q8" i="4"/>
  <c r="Q50" i="4"/>
  <c r="Q53" i="4"/>
  <c r="Q23" i="4"/>
  <c r="Q100" i="4"/>
  <c r="Q32" i="4"/>
  <c r="Q147" i="4"/>
  <c r="Q112" i="4"/>
  <c r="Q113" i="4"/>
  <c r="Q57" i="4"/>
  <c r="Q45" i="4"/>
  <c r="Q24" i="4"/>
  <c r="Q121" i="4"/>
  <c r="Q152" i="4"/>
  <c r="Q82" i="4"/>
  <c r="Q84" i="4"/>
  <c r="Q138" i="4"/>
  <c r="Q19" i="4"/>
  <c r="Q48" i="4"/>
  <c r="Q14" i="4"/>
  <c r="Q144" i="4"/>
  <c r="Q18" i="4"/>
  <c r="Q102" i="4"/>
  <c r="Q35" i="4"/>
  <c r="Q73" i="4"/>
  <c r="Q66" i="4"/>
  <c r="Q27" i="4"/>
  <c r="Q39" i="4"/>
  <c r="Q119" i="4"/>
  <c r="Q29" i="4"/>
  <c r="Q59" i="4"/>
  <c r="Q109" i="4"/>
  <c r="Q143" i="4"/>
  <c r="Q37" i="4"/>
  <c r="Q110" i="4"/>
  <c r="Q78" i="4"/>
  <c r="Q83" i="4"/>
  <c r="Q98" i="4"/>
  <c r="Q122" i="4"/>
  <c r="Q75" i="4"/>
  <c r="Q88" i="4"/>
  <c r="Q31" i="4"/>
  <c r="Q68" i="4"/>
  <c r="Q131" i="4"/>
  <c r="Q99" i="4"/>
  <c r="Q94" i="4"/>
  <c r="Q139" i="4"/>
  <c r="Q55" i="4"/>
  <c r="Q151" i="4"/>
  <c r="Q61" i="4"/>
  <c r="Q124" i="4"/>
  <c r="Q93" i="4"/>
  <c r="Q104" i="4"/>
  <c r="Q77" i="4"/>
  <c r="Q7" i="4"/>
  <c r="Q118" i="4"/>
  <c r="Q49" i="4"/>
  <c r="Q86" i="4"/>
  <c r="Q34" i="4"/>
  <c r="Q63" i="4"/>
  <c r="Q62" i="4"/>
  <c r="Q133" i="4"/>
  <c r="Q149" i="4"/>
  <c r="Q67" i="4"/>
  <c r="Q46" i="4"/>
  <c r="Q47" i="4"/>
  <c r="Q12" i="4"/>
  <c r="Q95" i="4"/>
  <c r="Q60" i="4"/>
  <c r="Q111" i="4"/>
  <c r="Q90" i="4"/>
  <c r="Q89" i="4"/>
  <c r="B37" i="1"/>
  <c r="Q97" i="4"/>
  <c r="Q58" i="4"/>
  <c r="Q134" i="4"/>
  <c r="Q107" i="4"/>
  <c r="Q146" i="4"/>
  <c r="Q76" i="4"/>
  <c r="Q115" i="4"/>
  <c r="Q51" i="4"/>
  <c r="Q41" i="4"/>
  <c r="Q71" i="4"/>
  <c r="Q130" i="4"/>
  <c r="Q26" i="4"/>
  <c r="Q52" i="4"/>
  <c r="Q10" i="4"/>
  <c r="Q81" i="4"/>
  <c r="Q103" i="4"/>
  <c r="Q36" i="4"/>
  <c r="Q54" i="4"/>
  <c r="Q123" i="4"/>
  <c r="Q129" i="4"/>
  <c r="Q11" i="4"/>
  <c r="Q70" i="4"/>
  <c r="Q150" i="4"/>
  <c r="Q154" i="4"/>
  <c r="Q44" i="4"/>
  <c r="Q101" i="4"/>
  <c r="Q140" i="4"/>
  <c r="Q91" i="4"/>
  <c r="Q108" i="4"/>
  <c r="Q16" i="4"/>
  <c r="Q136" i="4"/>
  <c r="Q22" i="4"/>
  <c r="Q137" i="4"/>
  <c r="Q120" i="4"/>
  <c r="Q72" i="4"/>
  <c r="Q116" i="4"/>
  <c r="Q105" i="4"/>
  <c r="Q132" i="4"/>
  <c r="Q79" i="4"/>
  <c r="Q17" i="4"/>
  <c r="Q40" i="4"/>
  <c r="Q87" i="4"/>
  <c r="Q125" i="4"/>
  <c r="Q64" i="4"/>
  <c r="Q69" i="4"/>
  <c r="Q65" i="4"/>
  <c r="Q128" i="4"/>
  <c r="Q6" i="4"/>
  <c r="Q13" i="4"/>
  <c r="Q56" i="4"/>
  <c r="Q38" i="4"/>
  <c r="R4" i="4" l="1"/>
  <c r="S4" i="4"/>
  <c r="Q4" i="4"/>
  <c r="U4" i="4"/>
  <c r="T4" i="4"/>
  <c r="B11" i="1" l="1"/>
  <c r="E89" i="4" l="1"/>
  <c r="E120" i="4"/>
  <c r="E143" i="4"/>
  <c r="E119" i="4"/>
  <c r="E113" i="4"/>
  <c r="E148" i="4"/>
  <c r="C11" i="1"/>
  <c r="E149" i="4"/>
  <c r="E141" i="4"/>
  <c r="E112" i="4"/>
  <c r="E77" i="4"/>
  <c r="E35" i="4"/>
  <c r="E53" i="4"/>
  <c r="E11" i="4"/>
  <c r="E34" i="4"/>
  <c r="E71" i="4"/>
  <c r="E82" i="4"/>
  <c r="E111" i="4"/>
  <c r="E135" i="4"/>
  <c r="E107" i="4"/>
  <c r="E17" i="4"/>
  <c r="E32" i="4"/>
  <c r="E51" i="4"/>
  <c r="E13" i="4"/>
  <c r="E50" i="4"/>
  <c r="E116" i="4"/>
  <c r="E83" i="4"/>
  <c r="E138" i="4"/>
  <c r="E63" i="4"/>
  <c r="E108" i="4"/>
  <c r="E33" i="4"/>
  <c r="E81" i="4"/>
  <c r="E128" i="4"/>
  <c r="E92" i="4"/>
  <c r="E105" i="4"/>
  <c r="E37" i="4"/>
  <c r="E39" i="4"/>
  <c r="E114" i="4"/>
  <c r="E131" i="4"/>
  <c r="E102" i="4"/>
  <c r="E147" i="4"/>
  <c r="E98" i="4"/>
  <c r="E106" i="4"/>
  <c r="E20" i="4"/>
  <c r="E132" i="4"/>
  <c r="E60" i="4"/>
  <c r="E100" i="4"/>
  <c r="E59" i="4"/>
  <c r="E65" i="4"/>
  <c r="E101" i="4"/>
  <c r="E48" i="4"/>
  <c r="E54" i="4"/>
  <c r="E27" i="4"/>
  <c r="E68" i="4"/>
  <c r="E10" i="4"/>
  <c r="E85" i="4"/>
  <c r="E144" i="4"/>
  <c r="E152" i="4"/>
  <c r="E93" i="4"/>
  <c r="E78" i="4"/>
  <c r="E16" i="4"/>
  <c r="E36" i="4"/>
  <c r="E115" i="4"/>
  <c r="E117" i="4"/>
  <c r="E52" i="4"/>
  <c r="E12" i="4"/>
  <c r="E45" i="4"/>
  <c r="E79" i="4"/>
  <c r="E44" i="4"/>
  <c r="E80" i="4"/>
  <c r="E69" i="4"/>
  <c r="E49" i="4"/>
  <c r="E28" i="4"/>
  <c r="E47" i="4"/>
  <c r="E74" i="4"/>
  <c r="E41" i="4"/>
  <c r="E95" i="4"/>
  <c r="E134" i="4"/>
  <c r="E110" i="4"/>
  <c r="E94" i="4"/>
  <c r="E72" i="4"/>
  <c r="E125" i="4"/>
  <c r="E139" i="4"/>
  <c r="E30" i="4"/>
  <c r="E145" i="4"/>
  <c r="E136" i="4"/>
  <c r="E150" i="4"/>
  <c r="E58" i="4"/>
  <c r="E154" i="4"/>
  <c r="E97" i="4"/>
  <c r="E122" i="4"/>
  <c r="E62" i="4"/>
  <c r="E61" i="4"/>
  <c r="E70" i="4"/>
  <c r="E6" i="4"/>
  <c r="E57" i="4"/>
  <c r="E129" i="4"/>
  <c r="E18" i="4"/>
  <c r="E73" i="4"/>
  <c r="E56" i="4"/>
  <c r="E19" i="4"/>
  <c r="E42" i="4"/>
  <c r="E121" i="4"/>
  <c r="E23" i="4"/>
  <c r="E8" i="4"/>
  <c r="E137" i="4"/>
  <c r="E124" i="4"/>
  <c r="E46" i="4"/>
  <c r="E133" i="4"/>
  <c r="E118" i="4"/>
  <c r="E14" i="4"/>
  <c r="E7" i="4"/>
  <c r="E38" i="4"/>
  <c r="E96" i="4"/>
  <c r="E140" i="4"/>
  <c r="E76" i="4"/>
  <c r="E43" i="4"/>
  <c r="E66" i="4"/>
  <c r="E142" i="4"/>
  <c r="E31" i="4"/>
  <c r="E86" i="4"/>
  <c r="E15" i="4"/>
  <c r="E21" i="4"/>
  <c r="E25" i="4"/>
  <c r="E151" i="4"/>
  <c r="E104" i="4"/>
  <c r="E127" i="4"/>
  <c r="E75" i="4"/>
  <c r="E87" i="4"/>
  <c r="E64" i="4"/>
  <c r="E123" i="4"/>
  <c r="E26" i="4"/>
  <c r="E24" i="4"/>
  <c r="E99" i="4"/>
  <c r="E146" i="4"/>
  <c r="E40" i="4"/>
  <c r="E9" i="4"/>
  <c r="E155" i="4"/>
  <c r="E84" i="4"/>
  <c r="E88" i="4"/>
  <c r="E103" i="4"/>
  <c r="E130" i="4"/>
  <c r="E126" i="4"/>
  <c r="E22" i="4"/>
  <c r="E153" i="4"/>
  <c r="E67" i="4"/>
  <c r="E90" i="4"/>
  <c r="E91" i="4"/>
  <c r="E109" i="4"/>
  <c r="E55" i="4"/>
  <c r="E29" i="4"/>
  <c r="E4" i="4" l="1"/>
  <c r="W90" i="4" s="1"/>
  <c r="AC90" i="4" s="1"/>
  <c r="F119" i="4"/>
  <c r="F141" i="4"/>
  <c r="F148" i="4"/>
  <c r="D11" i="1"/>
  <c r="F143" i="4"/>
  <c r="F149" i="4"/>
  <c r="F120" i="4"/>
  <c r="F89" i="4"/>
  <c r="F112" i="4"/>
  <c r="F113" i="4"/>
  <c r="F35" i="4"/>
  <c r="F53" i="4"/>
  <c r="F34" i="4"/>
  <c r="F77" i="4"/>
  <c r="F11" i="4"/>
  <c r="F71" i="4"/>
  <c r="F61" i="4"/>
  <c r="F62" i="4"/>
  <c r="F79" i="4"/>
  <c r="F67" i="4"/>
  <c r="F44" i="4"/>
  <c r="F10" i="4"/>
  <c r="F19" i="4"/>
  <c r="F109" i="4"/>
  <c r="F78" i="4"/>
  <c r="F28" i="4"/>
  <c r="F130" i="4"/>
  <c r="F107" i="4"/>
  <c r="F131" i="4"/>
  <c r="F124" i="4"/>
  <c r="F97" i="4"/>
  <c r="F142" i="4"/>
  <c r="F52" i="4"/>
  <c r="F14" i="4"/>
  <c r="F8" i="4"/>
  <c r="F73" i="4"/>
  <c r="F86" i="4"/>
  <c r="F95" i="4"/>
  <c r="F25" i="4"/>
  <c r="F58" i="4"/>
  <c r="F40" i="4"/>
  <c r="F26" i="4"/>
  <c r="F9" i="4"/>
  <c r="F51" i="4"/>
  <c r="F128" i="4"/>
  <c r="F110" i="4"/>
  <c r="F72" i="4"/>
  <c r="F121" i="4"/>
  <c r="F114" i="4"/>
  <c r="F24" i="4"/>
  <c r="F75" i="4"/>
  <c r="F136" i="4"/>
  <c r="F154" i="4"/>
  <c r="F91" i="4"/>
  <c r="F103" i="4"/>
  <c r="F55" i="4"/>
  <c r="F92" i="4"/>
  <c r="F125" i="4"/>
  <c r="F43" i="4"/>
  <c r="F66" i="4"/>
  <c r="F42" i="4"/>
  <c r="F122" i="4"/>
  <c r="F37" i="4"/>
  <c r="F6" i="4"/>
  <c r="F41" i="4"/>
  <c r="F137" i="4"/>
  <c r="F60" i="4"/>
  <c r="F81" i="4"/>
  <c r="F76" i="4"/>
  <c r="F100" i="4"/>
  <c r="F105" i="4"/>
  <c r="F16" i="4"/>
  <c r="F57" i="4"/>
  <c r="F20" i="4"/>
  <c r="F146" i="4"/>
  <c r="F54" i="4"/>
  <c r="F138" i="4"/>
  <c r="F96" i="4"/>
  <c r="F15" i="4"/>
  <c r="F134" i="4"/>
  <c r="F118" i="4"/>
  <c r="F47" i="4"/>
  <c r="F23" i="4"/>
  <c r="F29" i="4"/>
  <c r="F59" i="4"/>
  <c r="F102" i="4"/>
  <c r="F70" i="4"/>
  <c r="F104" i="4"/>
  <c r="F64" i="4"/>
  <c r="F18" i="4"/>
  <c r="F22" i="4"/>
  <c r="F108" i="4"/>
  <c r="F90" i="4"/>
  <c r="F133" i="4"/>
  <c r="F145" i="4"/>
  <c r="F56" i="4"/>
  <c r="F49" i="4"/>
  <c r="F135" i="4"/>
  <c r="F46" i="4"/>
  <c r="F33" i="4"/>
  <c r="F74" i="4"/>
  <c r="F65" i="4"/>
  <c r="F115" i="4"/>
  <c r="F7" i="4"/>
  <c r="F32" i="4"/>
  <c r="F88" i="4"/>
  <c r="F21" i="4"/>
  <c r="F155" i="4"/>
  <c r="F84" i="4"/>
  <c r="F50" i="4"/>
  <c r="F83" i="4"/>
  <c r="F36" i="4"/>
  <c r="F94" i="4"/>
  <c r="F126" i="4"/>
  <c r="F38" i="4"/>
  <c r="F144" i="4"/>
  <c r="F82" i="4"/>
  <c r="F101" i="4"/>
  <c r="F106" i="4"/>
  <c r="F139" i="4"/>
  <c r="F117" i="4"/>
  <c r="F132" i="4"/>
  <c r="F63" i="4"/>
  <c r="F153" i="4"/>
  <c r="F152" i="4"/>
  <c r="F17" i="4"/>
  <c r="F129" i="4"/>
  <c r="F12" i="4"/>
  <c r="F27" i="4"/>
  <c r="F68" i="4"/>
  <c r="F85" i="4"/>
  <c r="F13" i="4"/>
  <c r="F123" i="4"/>
  <c r="F31" i="4"/>
  <c r="F150" i="4"/>
  <c r="F147" i="4"/>
  <c r="F116" i="4"/>
  <c r="F140" i="4"/>
  <c r="F111" i="4"/>
  <c r="F80" i="4"/>
  <c r="F48" i="4"/>
  <c r="F39" i="4"/>
  <c r="F69" i="4"/>
  <c r="F127" i="4"/>
  <c r="F30" i="4"/>
  <c r="F99" i="4"/>
  <c r="F87" i="4"/>
  <c r="F151" i="4"/>
  <c r="F98" i="4"/>
  <c r="F93" i="4"/>
  <c r="F45" i="4"/>
  <c r="W50" i="4" l="1"/>
  <c r="AC50" i="4" s="1"/>
  <c r="W65" i="4"/>
  <c r="AC65" i="4" s="1"/>
  <c r="W154" i="4"/>
  <c r="AC154" i="4" s="1"/>
  <c r="W38" i="4"/>
  <c r="AC38" i="4" s="1"/>
  <c r="W153" i="4"/>
  <c r="AC153" i="4" s="1"/>
  <c r="W49" i="4"/>
  <c r="AC49" i="4" s="1"/>
  <c r="W91" i="4"/>
  <c r="AC91" i="4" s="1"/>
  <c r="W101" i="4"/>
  <c r="AC101" i="4" s="1"/>
  <c r="W152" i="4"/>
  <c r="AC152" i="4" s="1"/>
  <c r="W136" i="4"/>
  <c r="AC136" i="4" s="1"/>
  <c r="W96" i="4"/>
  <c r="AC96" i="4" s="1"/>
  <c r="W130" i="4"/>
  <c r="AC130" i="4" s="1"/>
  <c r="W7" i="4"/>
  <c r="AC7" i="4" s="1"/>
  <c r="W113" i="4"/>
  <c r="AC113" i="4" s="1"/>
  <c r="W82" i="4"/>
  <c r="AC82" i="4" s="1"/>
  <c r="W63" i="4"/>
  <c r="AC63" i="4" s="1"/>
  <c r="W147" i="4"/>
  <c r="AC147" i="4" s="1"/>
  <c r="W144" i="4"/>
  <c r="AC144" i="4" s="1"/>
  <c r="W52" i="4"/>
  <c r="AC52" i="4" s="1"/>
  <c r="W72" i="4"/>
  <c r="AC72" i="4" s="1"/>
  <c r="W61" i="4"/>
  <c r="AC61" i="4" s="1"/>
  <c r="W86" i="4"/>
  <c r="AC86" i="4" s="1"/>
  <c r="W9" i="4"/>
  <c r="AC9" i="4" s="1"/>
  <c r="W85" i="4"/>
  <c r="AC85" i="4" s="1"/>
  <c r="W56" i="4"/>
  <c r="AC56" i="4" s="1"/>
  <c r="W111" i="4"/>
  <c r="AC111" i="4" s="1"/>
  <c r="W108" i="4"/>
  <c r="AC108" i="4" s="1"/>
  <c r="W98" i="4"/>
  <c r="AC98" i="4" s="1"/>
  <c r="W68" i="4"/>
  <c r="AC68" i="4" s="1"/>
  <c r="W12" i="4"/>
  <c r="AC12" i="4" s="1"/>
  <c r="W125" i="4"/>
  <c r="AC125" i="4" s="1"/>
  <c r="W97" i="4"/>
  <c r="AC97" i="4" s="1"/>
  <c r="W137" i="4"/>
  <c r="AC137" i="4" s="1"/>
  <c r="W66" i="4"/>
  <c r="AC66" i="4" s="1"/>
  <c r="W99" i="4"/>
  <c r="AC99" i="4" s="1"/>
  <c r="W55" i="4"/>
  <c r="AC55" i="4" s="1"/>
  <c r="W40" i="4"/>
  <c r="AC40" i="4" s="1"/>
  <c r="W141" i="4"/>
  <c r="AC141" i="4" s="1"/>
  <c r="W17" i="4"/>
  <c r="AC17" i="4" s="1"/>
  <c r="W132" i="4"/>
  <c r="AC132" i="4" s="1"/>
  <c r="W44" i="4"/>
  <c r="AC44" i="4" s="1"/>
  <c r="W145" i="4"/>
  <c r="AC145" i="4" s="1"/>
  <c r="W129" i="4"/>
  <c r="AC129" i="4" s="1"/>
  <c r="W133" i="4"/>
  <c r="AC133" i="4" s="1"/>
  <c r="W151" i="4"/>
  <c r="AC151" i="4" s="1"/>
  <c r="W103" i="4"/>
  <c r="AC103" i="4" s="1"/>
  <c r="W46" i="4"/>
  <c r="AC46" i="4" s="1"/>
  <c r="W26" i="4"/>
  <c r="AC26" i="4" s="1"/>
  <c r="W148" i="4"/>
  <c r="AC148" i="4" s="1"/>
  <c r="W32" i="4"/>
  <c r="AC32" i="4" s="1"/>
  <c r="W92" i="4"/>
  <c r="AC92" i="4" s="1"/>
  <c r="W60" i="4"/>
  <c r="AC60" i="4" s="1"/>
  <c r="W80" i="4"/>
  <c r="AC80" i="4" s="1"/>
  <c r="W70" i="4"/>
  <c r="AC70" i="4" s="1"/>
  <c r="W118" i="4"/>
  <c r="AC118" i="4" s="1"/>
  <c r="W15" i="4"/>
  <c r="AC15" i="4" s="1"/>
  <c r="W155" i="4"/>
  <c r="AC155" i="4" s="1"/>
  <c r="W78" i="4"/>
  <c r="AC78" i="4" s="1"/>
  <c r="W57" i="4"/>
  <c r="AC57" i="4" s="1"/>
  <c r="W22" i="4"/>
  <c r="AC22" i="4" s="1"/>
  <c r="W10" i="4"/>
  <c r="AC10" i="4" s="1"/>
  <c r="W150" i="4"/>
  <c r="AC150" i="4" s="1"/>
  <c r="W128" i="4"/>
  <c r="AC128" i="4" s="1"/>
  <c r="W16" i="4"/>
  <c r="AC16" i="4" s="1"/>
  <c r="W28" i="4"/>
  <c r="AC28" i="4" s="1"/>
  <c r="W19" i="4"/>
  <c r="AC19" i="4" s="1"/>
  <c r="W87" i="4"/>
  <c r="AC87" i="4" s="1"/>
  <c r="W112" i="4"/>
  <c r="AC112" i="4" s="1"/>
  <c r="W47" i="4"/>
  <c r="AC47" i="4" s="1"/>
  <c r="W18" i="4"/>
  <c r="AC18" i="4" s="1"/>
  <c r="W104" i="4"/>
  <c r="AC104" i="4" s="1"/>
  <c r="W41" i="4"/>
  <c r="AC41" i="4" s="1"/>
  <c r="W143" i="4"/>
  <c r="AC143" i="4" s="1"/>
  <c r="W51" i="4"/>
  <c r="AC51" i="4" s="1"/>
  <c r="W45" i="4"/>
  <c r="AC45" i="4" s="1"/>
  <c r="W89" i="4"/>
  <c r="AC89" i="4" s="1"/>
  <c r="W53" i="4"/>
  <c r="AC53" i="4" s="1"/>
  <c r="W39" i="4"/>
  <c r="AC39" i="4" s="1"/>
  <c r="W27" i="4"/>
  <c r="AC27" i="4" s="1"/>
  <c r="W95" i="4"/>
  <c r="AC95" i="4" s="1"/>
  <c r="W8" i="4"/>
  <c r="AC8" i="4" s="1"/>
  <c r="W43" i="4"/>
  <c r="AC43" i="4" s="1"/>
  <c r="W24" i="4"/>
  <c r="AC24" i="4" s="1"/>
  <c r="W109" i="4"/>
  <c r="AC109" i="4" s="1"/>
  <c r="W58" i="4"/>
  <c r="AC58" i="4" s="1"/>
  <c r="W31" i="4"/>
  <c r="AC31" i="4" s="1"/>
  <c r="W120" i="4"/>
  <c r="AC120" i="4" s="1"/>
  <c r="W11" i="4"/>
  <c r="AC11" i="4" s="1"/>
  <c r="W116" i="4"/>
  <c r="AC116" i="4" s="1"/>
  <c r="W114" i="4"/>
  <c r="AC114" i="4" s="1"/>
  <c r="W36" i="4"/>
  <c r="AC36" i="4" s="1"/>
  <c r="W134" i="4"/>
  <c r="AC134" i="4" s="1"/>
  <c r="W42" i="4"/>
  <c r="AC42" i="4" s="1"/>
  <c r="W64" i="4"/>
  <c r="AC64" i="4" s="1"/>
  <c r="W67" i="4"/>
  <c r="AC67" i="4" s="1"/>
  <c r="W30" i="4"/>
  <c r="AC30" i="4" s="1"/>
  <c r="W25" i="4"/>
  <c r="AC25" i="4" s="1"/>
  <c r="W131" i="4"/>
  <c r="AC131" i="4" s="1"/>
  <c r="W69" i="4"/>
  <c r="AC69" i="4" s="1"/>
  <c r="W121" i="4"/>
  <c r="AC121" i="4" s="1"/>
  <c r="W48" i="4"/>
  <c r="AC48" i="4" s="1"/>
  <c r="W139" i="4"/>
  <c r="AC139" i="4" s="1"/>
  <c r="W76" i="4"/>
  <c r="AC76" i="4" s="1"/>
  <c r="W77" i="4"/>
  <c r="AC77" i="4" s="1"/>
  <c r="W83" i="4"/>
  <c r="AC83" i="4" s="1"/>
  <c r="W106" i="4"/>
  <c r="AC106" i="4" s="1"/>
  <c r="W93" i="4"/>
  <c r="AC93" i="4" s="1"/>
  <c r="W74" i="4"/>
  <c r="AC74" i="4" s="1"/>
  <c r="W79" i="4"/>
  <c r="AC79" i="4" s="1"/>
  <c r="W81" i="4"/>
  <c r="AC81" i="4" s="1"/>
  <c r="W94" i="4"/>
  <c r="AC94" i="4" s="1"/>
  <c r="F4" i="4"/>
  <c r="AJ139" i="4" s="1"/>
  <c r="G119" i="4"/>
  <c r="G112" i="4"/>
  <c r="G141" i="4"/>
  <c r="G148" i="4"/>
  <c r="G143" i="4"/>
  <c r="G120" i="4"/>
  <c r="E11" i="1"/>
  <c r="G113" i="4"/>
  <c r="G89" i="4"/>
  <c r="G149" i="4"/>
  <c r="G34" i="4"/>
  <c r="G11" i="4"/>
  <c r="G77" i="4"/>
  <c r="G53" i="4"/>
  <c r="G35" i="4"/>
  <c r="G71" i="4"/>
  <c r="G78" i="4"/>
  <c r="G28" i="4"/>
  <c r="G36" i="4"/>
  <c r="G23" i="4"/>
  <c r="G117" i="4"/>
  <c r="G58" i="4"/>
  <c r="G40" i="4"/>
  <c r="G31" i="4"/>
  <c r="G29" i="4"/>
  <c r="G76" i="4"/>
  <c r="G46" i="4"/>
  <c r="G12" i="4"/>
  <c r="G73" i="4"/>
  <c r="G68" i="4"/>
  <c r="G128" i="4"/>
  <c r="G101" i="4"/>
  <c r="G47" i="4"/>
  <c r="G116" i="4"/>
  <c r="G145" i="4"/>
  <c r="G63" i="4"/>
  <c r="G80" i="4"/>
  <c r="G100" i="4"/>
  <c r="G90" i="4"/>
  <c r="G66" i="4"/>
  <c r="G93" i="4"/>
  <c r="G122" i="4"/>
  <c r="G104" i="4"/>
  <c r="G135" i="4"/>
  <c r="G83" i="4"/>
  <c r="G18" i="4"/>
  <c r="G45" i="4"/>
  <c r="G41" i="4"/>
  <c r="G55" i="4"/>
  <c r="G140" i="4"/>
  <c r="G43" i="4"/>
  <c r="G15" i="4"/>
  <c r="G130" i="4"/>
  <c r="G14" i="4"/>
  <c r="G136" i="4"/>
  <c r="G22" i="4"/>
  <c r="G86" i="4"/>
  <c r="G44" i="4"/>
  <c r="G10" i="4"/>
  <c r="G99" i="4"/>
  <c r="G16" i="4"/>
  <c r="G61" i="4"/>
  <c r="G94" i="4"/>
  <c r="G106" i="4"/>
  <c r="G70" i="4"/>
  <c r="G142" i="4"/>
  <c r="G64" i="4"/>
  <c r="G138" i="4"/>
  <c r="G129" i="4"/>
  <c r="G123" i="4"/>
  <c r="G153" i="4"/>
  <c r="G144" i="4"/>
  <c r="G38" i="4"/>
  <c r="G50" i="4"/>
  <c r="G57" i="4"/>
  <c r="G127" i="4"/>
  <c r="G27" i="4"/>
  <c r="G72" i="4"/>
  <c r="G111" i="4"/>
  <c r="G105" i="4"/>
  <c r="G82" i="4"/>
  <c r="G121" i="4"/>
  <c r="G107" i="4"/>
  <c r="G9" i="4"/>
  <c r="G67" i="4"/>
  <c r="G155" i="4"/>
  <c r="G42" i="4"/>
  <c r="G37" i="4"/>
  <c r="G115" i="4"/>
  <c r="G126" i="4"/>
  <c r="G146" i="4"/>
  <c r="G26" i="4"/>
  <c r="G85" i="4"/>
  <c r="G21" i="4"/>
  <c r="G19" i="4"/>
  <c r="G20" i="4"/>
  <c r="G54" i="4"/>
  <c r="G30" i="4"/>
  <c r="G60" i="4"/>
  <c r="G81" i="4"/>
  <c r="G152" i="4"/>
  <c r="G33" i="4"/>
  <c r="G74" i="4"/>
  <c r="G65" i="4"/>
  <c r="G6" i="4"/>
  <c r="G48" i="4"/>
  <c r="G39" i="4"/>
  <c r="G134" i="4"/>
  <c r="G79" i="4"/>
  <c r="G124" i="4"/>
  <c r="G13" i="4"/>
  <c r="G92" i="4"/>
  <c r="G62" i="4"/>
  <c r="G69" i="4"/>
  <c r="G95" i="4"/>
  <c r="G51" i="4"/>
  <c r="G25" i="4"/>
  <c r="G139" i="4"/>
  <c r="G17" i="4"/>
  <c r="G84" i="4"/>
  <c r="G147" i="4"/>
  <c r="G132" i="4"/>
  <c r="G96" i="4"/>
  <c r="G150" i="4"/>
  <c r="G97" i="4"/>
  <c r="G103" i="4"/>
  <c r="G125" i="4"/>
  <c r="G52" i="4"/>
  <c r="G8" i="4"/>
  <c r="G91" i="4"/>
  <c r="G32" i="4"/>
  <c r="G102" i="4"/>
  <c r="G59" i="4"/>
  <c r="G151" i="4"/>
  <c r="G87" i="4"/>
  <c r="G133" i="4"/>
  <c r="G118" i="4"/>
  <c r="G110" i="4"/>
  <c r="G98" i="4"/>
  <c r="G114" i="4"/>
  <c r="G131" i="4"/>
  <c r="G137" i="4"/>
  <c r="G56" i="4"/>
  <c r="G154" i="4"/>
  <c r="G108" i="4"/>
  <c r="G88" i="4"/>
  <c r="G49" i="4"/>
  <c r="G75" i="4"/>
  <c r="G24" i="4"/>
  <c r="G109" i="4"/>
  <c r="G7" i="4"/>
  <c r="W34" i="4"/>
  <c r="AC34" i="4" s="1"/>
  <c r="W135" i="4"/>
  <c r="AC135" i="4" s="1"/>
  <c r="W33" i="4"/>
  <c r="AC33" i="4" s="1"/>
  <c r="W105" i="4"/>
  <c r="AC105" i="4" s="1"/>
  <c r="W100" i="4"/>
  <c r="AC100" i="4" s="1"/>
  <c r="W110" i="4"/>
  <c r="AC110" i="4" s="1"/>
  <c r="W73" i="4"/>
  <c r="AC73" i="4" s="1"/>
  <c r="W140" i="4"/>
  <c r="AC140" i="4" s="1"/>
  <c r="W142" i="4"/>
  <c r="AC142" i="4" s="1"/>
  <c r="W123" i="4"/>
  <c r="AC123" i="4" s="1"/>
  <c r="W146" i="4"/>
  <c r="AC146" i="4" s="1"/>
  <c r="W149" i="4"/>
  <c r="AC149" i="4" s="1"/>
  <c r="W35" i="4"/>
  <c r="AC35" i="4" s="1"/>
  <c r="W13" i="4"/>
  <c r="AC13" i="4" s="1"/>
  <c r="W138" i="4"/>
  <c r="AC138" i="4" s="1"/>
  <c r="W20" i="4"/>
  <c r="AC20" i="4" s="1"/>
  <c r="W117" i="4"/>
  <c r="AC117" i="4" s="1"/>
  <c r="W23" i="4"/>
  <c r="AC23" i="4" s="1"/>
  <c r="X123" i="4"/>
  <c r="AD123" i="4" s="1"/>
  <c r="AJ117" i="4"/>
  <c r="AJ92" i="4"/>
  <c r="AJ114" i="4"/>
  <c r="AJ87" i="4"/>
  <c r="AJ69" i="4"/>
  <c r="AJ38" i="4"/>
  <c r="AJ83" i="4"/>
  <c r="X23" i="4"/>
  <c r="AD23" i="4" s="1"/>
  <c r="AJ15" i="4"/>
  <c r="X75" i="4"/>
  <c r="AD75" i="4" s="1"/>
  <c r="AJ72" i="4"/>
  <c r="X79" i="4"/>
  <c r="AD79" i="4" s="1"/>
  <c r="X11" i="4"/>
  <c r="AD11" i="4" s="1"/>
  <c r="W115" i="4"/>
  <c r="AC115" i="4" s="1"/>
  <c r="W122" i="4"/>
  <c r="AC122" i="4" s="1"/>
  <c r="W6" i="4"/>
  <c r="W14" i="4"/>
  <c r="AC14" i="4" s="1"/>
  <c r="W126" i="4"/>
  <c r="AC126" i="4" s="1"/>
  <c r="W107" i="4"/>
  <c r="AC107" i="4" s="1"/>
  <c r="W102" i="4"/>
  <c r="AC102" i="4" s="1"/>
  <c r="X138" i="4"/>
  <c r="AD138" i="4" s="1"/>
  <c r="X93" i="4"/>
  <c r="AD93" i="4" s="1"/>
  <c r="AJ140" i="4"/>
  <c r="AJ31" i="4"/>
  <c r="AJ132" i="4"/>
  <c r="X101" i="4"/>
  <c r="AD101" i="4" s="1"/>
  <c r="AJ88" i="4"/>
  <c r="AJ65" i="4"/>
  <c r="X18" i="4"/>
  <c r="AD18" i="4" s="1"/>
  <c r="X102" i="4"/>
  <c r="AD102" i="4" s="1"/>
  <c r="X96" i="4"/>
  <c r="AD96" i="4" s="1"/>
  <c r="AJ20" i="4"/>
  <c r="X100" i="4"/>
  <c r="AD100" i="4" s="1"/>
  <c r="X122" i="4"/>
  <c r="AD122" i="4" s="1"/>
  <c r="AJ125" i="4"/>
  <c r="X125" i="4"/>
  <c r="AD125" i="4" s="1"/>
  <c r="X24" i="4"/>
  <c r="AD24" i="4" s="1"/>
  <c r="AJ110" i="4"/>
  <c r="X110" i="4"/>
  <c r="AD110" i="4" s="1"/>
  <c r="X26" i="4"/>
  <c r="AD26" i="4" s="1"/>
  <c r="X95" i="4"/>
  <c r="AD95" i="4" s="1"/>
  <c r="X14" i="4"/>
  <c r="AD14" i="4" s="1"/>
  <c r="X124" i="4"/>
  <c r="AD124" i="4" s="1"/>
  <c r="X28" i="4"/>
  <c r="AD28" i="4" s="1"/>
  <c r="AJ28" i="4"/>
  <c r="AJ62" i="4"/>
  <c r="X77" i="4"/>
  <c r="AD77" i="4" s="1"/>
  <c r="AJ77" i="4"/>
  <c r="X113" i="4"/>
  <c r="AD113" i="4" s="1"/>
  <c r="AJ149" i="4"/>
  <c r="W124" i="4"/>
  <c r="AC124" i="4" s="1"/>
  <c r="W21" i="4"/>
  <c r="AC21" i="4" s="1"/>
  <c r="W127" i="4"/>
  <c r="AC127" i="4" s="1"/>
  <c r="W84" i="4"/>
  <c r="AC84" i="4" s="1"/>
  <c r="W29" i="4"/>
  <c r="AC29" i="4" s="1"/>
  <c r="W119" i="4"/>
  <c r="AC119" i="4" s="1"/>
  <c r="W71" i="4"/>
  <c r="AC71" i="4" s="1"/>
  <c r="W37" i="4"/>
  <c r="AC37" i="4" s="1"/>
  <c r="W59" i="4"/>
  <c r="AC59" i="4" s="1"/>
  <c r="W54" i="4"/>
  <c r="AC54" i="4" s="1"/>
  <c r="W62" i="4"/>
  <c r="AC62" i="4" s="1"/>
  <c r="W75" i="4"/>
  <c r="AC75" i="4" s="1"/>
  <c r="W88" i="4"/>
  <c r="AC88" i="4" s="1"/>
  <c r="AP110" i="4" l="1"/>
  <c r="X58" i="4"/>
  <c r="AD58" i="4" s="1"/>
  <c r="AP77" i="4"/>
  <c r="AJ50" i="4"/>
  <c r="X39" i="4"/>
  <c r="AD39" i="4" s="1"/>
  <c r="AJ116" i="4"/>
  <c r="AJ37" i="4"/>
  <c r="X145" i="4"/>
  <c r="AD145" i="4" s="1"/>
  <c r="X129" i="4"/>
  <c r="AD129" i="4" s="1"/>
  <c r="X59" i="4"/>
  <c r="AD59" i="4" s="1"/>
  <c r="AP28" i="4"/>
  <c r="X133" i="4"/>
  <c r="AD133" i="4" s="1"/>
  <c r="AJ17" i="4"/>
  <c r="X97" i="4"/>
  <c r="AD97" i="4" s="1"/>
  <c r="AJ34" i="4"/>
  <c r="X141" i="4"/>
  <c r="AD141" i="4" s="1"/>
  <c r="AJ113" i="4"/>
  <c r="AP113" i="4" s="1"/>
  <c r="X10" i="4"/>
  <c r="AD10" i="4" s="1"/>
  <c r="AJ124" i="4"/>
  <c r="AP124" i="4" s="1"/>
  <c r="AJ26" i="4"/>
  <c r="X91" i="4"/>
  <c r="AD91" i="4" s="1"/>
  <c r="X137" i="4"/>
  <c r="AD137" i="4" s="1"/>
  <c r="AJ47" i="4"/>
  <c r="AJ135" i="4"/>
  <c r="AJ126" i="4"/>
  <c r="AJ68" i="4"/>
  <c r="X99" i="4"/>
  <c r="AD99" i="4" s="1"/>
  <c r="X98" i="4"/>
  <c r="AD98" i="4" s="1"/>
  <c r="X148" i="4"/>
  <c r="AD148" i="4" s="1"/>
  <c r="AJ8" i="4"/>
  <c r="AJ60" i="4"/>
  <c r="AJ46" i="4"/>
  <c r="X85" i="4"/>
  <c r="AD85" i="4" s="1"/>
  <c r="X44" i="4"/>
  <c r="AD44" i="4" s="1"/>
  <c r="X90" i="4"/>
  <c r="AD90" i="4" s="1"/>
  <c r="AJ89" i="4"/>
  <c r="X53" i="4"/>
  <c r="AD53" i="4" s="1"/>
  <c r="X51" i="4"/>
  <c r="AD51" i="4" s="1"/>
  <c r="AJ109" i="4"/>
  <c r="AJ55" i="4"/>
  <c r="AJ107" i="4"/>
  <c r="AJ66" i="4"/>
  <c r="H141" i="4"/>
  <c r="H112" i="4"/>
  <c r="H148" i="4"/>
  <c r="H89" i="4"/>
  <c r="H113" i="4"/>
  <c r="F11" i="1"/>
  <c r="H149" i="4"/>
  <c r="H120" i="4"/>
  <c r="H119" i="4"/>
  <c r="H143" i="4"/>
  <c r="H77" i="4"/>
  <c r="H53" i="4"/>
  <c r="H34" i="4"/>
  <c r="H11" i="4"/>
  <c r="H35" i="4"/>
  <c r="H71" i="4"/>
  <c r="H78" i="4"/>
  <c r="H103" i="4"/>
  <c r="H39" i="4"/>
  <c r="H57" i="4"/>
  <c r="H30" i="4"/>
  <c r="H42" i="4"/>
  <c r="H33" i="4"/>
  <c r="H74" i="4"/>
  <c r="H82" i="4"/>
  <c r="H133" i="4"/>
  <c r="H121" i="4"/>
  <c r="H127" i="4"/>
  <c r="H145" i="4"/>
  <c r="H140" i="4"/>
  <c r="H100" i="4"/>
  <c r="H49" i="4"/>
  <c r="H105" i="4"/>
  <c r="H110" i="4"/>
  <c r="H98" i="4"/>
  <c r="H75" i="4"/>
  <c r="H125" i="4"/>
  <c r="H114" i="4"/>
  <c r="H123" i="4"/>
  <c r="H38" i="4"/>
  <c r="H124" i="4"/>
  <c r="H43" i="4"/>
  <c r="H150" i="4"/>
  <c r="H88" i="4"/>
  <c r="H152" i="4"/>
  <c r="H36" i="4"/>
  <c r="H72" i="4"/>
  <c r="H101" i="4"/>
  <c r="H106" i="4"/>
  <c r="H7" i="4"/>
  <c r="H63" i="4"/>
  <c r="H69" i="4"/>
  <c r="H97" i="4"/>
  <c r="H16" i="4"/>
  <c r="H134" i="4"/>
  <c r="H37" i="4"/>
  <c r="H104" i="4"/>
  <c r="H48" i="4"/>
  <c r="H54" i="4"/>
  <c r="H18" i="4"/>
  <c r="H40" i="4"/>
  <c r="H45" i="4"/>
  <c r="H9" i="4"/>
  <c r="H67" i="4"/>
  <c r="H27" i="4"/>
  <c r="H51" i="4"/>
  <c r="H68" i="4"/>
  <c r="H115" i="4"/>
  <c r="H20" i="4"/>
  <c r="H139" i="4"/>
  <c r="H73" i="4"/>
  <c r="H96" i="4"/>
  <c r="H60" i="4"/>
  <c r="H32" i="4"/>
  <c r="H129" i="4"/>
  <c r="H90" i="4"/>
  <c r="H13" i="4"/>
  <c r="H19" i="4"/>
  <c r="H109" i="4"/>
  <c r="H47" i="4"/>
  <c r="H116" i="4"/>
  <c r="H83" i="4"/>
  <c r="H146" i="4"/>
  <c r="H17" i="4"/>
  <c r="H132" i="4"/>
  <c r="H138" i="4"/>
  <c r="H14" i="4"/>
  <c r="H86" i="4"/>
  <c r="H85" i="4"/>
  <c r="H66" i="4"/>
  <c r="H84" i="4"/>
  <c r="H87" i="4"/>
  <c r="H102" i="4"/>
  <c r="H70" i="4"/>
  <c r="H135" i="4"/>
  <c r="H6" i="4"/>
  <c r="H155" i="4"/>
  <c r="H44" i="4"/>
  <c r="H25" i="4"/>
  <c r="H23" i="4"/>
  <c r="H56" i="4"/>
  <c r="H31" i="4"/>
  <c r="H29" i="4"/>
  <c r="H15" i="4"/>
  <c r="H64" i="4"/>
  <c r="H130" i="4"/>
  <c r="H117" i="4"/>
  <c r="H22" i="4"/>
  <c r="H76" i="4"/>
  <c r="H24" i="4"/>
  <c r="H92" i="4"/>
  <c r="H99" i="4"/>
  <c r="H50" i="4"/>
  <c r="H131" i="4"/>
  <c r="H58" i="4"/>
  <c r="H52" i="4"/>
  <c r="H8" i="4"/>
  <c r="H79" i="4"/>
  <c r="H28" i="4"/>
  <c r="H61" i="4"/>
  <c r="H93" i="4"/>
  <c r="H80" i="4"/>
  <c r="H111" i="4"/>
  <c r="H126" i="4"/>
  <c r="H62" i="4"/>
  <c r="H154" i="4"/>
  <c r="H26" i="4"/>
  <c r="H128" i="4"/>
  <c r="H108" i="4"/>
  <c r="H46" i="4"/>
  <c r="H41" i="4"/>
  <c r="H59" i="4"/>
  <c r="H122" i="4"/>
  <c r="H81" i="4"/>
  <c r="H95" i="4"/>
  <c r="H147" i="4"/>
  <c r="H94" i="4"/>
  <c r="H55" i="4"/>
  <c r="H151" i="4"/>
  <c r="H12" i="4"/>
  <c r="H10" i="4"/>
  <c r="H137" i="4"/>
  <c r="H142" i="4"/>
  <c r="H136" i="4"/>
  <c r="H153" i="4"/>
  <c r="H107" i="4"/>
  <c r="H144" i="4"/>
  <c r="H65" i="4"/>
  <c r="H118" i="4"/>
  <c r="H91" i="4"/>
  <c r="H21" i="4"/>
  <c r="AJ54" i="4"/>
  <c r="X134" i="4"/>
  <c r="AD134" i="4" s="1"/>
  <c r="AJ108" i="4"/>
  <c r="X56" i="4"/>
  <c r="AD56" i="4" s="1"/>
  <c r="X155" i="4"/>
  <c r="AD155" i="4" s="1"/>
  <c r="AJ36" i="4"/>
  <c r="X153" i="4"/>
  <c r="AD153" i="4" s="1"/>
  <c r="X147" i="4"/>
  <c r="AD147" i="4" s="1"/>
  <c r="X80" i="4"/>
  <c r="AD80" i="4" s="1"/>
  <c r="X112" i="4"/>
  <c r="AD112" i="4" s="1"/>
  <c r="AJ61" i="4"/>
  <c r="X40" i="4"/>
  <c r="AD40" i="4" s="1"/>
  <c r="AJ128" i="4"/>
  <c r="X76" i="4"/>
  <c r="AD76" i="4" s="1"/>
  <c r="AJ118" i="4"/>
  <c r="X32" i="4"/>
  <c r="AD32" i="4" s="1"/>
  <c r="AJ82" i="4"/>
  <c r="AJ141" i="4"/>
  <c r="AP141" i="4" s="1"/>
  <c r="X149" i="4"/>
  <c r="AD149" i="4" s="1"/>
  <c r="AP149" i="4" s="1"/>
  <c r="X62" i="4"/>
  <c r="AD62" i="4" s="1"/>
  <c r="AP62" i="4" s="1"/>
  <c r="AJ10" i="4"/>
  <c r="AJ14" i="4"/>
  <c r="AP14" i="4" s="1"/>
  <c r="AJ95" i="4"/>
  <c r="AP95" i="4" s="1"/>
  <c r="AJ24" i="4"/>
  <c r="AP24" i="4" s="1"/>
  <c r="AJ91" i="4"/>
  <c r="AJ137" i="4"/>
  <c r="AJ100" i="4"/>
  <c r="AP100" i="4" s="1"/>
  <c r="X47" i="4"/>
  <c r="AD47" i="4" s="1"/>
  <c r="AP47" i="4" s="1"/>
  <c r="AJ102" i="4"/>
  <c r="AP102" i="4" s="1"/>
  <c r="X135" i="4"/>
  <c r="AD135" i="4" s="1"/>
  <c r="AP135" i="4" s="1"/>
  <c r="X65" i="4"/>
  <c r="AD65" i="4" s="1"/>
  <c r="AP65" i="4" s="1"/>
  <c r="X126" i="4"/>
  <c r="AD126" i="4" s="1"/>
  <c r="AJ101" i="4"/>
  <c r="AP101" i="4" s="1"/>
  <c r="X68" i="4"/>
  <c r="AD68" i="4" s="1"/>
  <c r="X31" i="4"/>
  <c r="AD31" i="4" s="1"/>
  <c r="AP31" i="4" s="1"/>
  <c r="AJ99" i="4"/>
  <c r="AJ93" i="4"/>
  <c r="AP93" i="4" s="1"/>
  <c r="X152" i="4"/>
  <c r="AD152" i="4" s="1"/>
  <c r="X116" i="4"/>
  <c r="AD116" i="4" s="1"/>
  <c r="AP116" i="4" s="1"/>
  <c r="X35" i="4"/>
  <c r="AD35" i="4" s="1"/>
  <c r="AJ11" i="4"/>
  <c r="AP11" i="4" s="1"/>
  <c r="X130" i="4"/>
  <c r="AD130" i="4" s="1"/>
  <c r="AJ97" i="4"/>
  <c r="AP97" i="4" s="1"/>
  <c r="AJ9" i="4"/>
  <c r="X72" i="4"/>
  <c r="AD72" i="4" s="1"/>
  <c r="AP72" i="4" s="1"/>
  <c r="X43" i="4"/>
  <c r="AD43" i="4" s="1"/>
  <c r="X37" i="4"/>
  <c r="AD37" i="4" s="1"/>
  <c r="AP37" i="4" s="1"/>
  <c r="AJ146" i="4"/>
  <c r="X15" i="4"/>
  <c r="AD15" i="4" s="1"/>
  <c r="AP15" i="4" s="1"/>
  <c r="X22" i="4"/>
  <c r="AD22" i="4" s="1"/>
  <c r="AJ145" i="4"/>
  <c r="AP145" i="4" s="1"/>
  <c r="AJ21" i="4"/>
  <c r="X83" i="4"/>
  <c r="AD83" i="4" s="1"/>
  <c r="AP83" i="4" s="1"/>
  <c r="AJ63" i="4"/>
  <c r="AJ129" i="4"/>
  <c r="AP129" i="4" s="1"/>
  <c r="X111" i="4"/>
  <c r="AD111" i="4" s="1"/>
  <c r="X69" i="4"/>
  <c r="AD69" i="4" s="1"/>
  <c r="AP69" i="4" s="1"/>
  <c r="X143" i="4"/>
  <c r="AD143" i="4" s="1"/>
  <c r="X34" i="4"/>
  <c r="AD34" i="4" s="1"/>
  <c r="AP34" i="4" s="1"/>
  <c r="AJ86" i="4"/>
  <c r="X114" i="4"/>
  <c r="AD114" i="4" s="1"/>
  <c r="AP114" i="4" s="1"/>
  <c r="X57" i="4"/>
  <c r="AD57" i="4" s="1"/>
  <c r="AJ59" i="4"/>
  <c r="AP59" i="4" s="1"/>
  <c r="AJ94" i="4"/>
  <c r="X117" i="4"/>
  <c r="AD117" i="4" s="1"/>
  <c r="AP117" i="4" s="1"/>
  <c r="X89" i="4"/>
  <c r="AD89" i="4" s="1"/>
  <c r="AP89" i="4" s="1"/>
  <c r="AJ67" i="4"/>
  <c r="X109" i="4"/>
  <c r="AD109" i="4" s="1"/>
  <c r="AP109" i="4" s="1"/>
  <c r="AJ73" i="4"/>
  <c r="AJ58" i="4"/>
  <c r="AJ136" i="4"/>
  <c r="X55" i="4"/>
  <c r="AD55" i="4" s="1"/>
  <c r="X16" i="4"/>
  <c r="AD16" i="4" s="1"/>
  <c r="X54" i="4"/>
  <c r="AD54" i="4" s="1"/>
  <c r="X104" i="4"/>
  <c r="AD104" i="4" s="1"/>
  <c r="X108" i="4"/>
  <c r="AD108" i="4" s="1"/>
  <c r="X7" i="4"/>
  <c r="AD7" i="4" s="1"/>
  <c r="AJ155" i="4"/>
  <c r="X139" i="4"/>
  <c r="AD139" i="4" s="1"/>
  <c r="AP139" i="4" s="1"/>
  <c r="X13" i="4"/>
  <c r="AD13" i="4" s="1"/>
  <c r="AJ147" i="4"/>
  <c r="AJ151" i="4"/>
  <c r="AJ119" i="4"/>
  <c r="AJ112" i="4"/>
  <c r="AJ52" i="4"/>
  <c r="AJ40" i="4"/>
  <c r="X42" i="4"/>
  <c r="AD42" i="4" s="1"/>
  <c r="AJ76" i="4"/>
  <c r="AJ49" i="4"/>
  <c r="AJ32" i="4"/>
  <c r="X48" i="4"/>
  <c r="AD48" i="4" s="1"/>
  <c r="AP99" i="4"/>
  <c r="AP26" i="4"/>
  <c r="AP125" i="4"/>
  <c r="AJ84" i="4"/>
  <c r="AJ152" i="4"/>
  <c r="W4" i="4"/>
  <c r="AC6" i="4"/>
  <c r="AJ120" i="4"/>
  <c r="AJ35" i="4"/>
  <c r="AJ19" i="4"/>
  <c r="AJ130" i="4"/>
  <c r="AJ25" i="4"/>
  <c r="X9" i="4"/>
  <c r="AD9" i="4" s="1"/>
  <c r="AP9" i="4" s="1"/>
  <c r="X103" i="4"/>
  <c r="AD103" i="4" s="1"/>
  <c r="AJ43" i="4"/>
  <c r="AJ105" i="4"/>
  <c r="X146" i="4"/>
  <c r="AD146" i="4" s="1"/>
  <c r="AP146" i="4" s="1"/>
  <c r="AJ70" i="4"/>
  <c r="AJ22" i="4"/>
  <c r="AJ115" i="4"/>
  <c r="X21" i="4"/>
  <c r="AD21" i="4" s="1"/>
  <c r="AP21" i="4" s="1"/>
  <c r="X106" i="4"/>
  <c r="AD106" i="4" s="1"/>
  <c r="X63" i="4"/>
  <c r="AD63" i="4" s="1"/>
  <c r="X150" i="4"/>
  <c r="AD150" i="4" s="1"/>
  <c r="AJ111" i="4"/>
  <c r="AJ45" i="4"/>
  <c r="AJ143" i="4"/>
  <c r="X131" i="4"/>
  <c r="AD131" i="4" s="1"/>
  <c r="X86" i="4"/>
  <c r="AD86" i="4" s="1"/>
  <c r="AP86" i="4" s="1"/>
  <c r="X41" i="4"/>
  <c r="AD41" i="4" s="1"/>
  <c r="AJ57" i="4"/>
  <c r="AJ74" i="4"/>
  <c r="X94" i="4"/>
  <c r="AD94" i="4" s="1"/>
  <c r="AP94" i="4" s="1"/>
  <c r="X30" i="4"/>
  <c r="AD30" i="4" s="1"/>
  <c r="G4" i="4"/>
  <c r="AK154" i="4" s="1"/>
  <c r="AJ71" i="4"/>
  <c r="X67" i="4"/>
  <c r="AD67" i="4" s="1"/>
  <c r="AJ142" i="4"/>
  <c r="X73" i="4"/>
  <c r="AD73" i="4" s="1"/>
  <c r="X121" i="4"/>
  <c r="AD121" i="4" s="1"/>
  <c r="X136" i="4"/>
  <c r="AD136" i="4" s="1"/>
  <c r="X6" i="4"/>
  <c r="AJ81" i="4"/>
  <c r="AJ16" i="4"/>
  <c r="X29" i="4"/>
  <c r="AD29" i="4" s="1"/>
  <c r="AJ104" i="4"/>
  <c r="X33" i="4"/>
  <c r="AD33" i="4" s="1"/>
  <c r="AJ7" i="4"/>
  <c r="X144" i="4"/>
  <c r="AD144" i="4" s="1"/>
  <c r="AJ12" i="4"/>
  <c r="AJ13" i="4"/>
  <c r="AJ127" i="4"/>
  <c r="X151" i="4"/>
  <c r="AD151" i="4" s="1"/>
  <c r="X119" i="4"/>
  <c r="AD119" i="4" s="1"/>
  <c r="X78" i="4"/>
  <c r="AD78" i="4" s="1"/>
  <c r="X52" i="4"/>
  <c r="AD52" i="4" s="1"/>
  <c r="AJ154" i="4"/>
  <c r="AJ42" i="4"/>
  <c r="AJ64" i="4"/>
  <c r="X49" i="4"/>
  <c r="AD49" i="4" s="1"/>
  <c r="AJ27" i="4"/>
  <c r="AJ48" i="4"/>
  <c r="AJ122" i="4"/>
  <c r="AP122" i="4" s="1"/>
  <c r="X20" i="4"/>
  <c r="AD20" i="4" s="1"/>
  <c r="AP20" i="4" s="1"/>
  <c r="AJ96" i="4"/>
  <c r="AP96" i="4" s="1"/>
  <c r="AJ18" i="4"/>
  <c r="AP18" i="4" s="1"/>
  <c r="AJ133" i="4"/>
  <c r="AP133" i="4" s="1"/>
  <c r="X88" i="4"/>
  <c r="AD88" i="4" s="1"/>
  <c r="AP88" i="4" s="1"/>
  <c r="X50" i="4"/>
  <c r="AD50" i="4" s="1"/>
  <c r="AP50" i="4" s="1"/>
  <c r="X132" i="4"/>
  <c r="AD132" i="4" s="1"/>
  <c r="AP132" i="4" s="1"/>
  <c r="X17" i="4"/>
  <c r="AD17" i="4" s="1"/>
  <c r="AP17" i="4" s="1"/>
  <c r="X140" i="4"/>
  <c r="AD140" i="4" s="1"/>
  <c r="AP140" i="4" s="1"/>
  <c r="AJ39" i="4"/>
  <c r="AJ138" i="4"/>
  <c r="AP138" i="4" s="1"/>
  <c r="X84" i="4"/>
  <c r="AD84" i="4" s="1"/>
  <c r="AP84" i="4" s="1"/>
  <c r="AJ98" i="4"/>
  <c r="AP98" i="4" s="1"/>
  <c r="AJ148" i="4"/>
  <c r="X120" i="4"/>
  <c r="AD120" i="4" s="1"/>
  <c r="AP120" i="4" s="1"/>
  <c r="AJ79" i="4"/>
  <c r="AP79" i="4" s="1"/>
  <c r="X19" i="4"/>
  <c r="AD19" i="4" s="1"/>
  <c r="X8" i="4"/>
  <c r="AD8" i="4" s="1"/>
  <c r="X25" i="4"/>
  <c r="AD25" i="4" s="1"/>
  <c r="AP25" i="4" s="1"/>
  <c r="AJ75" i="4"/>
  <c r="AP75" i="4" s="1"/>
  <c r="AJ103" i="4"/>
  <c r="X60" i="4"/>
  <c r="AD60" i="4" s="1"/>
  <c r="X105" i="4"/>
  <c r="AD105" i="4" s="1"/>
  <c r="AP105" i="4" s="1"/>
  <c r="AJ23" i="4"/>
  <c r="AP23" i="4" s="1"/>
  <c r="X70" i="4"/>
  <c r="AD70" i="4" s="1"/>
  <c r="X46" i="4"/>
  <c r="AD46" i="4" s="1"/>
  <c r="AP46" i="4" s="1"/>
  <c r="X115" i="4"/>
  <c r="AD115" i="4" s="1"/>
  <c r="AP115" i="4" s="1"/>
  <c r="X38" i="4"/>
  <c r="AD38" i="4" s="1"/>
  <c r="AJ106" i="4"/>
  <c r="AJ85" i="4"/>
  <c r="AJ150" i="4"/>
  <c r="X87" i="4"/>
  <c r="AD87" i="4" s="1"/>
  <c r="AP87" i="4" s="1"/>
  <c r="X45" i="4"/>
  <c r="AD45" i="4" s="1"/>
  <c r="AJ44" i="4"/>
  <c r="AJ131" i="4"/>
  <c r="X92" i="4"/>
  <c r="AD92" i="4" s="1"/>
  <c r="AP92" i="4" s="1"/>
  <c r="AJ41" i="4"/>
  <c r="AJ90" i="4"/>
  <c r="AP90" i="4" s="1"/>
  <c r="X74" i="4"/>
  <c r="AD74" i="4" s="1"/>
  <c r="AP74" i="4" s="1"/>
  <c r="AJ123" i="4"/>
  <c r="AP123" i="4" s="1"/>
  <c r="AJ30" i="4"/>
  <c r="AJ53" i="4"/>
  <c r="X71" i="4"/>
  <c r="AD71" i="4" s="1"/>
  <c r="X107" i="4"/>
  <c r="AD107" i="4" s="1"/>
  <c r="X142" i="4"/>
  <c r="AD142" i="4" s="1"/>
  <c r="AJ51" i="4"/>
  <c r="AP51" i="4" s="1"/>
  <c r="AJ121" i="4"/>
  <c r="X66" i="4"/>
  <c r="AD66" i="4" s="1"/>
  <c r="AP66" i="4" s="1"/>
  <c r="AJ6" i="4"/>
  <c r="X81" i="4"/>
  <c r="AD81" i="4" s="1"/>
  <c r="AJ134" i="4"/>
  <c r="AJ29" i="4"/>
  <c r="AJ56" i="4"/>
  <c r="AJ33" i="4"/>
  <c r="X36" i="4"/>
  <c r="AD36" i="4" s="1"/>
  <c r="AP36" i="4" s="1"/>
  <c r="AJ144" i="4"/>
  <c r="AJ153" i="4"/>
  <c r="X12" i="4"/>
  <c r="AD12" i="4" s="1"/>
  <c r="AJ80" i="4"/>
  <c r="X127" i="4"/>
  <c r="AD127" i="4" s="1"/>
  <c r="X61" i="4"/>
  <c r="AD61" i="4" s="1"/>
  <c r="AJ78" i="4"/>
  <c r="X128" i="4"/>
  <c r="AD128" i="4" s="1"/>
  <c r="X154" i="4"/>
  <c r="AD154" i="4" s="1"/>
  <c r="X118" i="4"/>
  <c r="AD118" i="4" s="1"/>
  <c r="X64" i="4"/>
  <c r="AD64" i="4" s="1"/>
  <c r="X82" i="4"/>
  <c r="AD82" i="4" s="1"/>
  <c r="X27" i="4"/>
  <c r="AD27" i="4" s="1"/>
  <c r="AP85" i="4" l="1"/>
  <c r="AP148" i="4"/>
  <c r="AP39" i="4"/>
  <c r="AP91" i="4"/>
  <c r="AP55" i="4"/>
  <c r="AP126" i="4"/>
  <c r="AP128" i="4"/>
  <c r="AP82" i="4"/>
  <c r="AP54" i="4"/>
  <c r="AP64" i="4"/>
  <c r="AP81" i="4"/>
  <c r="AK84" i="4"/>
  <c r="AK31" i="4"/>
  <c r="AK75" i="4"/>
  <c r="AP44" i="4"/>
  <c r="AP8" i="4"/>
  <c r="AP119" i="4"/>
  <c r="AP137" i="4"/>
  <c r="AK22" i="4"/>
  <c r="Y37" i="4"/>
  <c r="AE37" i="4" s="1"/>
  <c r="AP49" i="4"/>
  <c r="AP52" i="4"/>
  <c r="AP53" i="4"/>
  <c r="AK12" i="4"/>
  <c r="Y99" i="4"/>
  <c r="AE99" i="4" s="1"/>
  <c r="AK26" i="4"/>
  <c r="AK150" i="4"/>
  <c r="AP136" i="4"/>
  <c r="AP67" i="4"/>
  <c r="AP58" i="4"/>
  <c r="AP68" i="4"/>
  <c r="AP118" i="4"/>
  <c r="Y113" i="4"/>
  <c r="AE113" i="4" s="1"/>
  <c r="AK65" i="4"/>
  <c r="AP10" i="4"/>
  <c r="AP61" i="4"/>
  <c r="AP142" i="4"/>
  <c r="Y66" i="4"/>
  <c r="AE66" i="4" s="1"/>
  <c r="AK144" i="4"/>
  <c r="AK133" i="4"/>
  <c r="AP127" i="4"/>
  <c r="AP107" i="4"/>
  <c r="AK11" i="4"/>
  <c r="Y135" i="4"/>
  <c r="AE135" i="4" s="1"/>
  <c r="AK127" i="4"/>
  <c r="AK134" i="4"/>
  <c r="AK114" i="4"/>
  <c r="Y17" i="4"/>
  <c r="AE17" i="4" s="1"/>
  <c r="Y78" i="4"/>
  <c r="AE78" i="4" s="1"/>
  <c r="AP108" i="4"/>
  <c r="AP154" i="4"/>
  <c r="AP73" i="4"/>
  <c r="AP27" i="4"/>
  <c r="AP71" i="4"/>
  <c r="Y117" i="4"/>
  <c r="AE117" i="4" s="1"/>
  <c r="AP45" i="4"/>
  <c r="AP70" i="4"/>
  <c r="AP19" i="4"/>
  <c r="AP151" i="4"/>
  <c r="E47" i="1"/>
  <c r="B47" i="1"/>
  <c r="AK32" i="4"/>
  <c r="AK119" i="4"/>
  <c r="Y47" i="4"/>
  <c r="AE47" i="4" s="1"/>
  <c r="AP57" i="4"/>
  <c r="AP143" i="4"/>
  <c r="AP22" i="4"/>
  <c r="AP43" i="4"/>
  <c r="AP130" i="4"/>
  <c r="F47" i="1"/>
  <c r="Y143" i="4"/>
  <c r="AE143" i="4" s="1"/>
  <c r="Y80" i="4"/>
  <c r="AE80" i="4" s="1"/>
  <c r="AP13" i="4"/>
  <c r="AJ4" i="4"/>
  <c r="AP38" i="4"/>
  <c r="X4" i="4"/>
  <c r="AD6" i="4"/>
  <c r="AK118" i="4"/>
  <c r="AK24" i="4"/>
  <c r="AK19" i="4"/>
  <c r="AK120" i="4"/>
  <c r="AK100" i="4"/>
  <c r="Y140" i="4"/>
  <c r="AE140" i="4" s="1"/>
  <c r="AK142" i="4"/>
  <c r="AK139" i="4"/>
  <c r="AK151" i="4"/>
  <c r="AP153" i="4"/>
  <c r="AK36" i="4"/>
  <c r="AK40" i="4"/>
  <c r="Y145" i="4"/>
  <c r="AE145" i="4" s="1"/>
  <c r="Y90" i="4"/>
  <c r="AE90" i="4" s="1"/>
  <c r="AK43" i="4"/>
  <c r="Y94" i="4"/>
  <c r="AE94" i="4" s="1"/>
  <c r="AK111" i="4"/>
  <c r="AK107" i="4"/>
  <c r="AK13" i="4"/>
  <c r="Y148" i="4"/>
  <c r="AE148" i="4" s="1"/>
  <c r="AK113" i="4"/>
  <c r="AK23" i="4"/>
  <c r="Y31" i="4"/>
  <c r="AE31" i="4" s="1"/>
  <c r="AQ31" i="4" s="1"/>
  <c r="AK63" i="4"/>
  <c r="AK66" i="4"/>
  <c r="AQ66" i="4" s="1"/>
  <c r="Y15" i="4"/>
  <c r="AE15" i="4" s="1"/>
  <c r="Y22" i="4"/>
  <c r="AE22" i="4" s="1"/>
  <c r="Y138" i="4"/>
  <c r="AE138" i="4" s="1"/>
  <c r="Y144" i="4"/>
  <c r="AE144" i="4" s="1"/>
  <c r="Y9" i="4"/>
  <c r="AE9" i="4" s="1"/>
  <c r="AK37" i="4"/>
  <c r="Y81" i="4"/>
  <c r="AE81" i="4" s="1"/>
  <c r="Y65" i="4"/>
  <c r="AE65" i="4" s="1"/>
  <c r="AQ65" i="4" s="1"/>
  <c r="AK51" i="4"/>
  <c r="Y84" i="4"/>
  <c r="AE84" i="4" s="1"/>
  <c r="AK102" i="4"/>
  <c r="Y133" i="4"/>
  <c r="AE133" i="4" s="1"/>
  <c r="Y75" i="4"/>
  <c r="AE75" i="4" s="1"/>
  <c r="Y60" i="4"/>
  <c r="AE60" i="4" s="1"/>
  <c r="AK17" i="4"/>
  <c r="AP144" i="4"/>
  <c r="AP29" i="4"/>
  <c r="Y119" i="4"/>
  <c r="AE119" i="4" s="1"/>
  <c r="AK77" i="4"/>
  <c r="AK78" i="4"/>
  <c r="Y73" i="4"/>
  <c r="AE73" i="4" s="1"/>
  <c r="AK47" i="4"/>
  <c r="Y83" i="4"/>
  <c r="AE83" i="4" s="1"/>
  <c r="Y55" i="4"/>
  <c r="AE55" i="4" s="1"/>
  <c r="AK16" i="4"/>
  <c r="Y70" i="4"/>
  <c r="AE70" i="4" s="1"/>
  <c r="Y27" i="4"/>
  <c r="AE27" i="4" s="1"/>
  <c r="Y82" i="4"/>
  <c r="AE82" i="4" s="1"/>
  <c r="Y85" i="4"/>
  <c r="AE85" i="4" s="1"/>
  <c r="AK54" i="4"/>
  <c r="AK62" i="4"/>
  <c r="Y25" i="4"/>
  <c r="AE25" i="4" s="1"/>
  <c r="Y8" i="4"/>
  <c r="AE8" i="4" s="1"/>
  <c r="Y59" i="4"/>
  <c r="AE59" i="4" s="1"/>
  <c r="Y108" i="4"/>
  <c r="AE108" i="4" s="1"/>
  <c r="Y24" i="4"/>
  <c r="AE24" i="4" s="1"/>
  <c r="AP131" i="4"/>
  <c r="AP150" i="4"/>
  <c r="Y57" i="4"/>
  <c r="AE57" i="4" s="1"/>
  <c r="AK42" i="4"/>
  <c r="Y95" i="4"/>
  <c r="AE95" i="4" s="1"/>
  <c r="AK125" i="4"/>
  <c r="AP48" i="4"/>
  <c r="AP42" i="4"/>
  <c r="AP104" i="4"/>
  <c r="Y112" i="4"/>
  <c r="AE112" i="4" s="1"/>
  <c r="AK53" i="4"/>
  <c r="AK28" i="4"/>
  <c r="AK68" i="4"/>
  <c r="AK116" i="4"/>
  <c r="Y18" i="4"/>
  <c r="AE18" i="4" s="1"/>
  <c r="AK140" i="4"/>
  <c r="AK61" i="4"/>
  <c r="Y142" i="4"/>
  <c r="AE142" i="4" s="1"/>
  <c r="AQ142" i="4" s="1"/>
  <c r="AK72" i="4"/>
  <c r="AK121" i="4"/>
  <c r="AK21" i="4"/>
  <c r="AK30" i="4"/>
  <c r="Y124" i="4"/>
  <c r="AE124" i="4" s="1"/>
  <c r="AK69" i="4"/>
  <c r="AK103" i="4"/>
  <c r="AK91" i="4"/>
  <c r="AK137" i="4"/>
  <c r="AK88" i="4"/>
  <c r="AP152" i="4"/>
  <c r="AP76" i="4"/>
  <c r="AP112" i="4"/>
  <c r="AP134" i="4"/>
  <c r="AK141" i="4"/>
  <c r="H4" i="4"/>
  <c r="AL117" i="4" s="1"/>
  <c r="Y35" i="4"/>
  <c r="AE35" i="4" s="1"/>
  <c r="Y36" i="4"/>
  <c r="AE36" i="4" s="1"/>
  <c r="Y128" i="4"/>
  <c r="AE128" i="4" s="1"/>
  <c r="AK145" i="4"/>
  <c r="Y45" i="4"/>
  <c r="AE45" i="4" s="1"/>
  <c r="Y43" i="4"/>
  <c r="AE43" i="4" s="1"/>
  <c r="AK153" i="4"/>
  <c r="Y111" i="4"/>
  <c r="AE111" i="4" s="1"/>
  <c r="Y74" i="4"/>
  <c r="AE74" i="4" s="1"/>
  <c r="Y13" i="4"/>
  <c r="AE13" i="4" s="1"/>
  <c r="Y49" i="4"/>
  <c r="AE49" i="4" s="1"/>
  <c r="AK130" i="4"/>
  <c r="AK70" i="4"/>
  <c r="AK129" i="4"/>
  <c r="AK59" i="4"/>
  <c r="Y42" i="4"/>
  <c r="AE42" i="4" s="1"/>
  <c r="Y125" i="4"/>
  <c r="AE125" i="4" s="1"/>
  <c r="Y98" i="4"/>
  <c r="AE98" i="4" s="1"/>
  <c r="AK112" i="4"/>
  <c r="Y28" i="4"/>
  <c r="AE28" i="4" s="1"/>
  <c r="Y116" i="4"/>
  <c r="AE116" i="4" s="1"/>
  <c r="AK123" i="4"/>
  <c r="Y121" i="4"/>
  <c r="AE121" i="4" s="1"/>
  <c r="Y30" i="4"/>
  <c r="AE30" i="4" s="1"/>
  <c r="AQ30" i="4" s="1"/>
  <c r="Y69" i="4"/>
  <c r="AE69" i="4" s="1"/>
  <c r="Y96" i="4"/>
  <c r="AE96" i="4" s="1"/>
  <c r="AK148" i="4"/>
  <c r="AK71" i="4"/>
  <c r="Y23" i="4"/>
  <c r="AE23" i="4" s="1"/>
  <c r="AK101" i="4"/>
  <c r="Y63" i="4"/>
  <c r="AE63" i="4" s="1"/>
  <c r="Y41" i="4"/>
  <c r="AE41" i="4" s="1"/>
  <c r="AK15" i="4"/>
  <c r="AK106" i="4"/>
  <c r="AK138" i="4"/>
  <c r="AK105" i="4"/>
  <c r="AK9" i="4"/>
  <c r="Y20" i="4"/>
  <c r="AE20" i="4" s="1"/>
  <c r="AK81" i="4"/>
  <c r="AK92" i="4"/>
  <c r="Y51" i="4"/>
  <c r="AE51" i="4" s="1"/>
  <c r="AK52" i="4"/>
  <c r="Y102" i="4"/>
  <c r="AE102" i="4" s="1"/>
  <c r="Y154" i="4"/>
  <c r="AE154" i="4" s="1"/>
  <c r="AQ154" i="4" s="1"/>
  <c r="AP60" i="4"/>
  <c r="AK10" i="4"/>
  <c r="AK60" i="4"/>
  <c r="Y56" i="4"/>
  <c r="AE56" i="4" s="1"/>
  <c r="AP121" i="4"/>
  <c r="AK89" i="4"/>
  <c r="Y77" i="4"/>
  <c r="AE77" i="4" s="1"/>
  <c r="Y29" i="4"/>
  <c r="AE29" i="4" s="1"/>
  <c r="AK73" i="4"/>
  <c r="Y93" i="4"/>
  <c r="AE93" i="4" s="1"/>
  <c r="AK83" i="4"/>
  <c r="AK86" i="4"/>
  <c r="Y16" i="4"/>
  <c r="AE16" i="4" s="1"/>
  <c r="AK38" i="4"/>
  <c r="AK27" i="4"/>
  <c r="Y115" i="4"/>
  <c r="AE115" i="4" s="1"/>
  <c r="AK85" i="4"/>
  <c r="Y6" i="4"/>
  <c r="Y79" i="4"/>
  <c r="AE79" i="4" s="1"/>
  <c r="Y62" i="4"/>
  <c r="AE62" i="4" s="1"/>
  <c r="AQ62" i="4" s="1"/>
  <c r="Y97" i="4"/>
  <c r="AE97" i="4" s="1"/>
  <c r="AK8" i="4"/>
  <c r="AK131" i="4"/>
  <c r="AK108" i="4"/>
  <c r="AP63" i="4"/>
  <c r="B10" i="5"/>
  <c r="N10" i="5" s="1"/>
  <c r="B26" i="5"/>
  <c r="N26" i="5" s="1"/>
  <c r="B6" i="5"/>
  <c r="B35" i="5"/>
  <c r="N35" i="5" s="1"/>
  <c r="B11" i="5"/>
  <c r="N11" i="5" s="1"/>
  <c r="B23" i="5"/>
  <c r="N23" i="5" s="1"/>
  <c r="B37" i="5"/>
  <c r="N37" i="5" s="1"/>
  <c r="B45" i="5"/>
  <c r="N45" i="5" s="1"/>
  <c r="B40" i="5"/>
  <c r="N40" i="5" s="1"/>
  <c r="B33" i="5"/>
  <c r="N33" i="5" s="1"/>
  <c r="B14" i="5"/>
  <c r="N14" i="5" s="1"/>
  <c r="B31" i="5"/>
  <c r="N31" i="5" s="1"/>
  <c r="B21" i="5"/>
  <c r="N21" i="5" s="1"/>
  <c r="B7" i="5"/>
  <c r="N7" i="5" s="1"/>
  <c r="B38" i="5"/>
  <c r="N38" i="5" s="1"/>
  <c r="B43" i="5"/>
  <c r="N43" i="5" s="1"/>
  <c r="B32" i="5"/>
  <c r="N32" i="5" s="1"/>
  <c r="B22" i="5"/>
  <c r="N22" i="5" s="1"/>
  <c r="B49" i="5"/>
  <c r="N49" i="5" s="1"/>
  <c r="B30" i="5"/>
  <c r="N30" i="5" s="1"/>
  <c r="B16" i="5"/>
  <c r="N16" i="5" s="1"/>
  <c r="B27" i="5"/>
  <c r="N27" i="5" s="1"/>
  <c r="B13" i="5"/>
  <c r="N13" i="5" s="1"/>
  <c r="B44" i="5"/>
  <c r="N44" i="5" s="1"/>
  <c r="B18" i="5"/>
  <c r="N18" i="5" s="1"/>
  <c r="B19" i="5"/>
  <c r="N19" i="5" s="1"/>
  <c r="B36" i="5"/>
  <c r="N36" i="5" s="1"/>
  <c r="B34" i="5"/>
  <c r="N34" i="5" s="1"/>
  <c r="B17" i="5"/>
  <c r="N17" i="5" s="1"/>
  <c r="AC4" i="4"/>
  <c r="B8" i="5"/>
  <c r="N8" i="5" s="1"/>
  <c r="B47" i="5"/>
  <c r="N47" i="5" s="1"/>
  <c r="B48" i="5"/>
  <c r="N48" i="5" s="1"/>
  <c r="B28" i="5"/>
  <c r="N28" i="5" s="1"/>
  <c r="B29" i="5"/>
  <c r="N29" i="5" s="1"/>
  <c r="B46" i="5"/>
  <c r="N46" i="5" s="1"/>
  <c r="B24" i="5"/>
  <c r="N24" i="5" s="1"/>
  <c r="B25" i="5"/>
  <c r="N25" i="5" s="1"/>
  <c r="B41" i="5"/>
  <c r="N41" i="5" s="1"/>
  <c r="B15" i="5"/>
  <c r="N15" i="5" s="1"/>
  <c r="B42" i="5"/>
  <c r="N42" i="5" s="1"/>
  <c r="B9" i="5"/>
  <c r="N9" i="5" s="1"/>
  <c r="B20" i="5"/>
  <c r="N20" i="5" s="1"/>
  <c r="B39" i="5"/>
  <c r="N39" i="5" s="1"/>
  <c r="B12" i="5"/>
  <c r="N12" i="5" s="1"/>
  <c r="AK136" i="4"/>
  <c r="AK57" i="4"/>
  <c r="Y39" i="4"/>
  <c r="AE39" i="4" s="1"/>
  <c r="AK95" i="4"/>
  <c r="AK7" i="4"/>
  <c r="AK149" i="4"/>
  <c r="Y53" i="4"/>
  <c r="AE53" i="4" s="1"/>
  <c r="AK76" i="4"/>
  <c r="Y68" i="4"/>
  <c r="AE68" i="4" s="1"/>
  <c r="AK122" i="4"/>
  <c r="AK18" i="4"/>
  <c r="Y44" i="4"/>
  <c r="AE44" i="4" s="1"/>
  <c r="Y61" i="4"/>
  <c r="AE61" i="4" s="1"/>
  <c r="Y50" i="4"/>
  <c r="AE50" i="4" s="1"/>
  <c r="Y72" i="4"/>
  <c r="AE72" i="4" s="1"/>
  <c r="AK126" i="4"/>
  <c r="Y21" i="4"/>
  <c r="AE21" i="4" s="1"/>
  <c r="AK48" i="4"/>
  <c r="AK124" i="4"/>
  <c r="AK132" i="4"/>
  <c r="Y103" i="4"/>
  <c r="AE103" i="4" s="1"/>
  <c r="AK110" i="4"/>
  <c r="Y137" i="4"/>
  <c r="AE137" i="4" s="1"/>
  <c r="AP111" i="4"/>
  <c r="AP35" i="4"/>
  <c r="AP80" i="4"/>
  <c r="AP155" i="4"/>
  <c r="Z41" i="4"/>
  <c r="AF41" i="4" s="1"/>
  <c r="AL29" i="4"/>
  <c r="AL73" i="4"/>
  <c r="AL123" i="4"/>
  <c r="Z149" i="4"/>
  <c r="AF149" i="4" s="1"/>
  <c r="AK34" i="4"/>
  <c r="AK35" i="4"/>
  <c r="AK46" i="4"/>
  <c r="AK128" i="4"/>
  <c r="AK104" i="4"/>
  <c r="AK45" i="4"/>
  <c r="Y64" i="4"/>
  <c r="AE64" i="4" s="1"/>
  <c r="Y153" i="4"/>
  <c r="AE153" i="4" s="1"/>
  <c r="Y146" i="4"/>
  <c r="AE146" i="4" s="1"/>
  <c r="AK74" i="4"/>
  <c r="AK87" i="4"/>
  <c r="AK49" i="4"/>
  <c r="AK55" i="4"/>
  <c r="AK82" i="4"/>
  <c r="Y67" i="4"/>
  <c r="AE67" i="4" s="1"/>
  <c r="Y54" i="4"/>
  <c r="AE54" i="4" s="1"/>
  <c r="AK152" i="4"/>
  <c r="AK25" i="4"/>
  <c r="AK147" i="4"/>
  <c r="AK58" i="4"/>
  <c r="Y14" i="4"/>
  <c r="AE14" i="4" s="1"/>
  <c r="AK155" i="4"/>
  <c r="AK33" i="4"/>
  <c r="Y91" i="4"/>
  <c r="AE91" i="4" s="1"/>
  <c r="Y88" i="4"/>
  <c r="AE88" i="4" s="1"/>
  <c r="AK109" i="4"/>
  <c r="Y141" i="4"/>
  <c r="AE141" i="4" s="1"/>
  <c r="AL20" i="4"/>
  <c r="AP12" i="4"/>
  <c r="Y11" i="4"/>
  <c r="AE11" i="4" s="1"/>
  <c r="Y71" i="4"/>
  <c r="AE71" i="4" s="1"/>
  <c r="AQ71" i="4" s="1"/>
  <c r="Y12" i="4"/>
  <c r="AE12" i="4" s="1"/>
  <c r="Y101" i="4"/>
  <c r="AE101" i="4" s="1"/>
  <c r="AK135" i="4"/>
  <c r="AQ135" i="4" s="1"/>
  <c r="AK41" i="4"/>
  <c r="AK99" i="4"/>
  <c r="AQ99" i="4" s="1"/>
  <c r="Y106" i="4"/>
  <c r="AE106" i="4" s="1"/>
  <c r="Y127" i="4"/>
  <c r="AE127" i="4" s="1"/>
  <c r="Y105" i="4"/>
  <c r="AE105" i="4" s="1"/>
  <c r="AQ105" i="4" s="1"/>
  <c r="Y26" i="4"/>
  <c r="AE26" i="4" s="1"/>
  <c r="AK20" i="4"/>
  <c r="Y134" i="4"/>
  <c r="AE134" i="4" s="1"/>
  <c r="Y92" i="4"/>
  <c r="AE92" i="4" s="1"/>
  <c r="AQ92" i="4" s="1"/>
  <c r="Y150" i="4"/>
  <c r="AE150" i="4" s="1"/>
  <c r="AQ150" i="4" s="1"/>
  <c r="Y52" i="4"/>
  <c r="AE52" i="4" s="1"/>
  <c r="Y114" i="4"/>
  <c r="AE114" i="4" s="1"/>
  <c r="Y10" i="4"/>
  <c r="AE10" i="4" s="1"/>
  <c r="Y32" i="4"/>
  <c r="AE32" i="4" s="1"/>
  <c r="AK56" i="4"/>
  <c r="AP78" i="4"/>
  <c r="AP33" i="4"/>
  <c r="AK143" i="4"/>
  <c r="Y89" i="4"/>
  <c r="AE89" i="4" s="1"/>
  <c r="AK117" i="4"/>
  <c r="AK29" i="4"/>
  <c r="AK80" i="4"/>
  <c r="AQ80" i="4" s="1"/>
  <c r="AK93" i="4"/>
  <c r="Y130" i="4"/>
  <c r="AE130" i="4" s="1"/>
  <c r="Y86" i="4"/>
  <c r="AE86" i="4" s="1"/>
  <c r="Y129" i="4"/>
  <c r="AE129" i="4" s="1"/>
  <c r="Y38" i="4"/>
  <c r="AE38" i="4" s="1"/>
  <c r="AK67" i="4"/>
  <c r="AK115" i="4"/>
  <c r="Y152" i="4"/>
  <c r="AE152" i="4" s="1"/>
  <c r="AQ152" i="4" s="1"/>
  <c r="AK6" i="4"/>
  <c r="AK79" i="4"/>
  <c r="Y147" i="4"/>
  <c r="AE147" i="4" s="1"/>
  <c r="AK97" i="4"/>
  <c r="Y118" i="4"/>
  <c r="AE118" i="4" s="1"/>
  <c r="Y131" i="4"/>
  <c r="AE131" i="4" s="1"/>
  <c r="AP30" i="4"/>
  <c r="AP41" i="4"/>
  <c r="AP106" i="4"/>
  <c r="AP103" i="4"/>
  <c r="Y136" i="4"/>
  <c r="AE136" i="4" s="1"/>
  <c r="Y19" i="4"/>
  <c r="AE19" i="4" s="1"/>
  <c r="AK39" i="4"/>
  <c r="AK98" i="4"/>
  <c r="Y7" i="4"/>
  <c r="AE7" i="4" s="1"/>
  <c r="AP7" i="4"/>
  <c r="AP16" i="4"/>
  <c r="Y120" i="4"/>
  <c r="AE120" i="4" s="1"/>
  <c r="Y149" i="4"/>
  <c r="AE149" i="4" s="1"/>
  <c r="Y58" i="4"/>
  <c r="AE58" i="4" s="1"/>
  <c r="Y76" i="4"/>
  <c r="AE76" i="4" s="1"/>
  <c r="Y100" i="4"/>
  <c r="AE100" i="4" s="1"/>
  <c r="Y122" i="4"/>
  <c r="AE122" i="4" s="1"/>
  <c r="AK14" i="4"/>
  <c r="AK44" i="4"/>
  <c r="Y123" i="4"/>
  <c r="AE123" i="4" s="1"/>
  <c r="AK50" i="4"/>
  <c r="Y155" i="4"/>
  <c r="AE155" i="4" s="1"/>
  <c r="Y126" i="4"/>
  <c r="AE126" i="4" s="1"/>
  <c r="Y33" i="4"/>
  <c r="AE33" i="4" s="1"/>
  <c r="Y48" i="4"/>
  <c r="AE48" i="4" s="1"/>
  <c r="Y139" i="4"/>
  <c r="AE139" i="4" s="1"/>
  <c r="Y132" i="4"/>
  <c r="AE132" i="4" s="1"/>
  <c r="Y151" i="4"/>
  <c r="AE151" i="4" s="1"/>
  <c r="Y110" i="4"/>
  <c r="AE110" i="4" s="1"/>
  <c r="Y109" i="4"/>
  <c r="AE109" i="4" s="1"/>
  <c r="AP32" i="4"/>
  <c r="AP40" i="4"/>
  <c r="AP147" i="4"/>
  <c r="AP56" i="4"/>
  <c r="Z107" i="4"/>
  <c r="AF107" i="4" s="1"/>
  <c r="AL131" i="4"/>
  <c r="Z83" i="4"/>
  <c r="AF83" i="4" s="1"/>
  <c r="Z7" i="4"/>
  <c r="AF7" i="4" s="1"/>
  <c r="AL103" i="4"/>
  <c r="I89" i="4"/>
  <c r="I120" i="4"/>
  <c r="I148" i="4"/>
  <c r="I141" i="4"/>
  <c r="I113" i="4"/>
  <c r="I143" i="4"/>
  <c r="I149" i="4"/>
  <c r="I119" i="4"/>
  <c r="I112" i="4"/>
  <c r="I34" i="4"/>
  <c r="I77" i="4"/>
  <c r="I53" i="4"/>
  <c r="I35" i="4"/>
  <c r="I11" i="4"/>
  <c r="I71" i="4"/>
  <c r="I70" i="4"/>
  <c r="I54" i="4"/>
  <c r="I12" i="4"/>
  <c r="I26" i="4"/>
  <c r="I108" i="4"/>
  <c r="I16" i="4"/>
  <c r="I65" i="4"/>
  <c r="I6" i="4"/>
  <c r="I142" i="4"/>
  <c r="I139" i="4"/>
  <c r="I52" i="4"/>
  <c r="I14" i="4"/>
  <c r="I31" i="4"/>
  <c r="I86" i="4"/>
  <c r="I67" i="4"/>
  <c r="I150" i="4"/>
  <c r="I94" i="4"/>
  <c r="I146" i="4"/>
  <c r="I131" i="4"/>
  <c r="I127" i="4"/>
  <c r="I137" i="4"/>
  <c r="I96" i="4"/>
  <c r="I140" i="4"/>
  <c r="I110" i="4"/>
  <c r="I103" i="4"/>
  <c r="I22" i="4"/>
  <c r="I118" i="4"/>
  <c r="I23" i="4"/>
  <c r="I41" i="4"/>
  <c r="I32" i="4"/>
  <c r="I85" i="4"/>
  <c r="I69" i="4"/>
  <c r="I21" i="4"/>
  <c r="I90" i="4"/>
  <c r="I84" i="4"/>
  <c r="I87" i="4"/>
  <c r="I33" i="4"/>
  <c r="I121" i="4"/>
  <c r="I126" i="4"/>
  <c r="I132" i="4"/>
  <c r="I8" i="4"/>
  <c r="I56" i="4"/>
  <c r="I88" i="4"/>
  <c r="I50" i="4"/>
  <c r="I91" i="4"/>
  <c r="I105" i="4"/>
  <c r="I98" i="4"/>
  <c r="I45" i="4"/>
  <c r="I9" i="4"/>
  <c r="I46" i="4"/>
  <c r="I151" i="4"/>
  <c r="I28" i="4"/>
  <c r="I74" i="4"/>
  <c r="I62" i="4"/>
  <c r="I68" i="4"/>
  <c r="I13" i="4"/>
  <c r="I59" i="4"/>
  <c r="I25" i="4"/>
  <c r="I78" i="4"/>
  <c r="I37" i="4"/>
  <c r="I39" i="4"/>
  <c r="I122" i="4"/>
  <c r="I117" i="4"/>
  <c r="I153" i="4"/>
  <c r="I79" i="4"/>
  <c r="I133" i="4"/>
  <c r="I101" i="4"/>
  <c r="I135" i="4"/>
  <c r="I38" i="4"/>
  <c r="I124" i="4"/>
  <c r="I95" i="4"/>
  <c r="I57" i="4"/>
  <c r="I155" i="4"/>
  <c r="I152" i="4"/>
  <c r="I42" i="4"/>
  <c r="I97" i="4"/>
  <c r="I106" i="4"/>
  <c r="I75" i="4"/>
  <c r="I48" i="4"/>
  <c r="I17" i="4"/>
  <c r="I40" i="4"/>
  <c r="I63" i="4"/>
  <c r="I55" i="4"/>
  <c r="I27" i="4"/>
  <c r="I51" i="4"/>
  <c r="I43" i="4"/>
  <c r="I15" i="4"/>
  <c r="I66" i="4"/>
  <c r="I147" i="4"/>
  <c r="I36" i="4"/>
  <c r="I47" i="4"/>
  <c r="I20" i="4"/>
  <c r="I64" i="4"/>
  <c r="I7" i="4"/>
  <c r="I130" i="4"/>
  <c r="I116" i="4"/>
  <c r="I115" i="4"/>
  <c r="I107" i="4"/>
  <c r="I129" i="4"/>
  <c r="I80" i="4"/>
  <c r="I99" i="4"/>
  <c r="I58" i="4"/>
  <c r="I29" i="4"/>
  <c r="I18" i="4"/>
  <c r="I92" i="4"/>
  <c r="I109" i="4"/>
  <c r="I104" i="4"/>
  <c r="I60" i="4"/>
  <c r="I76" i="4"/>
  <c r="I49" i="4"/>
  <c r="I111" i="4"/>
  <c r="I73" i="4"/>
  <c r="I19" i="4"/>
  <c r="I83" i="4"/>
  <c r="I102" i="4"/>
  <c r="I154" i="4"/>
  <c r="I10" i="4"/>
  <c r="I145" i="4"/>
  <c r="I136" i="4"/>
  <c r="I44" i="4"/>
  <c r="I100" i="4"/>
  <c r="I24" i="4"/>
  <c r="I93" i="4"/>
  <c r="I125" i="4"/>
  <c r="I123" i="4"/>
  <c r="I30" i="4"/>
  <c r="I81" i="4"/>
  <c r="I134" i="4"/>
  <c r="I114" i="4"/>
  <c r="I128" i="4"/>
  <c r="I72" i="4"/>
  <c r="I138" i="4"/>
  <c r="I144" i="4"/>
  <c r="I82" i="4"/>
  <c r="I61" i="4"/>
  <c r="Y34" i="4"/>
  <c r="AE34" i="4" s="1"/>
  <c r="Y40" i="4"/>
  <c r="AE40" i="4" s="1"/>
  <c r="Y46" i="4"/>
  <c r="AE46" i="4" s="1"/>
  <c r="AK90" i="4"/>
  <c r="Y104" i="4"/>
  <c r="AE104" i="4" s="1"/>
  <c r="AK94" i="4"/>
  <c r="AK64" i="4"/>
  <c r="Y107" i="4"/>
  <c r="AE107" i="4" s="1"/>
  <c r="AK146" i="4"/>
  <c r="AK96" i="4"/>
  <c r="Y87" i="4"/>
  <c r="AE87" i="4" s="1"/>
  <c r="AQ107" i="4" l="1"/>
  <c r="AQ84" i="4"/>
  <c r="AQ7" i="4"/>
  <c r="AQ136" i="4"/>
  <c r="AQ86" i="4"/>
  <c r="AQ77" i="4"/>
  <c r="AQ119" i="4"/>
  <c r="AQ127" i="4"/>
  <c r="AQ137" i="4"/>
  <c r="AQ72" i="4"/>
  <c r="AQ53" i="4"/>
  <c r="AQ102" i="4"/>
  <c r="AQ63" i="4"/>
  <c r="AQ75" i="4"/>
  <c r="AQ40" i="4"/>
  <c r="AQ78" i="4"/>
  <c r="AQ113" i="4"/>
  <c r="AQ109" i="4"/>
  <c r="AQ155" i="4"/>
  <c r="Z42" i="4"/>
  <c r="AF42" i="4" s="1"/>
  <c r="Z16" i="4"/>
  <c r="AF16" i="4" s="1"/>
  <c r="Z138" i="4"/>
  <c r="AF138" i="4" s="1"/>
  <c r="Z79" i="4"/>
  <c r="AF79" i="4" s="1"/>
  <c r="Z91" i="4"/>
  <c r="AF91" i="4" s="1"/>
  <c r="AQ52" i="4"/>
  <c r="AQ106" i="4"/>
  <c r="AQ101" i="4"/>
  <c r="AL116" i="4"/>
  <c r="AL39" i="4"/>
  <c r="AL63" i="4"/>
  <c r="AL146" i="4"/>
  <c r="AL92" i="4"/>
  <c r="AL142" i="4"/>
  <c r="Z145" i="4"/>
  <c r="AF145" i="4" s="1"/>
  <c r="AL110" i="4"/>
  <c r="AL51" i="4"/>
  <c r="Z44" i="4"/>
  <c r="AF44" i="4" s="1"/>
  <c r="Z46" i="4"/>
  <c r="AF46" i="4" s="1"/>
  <c r="AQ19" i="4"/>
  <c r="AQ32" i="4"/>
  <c r="AL8" i="4"/>
  <c r="Z33" i="4"/>
  <c r="AF33" i="4" s="1"/>
  <c r="Z134" i="4"/>
  <c r="AF134" i="4" s="1"/>
  <c r="AL14" i="4"/>
  <c r="Z58" i="4"/>
  <c r="AF58" i="4" s="1"/>
  <c r="Z144" i="4"/>
  <c r="AF144" i="4" s="1"/>
  <c r="Z93" i="4"/>
  <c r="AF93" i="4" s="1"/>
  <c r="AQ13" i="4"/>
  <c r="AQ43" i="4"/>
  <c r="AQ36" i="4"/>
  <c r="AQ133" i="4"/>
  <c r="Z114" i="4"/>
  <c r="AF114" i="4" s="1"/>
  <c r="AL139" i="4"/>
  <c r="Z31" i="4"/>
  <c r="AF31" i="4" s="1"/>
  <c r="Z81" i="4"/>
  <c r="AF81" i="4" s="1"/>
  <c r="AL113" i="4"/>
  <c r="AL108" i="4"/>
  <c r="AQ91" i="4"/>
  <c r="AQ54" i="4"/>
  <c r="AL148" i="4"/>
  <c r="Z98" i="4"/>
  <c r="AF98" i="4" s="1"/>
  <c r="AL68" i="4"/>
  <c r="AL25" i="4"/>
  <c r="Z26" i="4"/>
  <c r="AF26" i="4" s="1"/>
  <c r="AQ17" i="4"/>
  <c r="AQ151" i="4"/>
  <c r="AQ123" i="4"/>
  <c r="AQ100" i="4"/>
  <c r="AQ134" i="4"/>
  <c r="AQ89" i="4"/>
  <c r="AQ22" i="4"/>
  <c r="AQ153" i="4"/>
  <c r="AQ144" i="4"/>
  <c r="AQ117" i="4"/>
  <c r="AQ114" i="4"/>
  <c r="AQ104" i="4"/>
  <c r="AQ34" i="4"/>
  <c r="AQ37" i="4"/>
  <c r="Z60" i="4"/>
  <c r="AF60" i="4" s="1"/>
  <c r="AQ118" i="4"/>
  <c r="AQ69" i="4"/>
  <c r="AQ129" i="4"/>
  <c r="AQ143" i="4"/>
  <c r="AQ26" i="4"/>
  <c r="AQ88" i="4"/>
  <c r="AQ28" i="4"/>
  <c r="AQ42" i="4"/>
  <c r="AQ111" i="4"/>
  <c r="AQ47" i="4"/>
  <c r="AQ110" i="4"/>
  <c r="AQ48" i="4"/>
  <c r="AQ122" i="4"/>
  <c r="AQ149" i="4"/>
  <c r="AQ10" i="4"/>
  <c r="AL74" i="4"/>
  <c r="AQ24" i="4"/>
  <c r="AQ79" i="4"/>
  <c r="AL82" i="4"/>
  <c r="AL76" i="4"/>
  <c r="AQ121" i="4"/>
  <c r="Z53" i="4"/>
  <c r="AF53" i="4" s="1"/>
  <c r="AL88" i="4"/>
  <c r="AI75" i="4"/>
  <c r="AO75" i="4" s="1"/>
  <c r="AI59" i="4"/>
  <c r="AO59" i="4" s="1"/>
  <c r="AI71" i="4"/>
  <c r="AO71" i="4" s="1"/>
  <c r="AI84" i="4"/>
  <c r="AO84" i="4" s="1"/>
  <c r="AI124" i="4"/>
  <c r="AO124" i="4" s="1"/>
  <c r="AI150" i="4"/>
  <c r="AO150" i="4" s="1"/>
  <c r="AI131" i="4"/>
  <c r="AO131" i="4" s="1"/>
  <c r="AI40" i="4"/>
  <c r="AO40" i="4" s="1"/>
  <c r="AI7" i="4"/>
  <c r="AO7" i="4" s="1"/>
  <c r="AI41" i="4"/>
  <c r="AO41" i="4" s="1"/>
  <c r="AI55" i="4"/>
  <c r="AO55" i="4" s="1"/>
  <c r="AI67" i="4"/>
  <c r="AO67" i="4" s="1"/>
  <c r="AI64" i="4"/>
  <c r="AO64" i="4" s="1"/>
  <c r="AI118" i="4"/>
  <c r="AO118" i="4" s="1"/>
  <c r="AI18" i="4"/>
  <c r="AO18" i="4" s="1"/>
  <c r="AI97" i="4"/>
  <c r="AO97" i="4" s="1"/>
  <c r="AI134" i="4"/>
  <c r="AO134" i="4" s="1"/>
  <c r="AI80" i="4"/>
  <c r="AO80" i="4" s="1"/>
  <c r="AI12" i="4"/>
  <c r="AO12" i="4" s="1"/>
  <c r="AI152" i="4"/>
  <c r="AO152" i="4" s="1"/>
  <c r="AI108" i="4"/>
  <c r="AO108" i="4" s="1"/>
  <c r="AI91" i="4"/>
  <c r="AO91" i="4" s="1"/>
  <c r="AI109" i="4"/>
  <c r="AO109" i="4" s="1"/>
  <c r="AI103" i="4"/>
  <c r="AO103" i="4" s="1"/>
  <c r="AI19" i="4"/>
  <c r="AO19" i="4" s="1"/>
  <c r="AI28" i="4"/>
  <c r="AO28" i="4" s="1"/>
  <c r="AI46" i="4"/>
  <c r="AO46" i="4" s="1"/>
  <c r="AI144" i="4"/>
  <c r="AO144" i="4" s="1"/>
  <c r="AI39" i="4"/>
  <c r="AO39" i="4" s="1"/>
  <c r="AI50" i="4"/>
  <c r="AO50" i="4" s="1"/>
  <c r="AI20" i="4"/>
  <c r="AO20" i="4" s="1"/>
  <c r="AI35" i="4"/>
  <c r="AO35" i="4" s="1"/>
  <c r="AI146" i="4"/>
  <c r="AO146" i="4" s="1"/>
  <c r="AI69" i="4"/>
  <c r="AO69" i="4" s="1"/>
  <c r="AI10" i="4"/>
  <c r="AO10" i="4" s="1"/>
  <c r="AI51" i="4"/>
  <c r="AO51" i="4" s="1"/>
  <c r="AI22" i="4"/>
  <c r="AO22" i="4" s="1"/>
  <c r="AI15" i="4"/>
  <c r="AO15" i="4" s="1"/>
  <c r="AI42" i="4"/>
  <c r="AO42" i="4" s="1"/>
  <c r="AI70" i="4"/>
  <c r="AO70" i="4" s="1"/>
  <c r="AI36" i="4"/>
  <c r="AO36" i="4" s="1"/>
  <c r="AI98" i="4"/>
  <c r="AO98" i="4" s="1"/>
  <c r="AI111" i="4"/>
  <c r="AO111" i="4" s="1"/>
  <c r="AI112" i="4"/>
  <c r="AO112" i="4" s="1"/>
  <c r="AI85" i="4"/>
  <c r="AO85" i="4" s="1"/>
  <c r="AI24" i="4"/>
  <c r="AO24" i="4" s="1"/>
  <c r="AI29" i="4"/>
  <c r="AO29" i="4" s="1"/>
  <c r="AI21" i="4"/>
  <c r="AO21" i="4" s="1"/>
  <c r="AI105" i="4"/>
  <c r="AO105" i="4" s="1"/>
  <c r="AI135" i="4"/>
  <c r="AO135" i="4" s="1"/>
  <c r="AI25" i="4"/>
  <c r="AO25" i="4" s="1"/>
  <c r="AI30" i="4"/>
  <c r="AO30" i="4" s="1"/>
  <c r="AI78" i="4"/>
  <c r="AO78" i="4" s="1"/>
  <c r="AI130" i="4"/>
  <c r="AO130" i="4" s="1"/>
  <c r="AI99" i="4"/>
  <c r="AO99" i="4" s="1"/>
  <c r="AI104" i="4"/>
  <c r="AO104" i="4" s="1"/>
  <c r="AI96" i="4"/>
  <c r="AO96" i="4" s="1"/>
  <c r="AI137" i="4"/>
  <c r="AO137" i="4" s="1"/>
  <c r="AI125" i="4"/>
  <c r="AO125" i="4" s="1"/>
  <c r="AI47" i="4"/>
  <c r="AO47" i="4" s="1"/>
  <c r="AI68" i="4"/>
  <c r="AO68" i="4" s="1"/>
  <c r="AI101" i="4"/>
  <c r="AO101" i="4" s="1"/>
  <c r="AI92" i="4"/>
  <c r="AO92" i="4" s="1"/>
  <c r="AI32" i="4"/>
  <c r="AO32" i="4" s="1"/>
  <c r="AI120" i="4"/>
  <c r="AO120" i="4" s="1"/>
  <c r="AI49" i="4"/>
  <c r="AO49" i="4" s="1"/>
  <c r="AI153" i="4"/>
  <c r="AO153" i="4" s="1"/>
  <c r="AI151" i="4"/>
  <c r="AO151" i="4" s="1"/>
  <c r="AI43" i="4"/>
  <c r="AO43" i="4" s="1"/>
  <c r="AI133" i="4"/>
  <c r="AO133" i="4" s="1"/>
  <c r="AI8" i="4"/>
  <c r="AO8" i="4" s="1"/>
  <c r="AI154" i="4"/>
  <c r="AO154" i="4" s="1"/>
  <c r="AI72" i="4"/>
  <c r="AO72" i="4" s="1"/>
  <c r="AI44" i="4"/>
  <c r="AO44" i="4" s="1"/>
  <c r="AI16" i="4"/>
  <c r="AO16" i="4" s="1"/>
  <c r="AI65" i="4"/>
  <c r="AO65" i="4" s="1"/>
  <c r="AI141" i="4"/>
  <c r="AO141" i="4" s="1"/>
  <c r="AI89" i="4"/>
  <c r="AO89" i="4" s="1"/>
  <c r="AI86" i="4"/>
  <c r="AO86" i="4" s="1"/>
  <c r="AI38" i="4"/>
  <c r="AO38" i="4" s="1"/>
  <c r="AI52" i="4"/>
  <c r="AO52" i="4" s="1"/>
  <c r="AI147" i="4"/>
  <c r="AO147" i="4" s="1"/>
  <c r="AI31" i="4"/>
  <c r="AO31" i="4" s="1"/>
  <c r="AI145" i="4"/>
  <c r="AO145" i="4" s="1"/>
  <c r="AI95" i="4"/>
  <c r="AO95" i="4" s="1"/>
  <c r="AI138" i="4"/>
  <c r="AO138" i="4" s="1"/>
  <c r="AI142" i="4"/>
  <c r="AO142" i="4" s="1"/>
  <c r="AI122" i="4"/>
  <c r="AO122" i="4" s="1"/>
  <c r="AI143" i="4"/>
  <c r="AO143" i="4" s="1"/>
  <c r="AI57" i="4"/>
  <c r="AO57" i="4" s="1"/>
  <c r="AI155" i="4"/>
  <c r="AO155" i="4" s="1"/>
  <c r="AI66" i="4"/>
  <c r="AO66" i="4" s="1"/>
  <c r="AI136" i="4"/>
  <c r="AO136" i="4" s="1"/>
  <c r="AI60" i="4"/>
  <c r="AO60" i="4" s="1"/>
  <c r="AI114" i="4"/>
  <c r="AO114" i="4" s="1"/>
  <c r="AI116" i="4"/>
  <c r="AO116" i="4" s="1"/>
  <c r="AI11" i="4"/>
  <c r="AO11" i="4" s="1"/>
  <c r="AI148" i="4"/>
  <c r="AO148" i="4" s="1"/>
  <c r="AI26" i="4"/>
  <c r="AO26" i="4" s="1"/>
  <c r="AI56" i="4"/>
  <c r="AO56" i="4" s="1"/>
  <c r="AI9" i="4"/>
  <c r="AO9" i="4" s="1"/>
  <c r="AI87" i="4"/>
  <c r="AO87" i="4" s="1"/>
  <c r="AI27" i="4"/>
  <c r="AO27" i="4" s="1"/>
  <c r="AI63" i="4"/>
  <c r="AO63" i="4" s="1"/>
  <c r="AI53" i="4"/>
  <c r="AO53" i="4" s="1"/>
  <c r="AI58" i="4"/>
  <c r="AO58" i="4" s="1"/>
  <c r="AI61" i="4"/>
  <c r="AO61" i="4" s="1"/>
  <c r="AI132" i="4"/>
  <c r="AO132" i="4" s="1"/>
  <c r="AI128" i="4"/>
  <c r="AO128" i="4" s="1"/>
  <c r="AI17" i="4"/>
  <c r="AO17" i="4" s="1"/>
  <c r="AI113" i="4"/>
  <c r="AO113" i="4" s="1"/>
  <c r="AI129" i="4"/>
  <c r="AO129" i="4" s="1"/>
  <c r="AI82" i="4"/>
  <c r="AO82" i="4" s="1"/>
  <c r="AI48" i="4"/>
  <c r="AO48" i="4" s="1"/>
  <c r="AI139" i="4"/>
  <c r="AO139" i="4" s="1"/>
  <c r="AI90" i="4"/>
  <c r="AO90" i="4" s="1"/>
  <c r="AI79" i="4"/>
  <c r="AO79" i="4" s="1"/>
  <c r="AI83" i="4"/>
  <c r="AO83" i="4" s="1"/>
  <c r="AI93" i="4"/>
  <c r="AO93" i="4" s="1"/>
  <c r="AI140" i="4"/>
  <c r="AO140" i="4" s="1"/>
  <c r="AI119" i="4"/>
  <c r="AO119" i="4" s="1"/>
  <c r="AI37" i="4"/>
  <c r="AO37" i="4" s="1"/>
  <c r="AI62" i="4"/>
  <c r="AO62" i="4" s="1"/>
  <c r="AI14" i="4"/>
  <c r="AO14" i="4" s="1"/>
  <c r="AI126" i="4"/>
  <c r="AO126" i="4" s="1"/>
  <c r="AI107" i="4"/>
  <c r="AO107" i="4" s="1"/>
  <c r="AI115" i="4"/>
  <c r="AO115" i="4" s="1"/>
  <c r="AI6" i="4"/>
  <c r="AI102" i="4"/>
  <c r="AO102" i="4" s="1"/>
  <c r="AI33" i="4"/>
  <c r="AO33" i="4" s="1"/>
  <c r="AI127" i="4"/>
  <c r="AO127" i="4" s="1"/>
  <c r="AI149" i="4"/>
  <c r="AO149" i="4" s="1"/>
  <c r="AI23" i="4"/>
  <c r="AO23" i="4" s="1"/>
  <c r="AI81" i="4"/>
  <c r="AO81" i="4" s="1"/>
  <c r="AI94" i="4"/>
  <c r="AO94" i="4" s="1"/>
  <c r="AI54" i="4"/>
  <c r="AO54" i="4" s="1"/>
  <c r="AI88" i="4"/>
  <c r="AO88" i="4" s="1"/>
  <c r="AI45" i="4"/>
  <c r="AO45" i="4" s="1"/>
  <c r="AI76" i="4"/>
  <c r="AO76" i="4" s="1"/>
  <c r="AI77" i="4"/>
  <c r="AO77" i="4" s="1"/>
  <c r="AI106" i="4"/>
  <c r="AO106" i="4" s="1"/>
  <c r="AI74" i="4"/>
  <c r="AO74" i="4" s="1"/>
  <c r="AI73" i="4"/>
  <c r="AO73" i="4" s="1"/>
  <c r="AI123" i="4"/>
  <c r="AO123" i="4" s="1"/>
  <c r="AI121" i="4"/>
  <c r="AO121" i="4" s="1"/>
  <c r="AI34" i="4"/>
  <c r="AO34" i="4" s="1"/>
  <c r="AI100" i="4"/>
  <c r="AO100" i="4" s="1"/>
  <c r="AI110" i="4"/>
  <c r="AO110" i="4" s="1"/>
  <c r="AI13" i="4"/>
  <c r="AO13" i="4" s="1"/>
  <c r="AI117" i="4"/>
  <c r="AO117" i="4" s="1"/>
  <c r="AQ67" i="4"/>
  <c r="AQ64" i="4"/>
  <c r="AQ132" i="4"/>
  <c r="AQ126" i="4"/>
  <c r="AQ76" i="4"/>
  <c r="AL40" i="4"/>
  <c r="AQ116" i="4"/>
  <c r="AQ125" i="4"/>
  <c r="AL127" i="4"/>
  <c r="AQ95" i="4"/>
  <c r="AQ8" i="4"/>
  <c r="AQ85" i="4"/>
  <c r="AQ73" i="4"/>
  <c r="AQ9" i="4"/>
  <c r="AQ15" i="4"/>
  <c r="AQ96" i="4"/>
  <c r="AL120" i="4"/>
  <c r="AL38" i="4"/>
  <c r="AQ20" i="4"/>
  <c r="AL22" i="4"/>
  <c r="AL99" i="4"/>
  <c r="AL126" i="4"/>
  <c r="AL128" i="4"/>
  <c r="AL12" i="4"/>
  <c r="AQ90" i="4"/>
  <c r="Z34" i="4"/>
  <c r="AF34" i="4" s="1"/>
  <c r="Z27" i="4"/>
  <c r="AF27" i="4" s="1"/>
  <c r="AL56" i="4"/>
  <c r="C43" i="5"/>
  <c r="O43" i="5" s="1"/>
  <c r="C49" i="5"/>
  <c r="O49" i="5" s="1"/>
  <c r="C42" i="5"/>
  <c r="O42" i="5" s="1"/>
  <c r="C31" i="5"/>
  <c r="O31" i="5" s="1"/>
  <c r="C30" i="5"/>
  <c r="O30" i="5" s="1"/>
  <c r="C23" i="5"/>
  <c r="O23" i="5" s="1"/>
  <c r="C14" i="5"/>
  <c r="O14" i="5" s="1"/>
  <c r="C21" i="5"/>
  <c r="O21" i="5" s="1"/>
  <c r="AD4" i="4"/>
  <c r="C47" i="5"/>
  <c r="O47" i="5" s="1"/>
  <c r="C32" i="5"/>
  <c r="O32" i="5" s="1"/>
  <c r="C9" i="5"/>
  <c r="O9" i="5" s="1"/>
  <c r="C38" i="5"/>
  <c r="O38" i="5" s="1"/>
  <c r="C27" i="5"/>
  <c r="O27" i="5" s="1"/>
  <c r="C7" i="5"/>
  <c r="O7" i="5" s="1"/>
  <c r="C13" i="5"/>
  <c r="O13" i="5" s="1"/>
  <c r="C6" i="5"/>
  <c r="C12" i="5"/>
  <c r="O12" i="5" s="1"/>
  <c r="C17" i="5"/>
  <c r="O17" i="5" s="1"/>
  <c r="C35" i="5"/>
  <c r="O35" i="5" s="1"/>
  <c r="C44" i="5"/>
  <c r="O44" i="5" s="1"/>
  <c r="C15" i="5"/>
  <c r="O15" i="5" s="1"/>
  <c r="C22" i="5"/>
  <c r="O22" i="5" s="1"/>
  <c r="C24" i="5"/>
  <c r="O24" i="5" s="1"/>
  <c r="C39" i="5"/>
  <c r="O39" i="5" s="1"/>
  <c r="C33" i="5"/>
  <c r="O33" i="5" s="1"/>
  <c r="C37" i="5"/>
  <c r="O37" i="5" s="1"/>
  <c r="C36" i="5"/>
  <c r="O36" i="5" s="1"/>
  <c r="C16" i="5"/>
  <c r="O16" i="5" s="1"/>
  <c r="C34" i="5"/>
  <c r="O34" i="5" s="1"/>
  <c r="AP6" i="4"/>
  <c r="AP4" i="4" s="1"/>
  <c r="C51" i="5" s="1"/>
  <c r="C18" i="5"/>
  <c r="O18" i="5" s="1"/>
  <c r="C45" i="5"/>
  <c r="O45" i="5" s="1"/>
  <c r="C26" i="5"/>
  <c r="O26" i="5" s="1"/>
  <c r="C25" i="5"/>
  <c r="O25" i="5" s="1"/>
  <c r="C8" i="5"/>
  <c r="O8" i="5" s="1"/>
  <c r="C28" i="5"/>
  <c r="O28" i="5" s="1"/>
  <c r="C40" i="5"/>
  <c r="O40" i="5" s="1"/>
  <c r="C41" i="5"/>
  <c r="O41" i="5" s="1"/>
  <c r="C19" i="5"/>
  <c r="O19" i="5" s="1"/>
  <c r="C11" i="5"/>
  <c r="O11" i="5" s="1"/>
  <c r="C48" i="5"/>
  <c r="O48" i="5" s="1"/>
  <c r="C29" i="5"/>
  <c r="O29" i="5" s="1"/>
  <c r="C10" i="5"/>
  <c r="O10" i="5" s="1"/>
  <c r="C20" i="5"/>
  <c r="O20" i="5" s="1"/>
  <c r="C46" i="5"/>
  <c r="O46" i="5" s="1"/>
  <c r="AQ87" i="4"/>
  <c r="AQ46" i="4"/>
  <c r="AL112" i="4"/>
  <c r="Z11" i="4"/>
  <c r="AF11" i="4" s="1"/>
  <c r="Z103" i="4"/>
  <c r="AF103" i="4" s="1"/>
  <c r="AR103" i="4" s="1"/>
  <c r="AL140" i="4"/>
  <c r="Z110" i="4"/>
  <c r="AF110" i="4" s="1"/>
  <c r="Z36" i="4"/>
  <c r="AF36" i="4" s="1"/>
  <c r="AL7" i="4"/>
  <c r="AR7" i="4" s="1"/>
  <c r="Z45" i="4"/>
  <c r="AF45" i="4" s="1"/>
  <c r="Z51" i="4"/>
  <c r="AF51" i="4" s="1"/>
  <c r="Z19" i="4"/>
  <c r="AF19" i="4" s="1"/>
  <c r="AL83" i="4"/>
  <c r="AR83" i="4" s="1"/>
  <c r="AL70" i="4"/>
  <c r="AL44" i="4"/>
  <c r="Z24" i="4"/>
  <c r="AF24" i="4" s="1"/>
  <c r="Z131" i="4"/>
  <c r="AF131" i="4" s="1"/>
  <c r="AR131" i="4" s="1"/>
  <c r="Z154" i="4"/>
  <c r="AF154" i="4" s="1"/>
  <c r="AL46" i="4"/>
  <c r="AR46" i="4" s="1"/>
  <c r="AL137" i="4"/>
  <c r="AL107" i="4"/>
  <c r="AR107" i="4" s="1"/>
  <c r="AQ139" i="4"/>
  <c r="AQ58" i="4"/>
  <c r="AQ12" i="4"/>
  <c r="Z104" i="4"/>
  <c r="AF104" i="4" s="1"/>
  <c r="Z20" i="4"/>
  <c r="AF20" i="4" s="1"/>
  <c r="AR20" i="4" s="1"/>
  <c r="Z64" i="4"/>
  <c r="AF64" i="4" s="1"/>
  <c r="Z8" i="4"/>
  <c r="AF8" i="4" s="1"/>
  <c r="Z148" i="4"/>
  <c r="AF148" i="4" s="1"/>
  <c r="Z35" i="4"/>
  <c r="AF35" i="4" s="1"/>
  <c r="Z39" i="4"/>
  <c r="AF39" i="4" s="1"/>
  <c r="AL100" i="4"/>
  <c r="AL98" i="4"/>
  <c r="AR98" i="4" s="1"/>
  <c r="AL72" i="4"/>
  <c r="Z63" i="4"/>
  <c r="AF63" i="4" s="1"/>
  <c r="AR63" i="4" s="1"/>
  <c r="Z9" i="4"/>
  <c r="AF9" i="4" s="1"/>
  <c r="Z68" i="4"/>
  <c r="AF68" i="4" s="1"/>
  <c r="AL109" i="4"/>
  <c r="Z146" i="4"/>
  <c r="AF146" i="4" s="1"/>
  <c r="AR146" i="4" s="1"/>
  <c r="Z135" i="4"/>
  <c r="AF135" i="4" s="1"/>
  <c r="Z25" i="4"/>
  <c r="AF25" i="4" s="1"/>
  <c r="Z92" i="4"/>
  <c r="AF92" i="4" s="1"/>
  <c r="AL111" i="4"/>
  <c r="AL26" i="4"/>
  <c r="AR26" i="4" s="1"/>
  <c r="Z151" i="4"/>
  <c r="AF151" i="4" s="1"/>
  <c r="Z142" i="4"/>
  <c r="AF142" i="4" s="1"/>
  <c r="AQ50" i="4"/>
  <c r="Y4" i="4"/>
  <c r="AE6" i="4"/>
  <c r="AQ93" i="4"/>
  <c r="AQ56" i="4"/>
  <c r="AQ51" i="4"/>
  <c r="AQ23" i="4"/>
  <c r="Z78" i="4"/>
  <c r="AF78" i="4" s="1"/>
  <c r="Z82" i="4"/>
  <c r="AF82" i="4" s="1"/>
  <c r="AR82" i="4" s="1"/>
  <c r="AL106" i="4"/>
  <c r="Z40" i="4"/>
  <c r="AF40" i="4" s="1"/>
  <c r="Z155" i="4"/>
  <c r="AF155" i="4" s="1"/>
  <c r="Z76" i="4"/>
  <c r="AF76" i="4" s="1"/>
  <c r="AR76" i="4" s="1"/>
  <c r="AL153" i="4"/>
  <c r="AQ49" i="4"/>
  <c r="AQ128" i="4"/>
  <c r="AL89" i="4"/>
  <c r="Z120" i="4"/>
  <c r="AF120" i="4" s="1"/>
  <c r="Z57" i="4"/>
  <c r="AF57" i="4" s="1"/>
  <c r="Z74" i="4"/>
  <c r="AF74" i="4" s="1"/>
  <c r="Z75" i="4"/>
  <c r="AF75" i="4" s="1"/>
  <c r="Z38" i="4"/>
  <c r="AF38" i="4" s="1"/>
  <c r="Z69" i="4"/>
  <c r="AF69" i="4" s="1"/>
  <c r="Z37" i="4"/>
  <c r="AF37" i="4" s="1"/>
  <c r="AL115" i="4"/>
  <c r="Z96" i="4"/>
  <c r="AF96" i="4" s="1"/>
  <c r="AL17" i="4"/>
  <c r="Z86" i="4"/>
  <c r="AF86" i="4" s="1"/>
  <c r="Z15" i="4"/>
  <c r="AF15" i="4" s="1"/>
  <c r="Z22" i="4"/>
  <c r="AF22" i="4" s="1"/>
  <c r="AR22" i="4" s="1"/>
  <c r="AL61" i="4"/>
  <c r="Z126" i="4"/>
  <c r="AF126" i="4" s="1"/>
  <c r="AR126" i="4" s="1"/>
  <c r="AL147" i="4"/>
  <c r="Z12" i="4"/>
  <c r="AF12" i="4" s="1"/>
  <c r="AQ25" i="4"/>
  <c r="AQ82" i="4"/>
  <c r="AQ55" i="4"/>
  <c r="AQ145" i="4"/>
  <c r="AL141" i="4"/>
  <c r="AL34" i="4"/>
  <c r="AL124" i="4"/>
  <c r="Z97" i="4"/>
  <c r="AF97" i="4" s="1"/>
  <c r="AL85" i="4"/>
  <c r="Z56" i="4"/>
  <c r="AF56" i="4" s="1"/>
  <c r="Z94" i="4"/>
  <c r="AF94" i="4" s="1"/>
  <c r="Z118" i="4"/>
  <c r="AF118" i="4" s="1"/>
  <c r="AQ38" i="4"/>
  <c r="AQ39" i="4"/>
  <c r="AL37" i="4"/>
  <c r="AL18" i="4"/>
  <c r="AL96" i="4"/>
  <c r="Z90" i="4"/>
  <c r="AF90" i="4" s="1"/>
  <c r="AL86" i="4"/>
  <c r="Z87" i="4"/>
  <c r="AF87" i="4" s="1"/>
  <c r="AL136" i="4"/>
  <c r="AL30" i="4"/>
  <c r="AL97" i="4"/>
  <c r="AL50" i="4"/>
  <c r="AL118" i="4"/>
  <c r="Z112" i="4"/>
  <c r="AF112" i="4" s="1"/>
  <c r="I4" i="4"/>
  <c r="AA131" i="4" s="1"/>
  <c r="AG131" i="4" s="1"/>
  <c r="AL143" i="4"/>
  <c r="AL11" i="4"/>
  <c r="Z133" i="4"/>
  <c r="AF133" i="4" s="1"/>
  <c r="Z140" i="4"/>
  <c r="AF140" i="4" s="1"/>
  <c r="Z43" i="4"/>
  <c r="AF43" i="4" s="1"/>
  <c r="AL36" i="4"/>
  <c r="Z48" i="4"/>
  <c r="AF48" i="4" s="1"/>
  <c r="AL45" i="4"/>
  <c r="AL32" i="4"/>
  <c r="AL19" i="4"/>
  <c r="Z66" i="4"/>
  <c r="AF66" i="4" s="1"/>
  <c r="Z70" i="4"/>
  <c r="AF70" i="4" s="1"/>
  <c r="Z130" i="4"/>
  <c r="AF130" i="4" s="1"/>
  <c r="AL24" i="4"/>
  <c r="AL80" i="4"/>
  <c r="AL154" i="4"/>
  <c r="AL55" i="4"/>
  <c r="Z137" i="4"/>
  <c r="AF137" i="4" s="1"/>
  <c r="AQ147" i="4"/>
  <c r="AL152" i="4"/>
  <c r="AL104" i="4"/>
  <c r="AL102" i="4"/>
  <c r="AL64" i="4"/>
  <c r="AL10" i="4"/>
  <c r="AQ14" i="4"/>
  <c r="AQ146" i="4"/>
  <c r="Z77" i="4"/>
  <c r="AF77" i="4" s="1"/>
  <c r="AL35" i="4"/>
  <c r="AL121" i="4"/>
  <c r="Z100" i="4"/>
  <c r="AF100" i="4" s="1"/>
  <c r="AL150" i="4"/>
  <c r="Z72" i="4"/>
  <c r="AF72" i="4" s="1"/>
  <c r="Z54" i="4"/>
  <c r="AF54" i="4" s="1"/>
  <c r="AL9" i="4"/>
  <c r="Z129" i="4"/>
  <c r="AF129" i="4" s="1"/>
  <c r="Z109" i="4"/>
  <c r="AF109" i="4" s="1"/>
  <c r="AL84" i="4"/>
  <c r="AL135" i="4"/>
  <c r="Z117" i="4"/>
  <c r="AF117" i="4" s="1"/>
  <c r="AR117" i="4" s="1"/>
  <c r="Z28" i="4"/>
  <c r="AF28" i="4" s="1"/>
  <c r="Z111" i="4"/>
  <c r="AF111" i="4" s="1"/>
  <c r="AL95" i="4"/>
  <c r="AL151" i="4"/>
  <c r="Z21" i="4"/>
  <c r="AF21" i="4" s="1"/>
  <c r="AQ103" i="4"/>
  <c r="AQ21" i="4"/>
  <c r="AQ61" i="4"/>
  <c r="AQ68" i="4"/>
  <c r="AQ97" i="4"/>
  <c r="AQ16" i="4"/>
  <c r="AQ41" i="4"/>
  <c r="Z119" i="4"/>
  <c r="AF119" i="4" s="1"/>
  <c r="AL78" i="4"/>
  <c r="Z125" i="4"/>
  <c r="AF125" i="4" s="1"/>
  <c r="Z106" i="4"/>
  <c r="AF106" i="4" s="1"/>
  <c r="Z132" i="4"/>
  <c r="AF132" i="4" s="1"/>
  <c r="AL155" i="4"/>
  <c r="Z122" i="4"/>
  <c r="AF122" i="4" s="1"/>
  <c r="Z153" i="4"/>
  <c r="AF153" i="4" s="1"/>
  <c r="AQ98" i="4"/>
  <c r="Z89" i="4"/>
  <c r="AF89" i="4" s="1"/>
  <c r="AL71" i="4"/>
  <c r="AL57" i="4"/>
  <c r="AL49" i="4"/>
  <c r="AL75" i="4"/>
  <c r="AL101" i="4"/>
  <c r="AL69" i="4"/>
  <c r="AL67" i="4"/>
  <c r="Z115" i="4"/>
  <c r="AF115" i="4" s="1"/>
  <c r="Z47" i="4"/>
  <c r="AF47" i="4" s="1"/>
  <c r="Z17" i="4"/>
  <c r="AF17" i="4" s="1"/>
  <c r="AL6" i="4"/>
  <c r="AL23" i="4"/>
  <c r="AL15" i="4"/>
  <c r="Z52" i="4"/>
  <c r="AF52" i="4" s="1"/>
  <c r="Z61" i="4"/>
  <c r="AF61" i="4" s="1"/>
  <c r="AL59" i="4"/>
  <c r="Z147" i="4"/>
  <c r="AF147" i="4" s="1"/>
  <c r="AL65" i="4"/>
  <c r="AQ124" i="4"/>
  <c r="AQ18" i="4"/>
  <c r="AQ57" i="4"/>
  <c r="AQ108" i="4"/>
  <c r="AQ27" i="4"/>
  <c r="AQ83" i="4"/>
  <c r="AQ81" i="4"/>
  <c r="AQ138" i="4"/>
  <c r="AQ148" i="4"/>
  <c r="AQ94" i="4"/>
  <c r="Z141" i="4"/>
  <c r="AF141" i="4" s="1"/>
  <c r="Z105" i="4"/>
  <c r="AF105" i="4" s="1"/>
  <c r="Z124" i="4"/>
  <c r="AF124" i="4" s="1"/>
  <c r="Z13" i="4"/>
  <c r="AF13" i="4" s="1"/>
  <c r="Z85" i="4"/>
  <c r="AF85" i="4" s="1"/>
  <c r="AL62" i="4"/>
  <c r="AL94" i="4"/>
  <c r="AQ140" i="4"/>
  <c r="AM128" i="4"/>
  <c r="AK4" i="4"/>
  <c r="AQ141" i="4"/>
  <c r="AA95" i="4"/>
  <c r="AG95" i="4" s="1"/>
  <c r="Z143" i="4"/>
  <c r="AF143" i="4" s="1"/>
  <c r="AL42" i="4"/>
  <c r="AL133" i="4"/>
  <c r="AL114" i="4"/>
  <c r="AL43" i="4"/>
  <c r="AL16" i="4"/>
  <c r="AR16" i="4" s="1"/>
  <c r="AL48" i="4"/>
  <c r="Z139" i="4"/>
  <c r="AF139" i="4" s="1"/>
  <c r="AR139" i="4" s="1"/>
  <c r="Z32" i="4"/>
  <c r="AF32" i="4" s="1"/>
  <c r="AL138" i="4"/>
  <c r="AR138" i="4" s="1"/>
  <c r="AL66" i="4"/>
  <c r="AL31" i="4"/>
  <c r="AL130" i="4"/>
  <c r="AL79" i="4"/>
  <c r="Z80" i="4"/>
  <c r="AF80" i="4" s="1"/>
  <c r="AL81" i="4"/>
  <c r="Z55" i="4"/>
  <c r="AF55" i="4" s="1"/>
  <c r="AL91" i="4"/>
  <c r="AQ33" i="4"/>
  <c r="AQ120" i="4"/>
  <c r="AQ131" i="4"/>
  <c r="AQ130" i="4"/>
  <c r="AQ11" i="4"/>
  <c r="Z113" i="4"/>
  <c r="AF113" i="4" s="1"/>
  <c r="AR113" i="4" s="1"/>
  <c r="Z152" i="4"/>
  <c r="AF152" i="4" s="1"/>
  <c r="Z116" i="4"/>
  <c r="AF116" i="4" s="1"/>
  <c r="AR116" i="4" s="1"/>
  <c r="Z102" i="4"/>
  <c r="AF102" i="4" s="1"/>
  <c r="Z108" i="4"/>
  <c r="AF108" i="4" s="1"/>
  <c r="Z10" i="4"/>
  <c r="AF10" i="4" s="1"/>
  <c r="AL149" i="4"/>
  <c r="AR149" i="4" s="1"/>
  <c r="AL77" i="4"/>
  <c r="AL33" i="4"/>
  <c r="AR33" i="4" s="1"/>
  <c r="Z121" i="4"/>
  <c r="AF121" i="4" s="1"/>
  <c r="Z123" i="4"/>
  <c r="AF123" i="4" s="1"/>
  <c r="AR123" i="4" s="1"/>
  <c r="Z150" i="4"/>
  <c r="AF150" i="4" s="1"/>
  <c r="AL134" i="4"/>
  <c r="AR134" i="4" s="1"/>
  <c r="AL54" i="4"/>
  <c r="Z73" i="4"/>
  <c r="AF73" i="4" s="1"/>
  <c r="AR73" i="4" s="1"/>
  <c r="AL129" i="4"/>
  <c r="Z14" i="4"/>
  <c r="AF14" i="4" s="1"/>
  <c r="AR14" i="4" s="1"/>
  <c r="Z84" i="4"/>
  <c r="AF84" i="4" s="1"/>
  <c r="Z29" i="4"/>
  <c r="AF29" i="4" s="1"/>
  <c r="AR29" i="4" s="1"/>
  <c r="AL58" i="4"/>
  <c r="AR58" i="4" s="1"/>
  <c r="AL28" i="4"/>
  <c r="AL41" i="4"/>
  <c r="AR41" i="4" s="1"/>
  <c r="Z95" i="4"/>
  <c r="AF95" i="4" s="1"/>
  <c r="AL144" i="4"/>
  <c r="AL21" i="4"/>
  <c r="AQ44" i="4"/>
  <c r="N6" i="5"/>
  <c r="B50" i="5"/>
  <c r="AQ115" i="4"/>
  <c r="AQ29" i="4"/>
  <c r="AL119" i="4"/>
  <c r="AL145" i="4"/>
  <c r="AL125" i="4"/>
  <c r="AL60" i="4"/>
  <c r="AL132" i="4"/>
  <c r="AL93" i="4"/>
  <c r="AL122" i="4"/>
  <c r="AQ74" i="4"/>
  <c r="AQ45" i="4"/>
  <c r="AQ35" i="4"/>
  <c r="AL53" i="4"/>
  <c r="Z71" i="4"/>
  <c r="AF71" i="4" s="1"/>
  <c r="Z127" i="4"/>
  <c r="AF127" i="4" s="1"/>
  <c r="Z49" i="4"/>
  <c r="AF49" i="4" s="1"/>
  <c r="Z88" i="4"/>
  <c r="AF88" i="4" s="1"/>
  <c r="AR88" i="4" s="1"/>
  <c r="Z101" i="4"/>
  <c r="AF101" i="4" s="1"/>
  <c r="Z18" i="4"/>
  <c r="AF18" i="4" s="1"/>
  <c r="Z67" i="4"/>
  <c r="AF67" i="4" s="1"/>
  <c r="AL90" i="4"/>
  <c r="AL47" i="4"/>
  <c r="AL87" i="4"/>
  <c r="Z6" i="4"/>
  <c r="Z23" i="4"/>
  <c r="AF23" i="4" s="1"/>
  <c r="Z99" i="4"/>
  <c r="AF99" i="4" s="1"/>
  <c r="AL52" i="4"/>
  <c r="Z128" i="4"/>
  <c r="AF128" i="4" s="1"/>
  <c r="Z59" i="4"/>
  <c r="AF59" i="4" s="1"/>
  <c r="Z136" i="4"/>
  <c r="AF136" i="4" s="1"/>
  <c r="Z65" i="4"/>
  <c r="AF65" i="4" s="1"/>
  <c r="AQ112" i="4"/>
  <c r="AQ59" i="4"/>
  <c r="AQ70" i="4"/>
  <c r="AQ60" i="4"/>
  <c r="Z30" i="4"/>
  <c r="AF30" i="4" s="1"/>
  <c r="AL105" i="4"/>
  <c r="AL27" i="4"/>
  <c r="AL13" i="4"/>
  <c r="Z50" i="4"/>
  <c r="AF50" i="4" s="1"/>
  <c r="Z62" i="4"/>
  <c r="AF62" i="4" s="1"/>
  <c r="AR91" i="4" l="1"/>
  <c r="AR42" i="4"/>
  <c r="AR56" i="4"/>
  <c r="AR92" i="4"/>
  <c r="AR51" i="4"/>
  <c r="AR114" i="4"/>
  <c r="AM126" i="4"/>
  <c r="AR148" i="4"/>
  <c r="AR145" i="4"/>
  <c r="AR144" i="4"/>
  <c r="AR40" i="4"/>
  <c r="AR68" i="4"/>
  <c r="AR31" i="4"/>
  <c r="AR95" i="4"/>
  <c r="AR109" i="4"/>
  <c r="AR72" i="4"/>
  <c r="AR136" i="4"/>
  <c r="AR101" i="4"/>
  <c r="AR71" i="4"/>
  <c r="AR112" i="4"/>
  <c r="AR127" i="4"/>
  <c r="AR8" i="4"/>
  <c r="AR39" i="4"/>
  <c r="AR62" i="4"/>
  <c r="AR108" i="4"/>
  <c r="AR142" i="4"/>
  <c r="AR44" i="4"/>
  <c r="AA29" i="4"/>
  <c r="AG29" i="4" s="1"/>
  <c r="AA65" i="4"/>
  <c r="AG65" i="4" s="1"/>
  <c r="AM72" i="4"/>
  <c r="AM56" i="4"/>
  <c r="AA67" i="4"/>
  <c r="AG67" i="4" s="1"/>
  <c r="AA98" i="4"/>
  <c r="AG98" i="4" s="1"/>
  <c r="AM48" i="4"/>
  <c r="AA111" i="4"/>
  <c r="AG111" i="4" s="1"/>
  <c r="AA61" i="4"/>
  <c r="AG61" i="4" s="1"/>
  <c r="AM113" i="4"/>
  <c r="AA133" i="4"/>
  <c r="AG133" i="4" s="1"/>
  <c r="AM143" i="4"/>
  <c r="AA140" i="4"/>
  <c r="AG140" i="4" s="1"/>
  <c r="AM68" i="4"/>
  <c r="AA15" i="4"/>
  <c r="AG15" i="4" s="1"/>
  <c r="AM136" i="4"/>
  <c r="AA35" i="4"/>
  <c r="AG35" i="4" s="1"/>
  <c r="AM36" i="4"/>
  <c r="AA11" i="4"/>
  <c r="AG11" i="4" s="1"/>
  <c r="AA85" i="4"/>
  <c r="AG85" i="4" s="1"/>
  <c r="AM117" i="4"/>
  <c r="AA130" i="4"/>
  <c r="AG130" i="4" s="1"/>
  <c r="AA81" i="4"/>
  <c r="AG81" i="4" s="1"/>
  <c r="AA146" i="4"/>
  <c r="AG146" i="4" s="1"/>
  <c r="AA83" i="4"/>
  <c r="AG83" i="4" s="1"/>
  <c r="AR93" i="4"/>
  <c r="AR81" i="4"/>
  <c r="AR110" i="4"/>
  <c r="AR25" i="4"/>
  <c r="AR79" i="4"/>
  <c r="AR99" i="4"/>
  <c r="AR120" i="4"/>
  <c r="AR53" i="4"/>
  <c r="AR17" i="4"/>
  <c r="AR85" i="4"/>
  <c r="AR141" i="4"/>
  <c r="AR60" i="4"/>
  <c r="AR84" i="4"/>
  <c r="AR121" i="4"/>
  <c r="AR61" i="4"/>
  <c r="AR70" i="4"/>
  <c r="AR140" i="4"/>
  <c r="AR150" i="4"/>
  <c r="AR80" i="4"/>
  <c r="AR115" i="4"/>
  <c r="AR89" i="4"/>
  <c r="AR111" i="4"/>
  <c r="AR65" i="4"/>
  <c r="AR59" i="4"/>
  <c r="AR23" i="4"/>
  <c r="AR55" i="4"/>
  <c r="AR32" i="4"/>
  <c r="AR143" i="4"/>
  <c r="AA143" i="4"/>
  <c r="AG143" i="4" s="1"/>
  <c r="AM11" i="4"/>
  <c r="AM65" i="4"/>
  <c r="AS65" i="4" s="1"/>
  <c r="AM67" i="4"/>
  <c r="AM140" i="4"/>
  <c r="AM85" i="4"/>
  <c r="AA126" i="4"/>
  <c r="AG126" i="4" s="1"/>
  <c r="AS126" i="4" s="1"/>
  <c r="AM98" i="4"/>
  <c r="AS98" i="4" s="1"/>
  <c r="AA68" i="4"/>
  <c r="AG68" i="4" s="1"/>
  <c r="AS68" i="4" s="1"/>
  <c r="AA117" i="4"/>
  <c r="AG117" i="4" s="1"/>
  <c r="AM95" i="4"/>
  <c r="AS95" i="4" s="1"/>
  <c r="AA48" i="4"/>
  <c r="AG48" i="4" s="1"/>
  <c r="AS48" i="4" s="1"/>
  <c r="AM15" i="4"/>
  <c r="AS15" i="4" s="1"/>
  <c r="AM130" i="4"/>
  <c r="AM29" i="4"/>
  <c r="AS29" i="4" s="1"/>
  <c r="AM111" i="4"/>
  <c r="AA136" i="4"/>
  <c r="AG136" i="4" s="1"/>
  <c r="AA72" i="4"/>
  <c r="AG72" i="4" s="1"/>
  <c r="AS72" i="4" s="1"/>
  <c r="AA113" i="4"/>
  <c r="AG113" i="4" s="1"/>
  <c r="AS113" i="4" s="1"/>
  <c r="AA16" i="4"/>
  <c r="AG16" i="4" s="1"/>
  <c r="AM146" i="4"/>
  <c r="AA56" i="4"/>
  <c r="AG56" i="4" s="1"/>
  <c r="AM133" i="4"/>
  <c r="AS133" i="4" s="1"/>
  <c r="AA36" i="4"/>
  <c r="AG36" i="4" s="1"/>
  <c r="AS36" i="4" s="1"/>
  <c r="AM83" i="4"/>
  <c r="AA128" i="4"/>
  <c r="AG128" i="4" s="1"/>
  <c r="AS128" i="4" s="1"/>
  <c r="AR124" i="4"/>
  <c r="AM148" i="4"/>
  <c r="AA26" i="4"/>
  <c r="AG26" i="4" s="1"/>
  <c r="AA150" i="4"/>
  <c r="AG150" i="4" s="1"/>
  <c r="AR74" i="4"/>
  <c r="AM77" i="4"/>
  <c r="AR30" i="4"/>
  <c r="AR128" i="4"/>
  <c r="AM120" i="4"/>
  <c r="AA34" i="4"/>
  <c r="AG34" i="4" s="1"/>
  <c r="AA12" i="4"/>
  <c r="AG12" i="4" s="1"/>
  <c r="AA52" i="4"/>
  <c r="AG52" i="4" s="1"/>
  <c r="AM118" i="4"/>
  <c r="AM84" i="4"/>
  <c r="AA88" i="4"/>
  <c r="AG88" i="4" s="1"/>
  <c r="AM151" i="4"/>
  <c r="AM78" i="4"/>
  <c r="AM101" i="4"/>
  <c r="AA42" i="4"/>
  <c r="AG42" i="4" s="1"/>
  <c r="AA55" i="4"/>
  <c r="AG55" i="4" s="1"/>
  <c r="AM47" i="4"/>
  <c r="AA129" i="4"/>
  <c r="AG129" i="4" s="1"/>
  <c r="AA104" i="4"/>
  <c r="AG104" i="4" s="1"/>
  <c r="AA102" i="4"/>
  <c r="AG102" i="4" s="1"/>
  <c r="AM93" i="4"/>
  <c r="AM81" i="4"/>
  <c r="AS81" i="4" s="1"/>
  <c r="AM16" i="4"/>
  <c r="AM32" i="4"/>
  <c r="AM62" i="4"/>
  <c r="AA75" i="4"/>
  <c r="AG75" i="4" s="1"/>
  <c r="AA58" i="4"/>
  <c r="AG58" i="4" s="1"/>
  <c r="AA145" i="4"/>
  <c r="AG145" i="4" s="1"/>
  <c r="AA148" i="4"/>
  <c r="AG148" i="4" s="1"/>
  <c r="AS148" i="4" s="1"/>
  <c r="AM26" i="4"/>
  <c r="AA23" i="4"/>
  <c r="AG23" i="4" s="1"/>
  <c r="AA120" i="4"/>
  <c r="AG120" i="4" s="1"/>
  <c r="AM34" i="4"/>
  <c r="AM12" i="4"/>
  <c r="AS12" i="4" s="1"/>
  <c r="AM52" i="4"/>
  <c r="AM131" i="4"/>
  <c r="AS131" i="4" s="1"/>
  <c r="AA118" i="4"/>
  <c r="AG118" i="4" s="1"/>
  <c r="AS118" i="4" s="1"/>
  <c r="AA84" i="4"/>
  <c r="AG84" i="4" s="1"/>
  <c r="AS84" i="4" s="1"/>
  <c r="AM88" i="4"/>
  <c r="AA151" i="4"/>
  <c r="AG151" i="4" s="1"/>
  <c r="AS151" i="4" s="1"/>
  <c r="AA78" i="4"/>
  <c r="AG78" i="4" s="1"/>
  <c r="AS78" i="4" s="1"/>
  <c r="AA101" i="4"/>
  <c r="AG101" i="4" s="1"/>
  <c r="AS101" i="4" s="1"/>
  <c r="AM42" i="4"/>
  <c r="AM55" i="4"/>
  <c r="AA47" i="4"/>
  <c r="AG47" i="4" s="1"/>
  <c r="AS47" i="4" s="1"/>
  <c r="AM129" i="4"/>
  <c r="AM104" i="4"/>
  <c r="AM102" i="4"/>
  <c r="AA93" i="4"/>
  <c r="AG93" i="4" s="1"/>
  <c r="AS93" i="4" s="1"/>
  <c r="AM61" i="4"/>
  <c r="AS61" i="4" s="1"/>
  <c r="AM35" i="4"/>
  <c r="AA32" i="4"/>
  <c r="AG32" i="4" s="1"/>
  <c r="AS32" i="4" s="1"/>
  <c r="AA62" i="4"/>
  <c r="AG62" i="4" s="1"/>
  <c r="AS62" i="4" s="1"/>
  <c r="AM75" i="4"/>
  <c r="AM58" i="4"/>
  <c r="AM145" i="4"/>
  <c r="AR147" i="4"/>
  <c r="AR137" i="4"/>
  <c r="AA77" i="4"/>
  <c r="AG77" i="4" s="1"/>
  <c r="AM6" i="4"/>
  <c r="AM132" i="4"/>
  <c r="AS75" i="4"/>
  <c r="AM28" i="4"/>
  <c r="AR97" i="4"/>
  <c r="AM149" i="4"/>
  <c r="AM71" i="4"/>
  <c r="AA6" i="4"/>
  <c r="AG6" i="4" s="1"/>
  <c r="AA14" i="4"/>
  <c r="AG14" i="4" s="1"/>
  <c r="AM110" i="4"/>
  <c r="AM87" i="4"/>
  <c r="AM45" i="4"/>
  <c r="AM153" i="4"/>
  <c r="AA97" i="4"/>
  <c r="AG97" i="4" s="1"/>
  <c r="AA66" i="4"/>
  <c r="AG66" i="4" s="1"/>
  <c r="AM18" i="4"/>
  <c r="AM154" i="4"/>
  <c r="AM54" i="4"/>
  <c r="AA90" i="4"/>
  <c r="AG90" i="4" s="1"/>
  <c r="AA107" i="4"/>
  <c r="AG107" i="4" s="1"/>
  <c r="AR86" i="4"/>
  <c r="AR37" i="4"/>
  <c r="AM135" i="4"/>
  <c r="AM97" i="4"/>
  <c r="AM20" i="4"/>
  <c r="AM60" i="4"/>
  <c r="AA44" i="4"/>
  <c r="AG44" i="4" s="1"/>
  <c r="AA139" i="4"/>
  <c r="AG139" i="4" s="1"/>
  <c r="AA124" i="4"/>
  <c r="AG124" i="4" s="1"/>
  <c r="AM30" i="4"/>
  <c r="AM23" i="4"/>
  <c r="AS23" i="4" s="1"/>
  <c r="AM50" i="4"/>
  <c r="AA13" i="4"/>
  <c r="AG13" i="4" s="1"/>
  <c r="AA135" i="4"/>
  <c r="AG135" i="4" s="1"/>
  <c r="AA17" i="4"/>
  <c r="AG17" i="4" s="1"/>
  <c r="AA116" i="4"/>
  <c r="AG116" i="4" s="1"/>
  <c r="AA60" i="4"/>
  <c r="AG60" i="4" s="1"/>
  <c r="AM125" i="4"/>
  <c r="AA96" i="4"/>
  <c r="AG96" i="4" s="1"/>
  <c r="AA105" i="4"/>
  <c r="AG105" i="4" s="1"/>
  <c r="AM124" i="4"/>
  <c r="AR118" i="4"/>
  <c r="AR96" i="4"/>
  <c r="AA149" i="4"/>
  <c r="AG149" i="4" s="1"/>
  <c r="AA71" i="4"/>
  <c r="AG71" i="4" s="1"/>
  <c r="AM14" i="4"/>
  <c r="AA127" i="4"/>
  <c r="AG127" i="4" s="1"/>
  <c r="AM69" i="4"/>
  <c r="AA45" i="4"/>
  <c r="AG45" i="4" s="1"/>
  <c r="AM37" i="4"/>
  <c r="AM57" i="4"/>
  <c r="AM27" i="4"/>
  <c r="AM116" i="4"/>
  <c r="AM73" i="4"/>
  <c r="AA134" i="4"/>
  <c r="AG134" i="4" s="1"/>
  <c r="AA89" i="4"/>
  <c r="AG89" i="4" s="1"/>
  <c r="AM96" i="4"/>
  <c r="AA25" i="4"/>
  <c r="AG25" i="4" s="1"/>
  <c r="AA63" i="4"/>
  <c r="AG63" i="4" s="1"/>
  <c r="AS42" i="4"/>
  <c r="AM150" i="4"/>
  <c r="AS150" i="4" s="1"/>
  <c r="AA69" i="4"/>
  <c r="AG69" i="4" s="1"/>
  <c r="AA50" i="4"/>
  <c r="AG50" i="4" s="1"/>
  <c r="AM13" i="4"/>
  <c r="AA153" i="4"/>
  <c r="AG153" i="4" s="1"/>
  <c r="AS153" i="4" s="1"/>
  <c r="AM17" i="4"/>
  <c r="AA20" i="4"/>
  <c r="AG20" i="4" s="1"/>
  <c r="AM80" i="4"/>
  <c r="AA73" i="4"/>
  <c r="AG73" i="4" s="1"/>
  <c r="AA125" i="4"/>
  <c r="AG125" i="4" s="1"/>
  <c r="AA138" i="4"/>
  <c r="AG138" i="4" s="1"/>
  <c r="AM89" i="4"/>
  <c r="AM90" i="4"/>
  <c r="AM63" i="4"/>
  <c r="AM49" i="4"/>
  <c r="AA94" i="4"/>
  <c r="AG94" i="4" s="1"/>
  <c r="AA74" i="4"/>
  <c r="AG74" i="4" s="1"/>
  <c r="AM64" i="4"/>
  <c r="AM123" i="4"/>
  <c r="AA43" i="4"/>
  <c r="AG43" i="4" s="1"/>
  <c r="AR132" i="4"/>
  <c r="AR119" i="4"/>
  <c r="AM141" i="4"/>
  <c r="AM41" i="4"/>
  <c r="AM79" i="4"/>
  <c r="AA115" i="4"/>
  <c r="AG115" i="4" s="1"/>
  <c r="AA112" i="4"/>
  <c r="AG112" i="4" s="1"/>
  <c r="AA7" i="4"/>
  <c r="AG7" i="4" s="1"/>
  <c r="AS88" i="4"/>
  <c r="AS58" i="4"/>
  <c r="AS145" i="4"/>
  <c r="AM107" i="4"/>
  <c r="AA30" i="4"/>
  <c r="AG30" i="4" s="1"/>
  <c r="AM70" i="4"/>
  <c r="AM21" i="4"/>
  <c r="AM106" i="4"/>
  <c r="AM76" i="4"/>
  <c r="AA86" i="4"/>
  <c r="AG86" i="4" s="1"/>
  <c r="AM82" i="4"/>
  <c r="AI4" i="4"/>
  <c r="AO6" i="4"/>
  <c r="AO4" i="4" s="1"/>
  <c r="B51" i="5" s="1"/>
  <c r="AR87" i="4"/>
  <c r="AR135" i="4"/>
  <c r="AR9" i="4"/>
  <c r="AM31" i="4"/>
  <c r="AA91" i="4"/>
  <c r="AG91" i="4" s="1"/>
  <c r="AA40" i="4"/>
  <c r="AG40" i="4" s="1"/>
  <c r="AA19" i="4"/>
  <c r="AG19" i="4" s="1"/>
  <c r="AM46" i="4"/>
  <c r="AR38" i="4"/>
  <c r="AR50" i="4"/>
  <c r="Z4" i="4"/>
  <c r="AF6" i="4"/>
  <c r="AR67" i="4"/>
  <c r="AR49" i="4"/>
  <c r="N50" i="5"/>
  <c r="AR102" i="4"/>
  <c r="AR105" i="4"/>
  <c r="AR52" i="4"/>
  <c r="AR153" i="4"/>
  <c r="AR106" i="4"/>
  <c r="AR129" i="4"/>
  <c r="AR77" i="4"/>
  <c r="AR66" i="4"/>
  <c r="AR48" i="4"/>
  <c r="AR133" i="4"/>
  <c r="AM127" i="4"/>
  <c r="AA110" i="4"/>
  <c r="AG110" i="4" s="1"/>
  <c r="AA87" i="4"/>
  <c r="AG87" i="4" s="1"/>
  <c r="AA132" i="4"/>
  <c r="AG132" i="4" s="1"/>
  <c r="AS132" i="4" s="1"/>
  <c r="AA28" i="4"/>
  <c r="AG28" i="4" s="1"/>
  <c r="AS28" i="4" s="1"/>
  <c r="AA37" i="4"/>
  <c r="AG37" i="4" s="1"/>
  <c r="AA57" i="4"/>
  <c r="AG57" i="4" s="1"/>
  <c r="AA27" i="4"/>
  <c r="AG27" i="4" s="1"/>
  <c r="AS27" i="4" s="1"/>
  <c r="AM66" i="4"/>
  <c r="AA80" i="4"/>
  <c r="AG80" i="4" s="1"/>
  <c r="AA18" i="4"/>
  <c r="AG18" i="4" s="1"/>
  <c r="AA154" i="4"/>
  <c r="AG154" i="4" s="1"/>
  <c r="AS154" i="4" s="1"/>
  <c r="AM44" i="4"/>
  <c r="AM134" i="4"/>
  <c r="AM138" i="4"/>
  <c r="AA54" i="4"/>
  <c r="AG54" i="4" s="1"/>
  <c r="AS54" i="4" s="1"/>
  <c r="AM139" i="4"/>
  <c r="AM105" i="4"/>
  <c r="AM25" i="4"/>
  <c r="AA49" i="4"/>
  <c r="AG49" i="4" s="1"/>
  <c r="AS49" i="4" s="1"/>
  <c r="AR94" i="4"/>
  <c r="AR15" i="4"/>
  <c r="AR75" i="4"/>
  <c r="AR64" i="4"/>
  <c r="AR24" i="4"/>
  <c r="AR19" i="4"/>
  <c r="AR36" i="4"/>
  <c r="AR11" i="4"/>
  <c r="AM53" i="4"/>
  <c r="AM142" i="4"/>
  <c r="AA31" i="4"/>
  <c r="AG31" i="4" s="1"/>
  <c r="AA103" i="4"/>
  <c r="AG103" i="4" s="1"/>
  <c r="AA41" i="4"/>
  <c r="AG41" i="4" s="1"/>
  <c r="AM8" i="4"/>
  <c r="AM9" i="4"/>
  <c r="AM74" i="4"/>
  <c r="AM39" i="4"/>
  <c r="AM155" i="4"/>
  <c r="AA106" i="4"/>
  <c r="AG106" i="4" s="1"/>
  <c r="AS106" i="4" s="1"/>
  <c r="AA147" i="4"/>
  <c r="AG147" i="4" s="1"/>
  <c r="AA64" i="4"/>
  <c r="AG64" i="4" s="1"/>
  <c r="AM92" i="4"/>
  <c r="AA76" i="4"/>
  <c r="AG76" i="4" s="1"/>
  <c r="AA100" i="4"/>
  <c r="AG100" i="4" s="1"/>
  <c r="AA144" i="4"/>
  <c r="AG144" i="4" s="1"/>
  <c r="AM112" i="4"/>
  <c r="AA121" i="4"/>
  <c r="AG121" i="4" s="1"/>
  <c r="AM152" i="4"/>
  <c r="AM43" i="4"/>
  <c r="AM24" i="4"/>
  <c r="AA82" i="4"/>
  <c r="AG82" i="4" s="1"/>
  <c r="AL4" i="4"/>
  <c r="AR21" i="4"/>
  <c r="AR12" i="4"/>
  <c r="AR18" i="4"/>
  <c r="AS11" i="4"/>
  <c r="AS67" i="4"/>
  <c r="AS130" i="4"/>
  <c r="AS104" i="4"/>
  <c r="AR47" i="4"/>
  <c r="AR122" i="4"/>
  <c r="AR125" i="4"/>
  <c r="AR100" i="4"/>
  <c r="AS20" i="4"/>
  <c r="AR90" i="4"/>
  <c r="AS124" i="4"/>
  <c r="AR155" i="4"/>
  <c r="AR78" i="4"/>
  <c r="AR35" i="4"/>
  <c r="AM119" i="4"/>
  <c r="AA53" i="4"/>
  <c r="AG53" i="4" s="1"/>
  <c r="AM108" i="4"/>
  <c r="AA142" i="4"/>
  <c r="AG142" i="4" s="1"/>
  <c r="AS142" i="4" s="1"/>
  <c r="AM137" i="4"/>
  <c r="AM103" i="4"/>
  <c r="AM33" i="4"/>
  <c r="AA8" i="4"/>
  <c r="AG8" i="4" s="1"/>
  <c r="AS8" i="4" s="1"/>
  <c r="AA9" i="4"/>
  <c r="AG9" i="4" s="1"/>
  <c r="AM59" i="4"/>
  <c r="AA39" i="4"/>
  <c r="AG39" i="4" s="1"/>
  <c r="AM38" i="4"/>
  <c r="AA155" i="4"/>
  <c r="AG155" i="4" s="1"/>
  <c r="AS155" i="4" s="1"/>
  <c r="AA51" i="4"/>
  <c r="AG51" i="4" s="1"/>
  <c r="AM147" i="4"/>
  <c r="AM99" i="4"/>
  <c r="AA92" i="4"/>
  <c r="AG92" i="4" s="1"/>
  <c r="AS92" i="4" s="1"/>
  <c r="AM10" i="4"/>
  <c r="AM100" i="4"/>
  <c r="AA114" i="4"/>
  <c r="AG114" i="4" s="1"/>
  <c r="AM144" i="4"/>
  <c r="AR27" i="4"/>
  <c r="AA22" i="4"/>
  <c r="AG22" i="4" s="1"/>
  <c r="AM121" i="4"/>
  <c r="AA122" i="4"/>
  <c r="AG122" i="4" s="1"/>
  <c r="AA152" i="4"/>
  <c r="AG152" i="4" s="1"/>
  <c r="AM109" i="4"/>
  <c r="AA24" i="4"/>
  <c r="AG24" i="4" s="1"/>
  <c r="AS24" i="4" s="1"/>
  <c r="AR28" i="4"/>
  <c r="O6" i="5"/>
  <c r="C50" i="5"/>
  <c r="AR10" i="4"/>
  <c r="AR152" i="4"/>
  <c r="AR13" i="4"/>
  <c r="AR54" i="4"/>
  <c r="AR130" i="4"/>
  <c r="AR43" i="4"/>
  <c r="AR69" i="4"/>
  <c r="AR57" i="4"/>
  <c r="D35" i="5"/>
  <c r="P35" i="5" s="1"/>
  <c r="D6" i="5"/>
  <c r="D43" i="5"/>
  <c r="P43" i="5" s="1"/>
  <c r="D14" i="5"/>
  <c r="P14" i="5" s="1"/>
  <c r="D10" i="5"/>
  <c r="P10" i="5" s="1"/>
  <c r="D28" i="5"/>
  <c r="P28" i="5" s="1"/>
  <c r="D46" i="5"/>
  <c r="P46" i="5" s="1"/>
  <c r="D19" i="5"/>
  <c r="P19" i="5" s="1"/>
  <c r="D26" i="5"/>
  <c r="P26" i="5" s="1"/>
  <c r="D23" i="5"/>
  <c r="P23" i="5" s="1"/>
  <c r="D17" i="5"/>
  <c r="P17" i="5" s="1"/>
  <c r="D9" i="5"/>
  <c r="P9" i="5" s="1"/>
  <c r="D47" i="5"/>
  <c r="P47" i="5" s="1"/>
  <c r="D12" i="5"/>
  <c r="P12" i="5" s="1"/>
  <c r="D32" i="5"/>
  <c r="P32" i="5" s="1"/>
  <c r="D11" i="5"/>
  <c r="P11" i="5" s="1"/>
  <c r="D44" i="5"/>
  <c r="P44" i="5" s="1"/>
  <c r="D18" i="5"/>
  <c r="P18" i="5" s="1"/>
  <c r="D38" i="5"/>
  <c r="P38" i="5" s="1"/>
  <c r="D41" i="5"/>
  <c r="P41" i="5" s="1"/>
  <c r="D37" i="5"/>
  <c r="P37" i="5" s="1"/>
  <c r="D34" i="5"/>
  <c r="P34" i="5" s="1"/>
  <c r="AQ6" i="4"/>
  <c r="AQ4" i="4" s="1"/>
  <c r="D51" i="5" s="1"/>
  <c r="D39" i="5"/>
  <c r="P39" i="5" s="1"/>
  <c r="D48" i="5"/>
  <c r="P48" i="5" s="1"/>
  <c r="D30" i="5"/>
  <c r="P30" i="5" s="1"/>
  <c r="D27" i="5"/>
  <c r="P27" i="5" s="1"/>
  <c r="D21" i="5"/>
  <c r="P21" i="5" s="1"/>
  <c r="D49" i="5"/>
  <c r="P49" i="5" s="1"/>
  <c r="D25" i="5"/>
  <c r="P25" i="5" s="1"/>
  <c r="D7" i="5"/>
  <c r="P7" i="5" s="1"/>
  <c r="D20" i="5"/>
  <c r="P20" i="5" s="1"/>
  <c r="D42" i="5"/>
  <c r="P42" i="5" s="1"/>
  <c r="AE4" i="4"/>
  <c r="D22" i="5"/>
  <c r="P22" i="5" s="1"/>
  <c r="D40" i="5"/>
  <c r="P40" i="5" s="1"/>
  <c r="D16" i="5"/>
  <c r="P16" i="5" s="1"/>
  <c r="D33" i="5"/>
  <c r="P33" i="5" s="1"/>
  <c r="D31" i="5"/>
  <c r="P31" i="5" s="1"/>
  <c r="D13" i="5"/>
  <c r="P13" i="5" s="1"/>
  <c r="D45" i="5"/>
  <c r="P45" i="5" s="1"/>
  <c r="D15" i="5"/>
  <c r="P15" i="5" s="1"/>
  <c r="D8" i="5"/>
  <c r="P8" i="5" s="1"/>
  <c r="D36" i="5"/>
  <c r="P36" i="5" s="1"/>
  <c r="D29" i="5"/>
  <c r="P29" i="5" s="1"/>
  <c r="D24" i="5"/>
  <c r="P24" i="5" s="1"/>
  <c r="AR151" i="4"/>
  <c r="AR104" i="4"/>
  <c r="AR154" i="4"/>
  <c r="AR45" i="4"/>
  <c r="AA141" i="4"/>
  <c r="AG141" i="4" s="1"/>
  <c r="AA119" i="4"/>
  <c r="AG119" i="4" s="1"/>
  <c r="AA70" i="4"/>
  <c r="AG70" i="4" s="1"/>
  <c r="AA108" i="4"/>
  <c r="AG108" i="4" s="1"/>
  <c r="AS108" i="4" s="1"/>
  <c r="AM94" i="4"/>
  <c r="AA137" i="4"/>
  <c r="AG137" i="4" s="1"/>
  <c r="AA21" i="4"/>
  <c r="AG21" i="4" s="1"/>
  <c r="AA33" i="4"/>
  <c r="AG33" i="4" s="1"/>
  <c r="AS33" i="4" s="1"/>
  <c r="AM91" i="4"/>
  <c r="AA59" i="4"/>
  <c r="AG59" i="4" s="1"/>
  <c r="AA79" i="4"/>
  <c r="AG79" i="4" s="1"/>
  <c r="AA38" i="4"/>
  <c r="AG38" i="4" s="1"/>
  <c r="AM40" i="4"/>
  <c r="AM51" i="4"/>
  <c r="AM115" i="4"/>
  <c r="AS115" i="4" s="1"/>
  <c r="AA99" i="4"/>
  <c r="AG99" i="4" s="1"/>
  <c r="AM19" i="4"/>
  <c r="AA10" i="4"/>
  <c r="AG10" i="4" s="1"/>
  <c r="AA123" i="4"/>
  <c r="AG123" i="4" s="1"/>
  <c r="AS123" i="4" s="1"/>
  <c r="AM114" i="4"/>
  <c r="AR34" i="4"/>
  <c r="AM86" i="4"/>
  <c r="AM22" i="4"/>
  <c r="AA46" i="4"/>
  <c r="AG46" i="4" s="1"/>
  <c r="AS46" i="4" s="1"/>
  <c r="AM122" i="4"/>
  <c r="AM7" i="4"/>
  <c r="AA109" i="4"/>
  <c r="AG109" i="4" s="1"/>
  <c r="AS64" i="4" l="1"/>
  <c r="AS117" i="4"/>
  <c r="AS35" i="4"/>
  <c r="AS60" i="4"/>
  <c r="AS105" i="4"/>
  <c r="AS83" i="4"/>
  <c r="AS31" i="4"/>
  <c r="AS14" i="4"/>
  <c r="AS140" i="4"/>
  <c r="AS85" i="4"/>
  <c r="AS56" i="4"/>
  <c r="AS21" i="4"/>
  <c r="AS82" i="4"/>
  <c r="AS146" i="4"/>
  <c r="AS136" i="4"/>
  <c r="AS143" i="4"/>
  <c r="AS135" i="4"/>
  <c r="AS111" i="4"/>
  <c r="AS16" i="4"/>
  <c r="AS89" i="4"/>
  <c r="AS120" i="4"/>
  <c r="AS129" i="4"/>
  <c r="AS109" i="4"/>
  <c r="AS79" i="4"/>
  <c r="AS70" i="4"/>
  <c r="AS13" i="4"/>
  <c r="AS25" i="4"/>
  <c r="AS134" i="4"/>
  <c r="AS86" i="4"/>
  <c r="AS91" i="4"/>
  <c r="AS87" i="4"/>
  <c r="AS50" i="4"/>
  <c r="AS116" i="4"/>
  <c r="AS10" i="4"/>
  <c r="AS59" i="4"/>
  <c r="AS19" i="4"/>
  <c r="AS43" i="4"/>
  <c r="AS80" i="4"/>
  <c r="AS37" i="4"/>
  <c r="AS44" i="4"/>
  <c r="AS66" i="4"/>
  <c r="AS90" i="4"/>
  <c r="AS73" i="4"/>
  <c r="AS96" i="4"/>
  <c r="AS34" i="4"/>
  <c r="AS77" i="4"/>
  <c r="AS17" i="4"/>
  <c r="AS139" i="4"/>
  <c r="AS127" i="4"/>
  <c r="AS107" i="4"/>
  <c r="AS76" i="4"/>
  <c r="AS45" i="4"/>
  <c r="AS30" i="4"/>
  <c r="AS97" i="4"/>
  <c r="AS6" i="4"/>
  <c r="AS102" i="4"/>
  <c r="AS55" i="4"/>
  <c r="AS52" i="4"/>
  <c r="AS40" i="4"/>
  <c r="AS94" i="4"/>
  <c r="AS141" i="4"/>
  <c r="AS18" i="4"/>
  <c r="AS57" i="4"/>
  <c r="AS99" i="4"/>
  <c r="AS149" i="4"/>
  <c r="AS41" i="4"/>
  <c r="AS110" i="4"/>
  <c r="AS26" i="4"/>
  <c r="AS7" i="4"/>
  <c r="AS9" i="4"/>
  <c r="AS74" i="4"/>
  <c r="AS63" i="4"/>
  <c r="AS125" i="4"/>
  <c r="AS112" i="4"/>
  <c r="AS71" i="4"/>
  <c r="AS138" i="4"/>
  <c r="AS39" i="4"/>
  <c r="AS69" i="4"/>
  <c r="B52" i="5"/>
  <c r="AS121" i="4"/>
  <c r="AS152" i="4"/>
  <c r="AS53" i="4"/>
  <c r="AS122" i="4"/>
  <c r="P6" i="5"/>
  <c r="D50" i="5"/>
  <c r="AA4" i="4"/>
  <c r="F20" i="5"/>
  <c r="R20" i="5" s="1"/>
  <c r="F11" i="5"/>
  <c r="R11" i="5" s="1"/>
  <c r="F8" i="5"/>
  <c r="R8" i="5" s="1"/>
  <c r="F7" i="5"/>
  <c r="R7" i="5" s="1"/>
  <c r="AS137" i="4"/>
  <c r="AS119" i="4"/>
  <c r="C52" i="5"/>
  <c r="O50" i="5"/>
  <c r="AS114" i="4"/>
  <c r="F23" i="5"/>
  <c r="R23" i="5" s="1"/>
  <c r="F43" i="5"/>
  <c r="R43" i="5" s="1"/>
  <c r="F31" i="5"/>
  <c r="R31" i="5" s="1"/>
  <c r="F48" i="5"/>
  <c r="R48" i="5" s="1"/>
  <c r="F42" i="5"/>
  <c r="R42" i="5" s="1"/>
  <c r="F33" i="5"/>
  <c r="R33" i="5" s="1"/>
  <c r="F36" i="5"/>
  <c r="R36" i="5" s="1"/>
  <c r="F29" i="5"/>
  <c r="R29" i="5" s="1"/>
  <c r="F32" i="5"/>
  <c r="R32" i="5" s="1"/>
  <c r="F30" i="5"/>
  <c r="R30" i="5" s="1"/>
  <c r="F40" i="5"/>
  <c r="R40" i="5" s="1"/>
  <c r="F21" i="5"/>
  <c r="R21" i="5" s="1"/>
  <c r="F22" i="5"/>
  <c r="R22" i="5" s="1"/>
  <c r="F6" i="5"/>
  <c r="F14" i="5"/>
  <c r="R14" i="5" s="1"/>
  <c r="F35" i="5"/>
  <c r="R35" i="5" s="1"/>
  <c r="AM4" i="4"/>
  <c r="AS22" i="4"/>
  <c r="F17" i="5"/>
  <c r="R17" i="5" s="1"/>
  <c r="F44" i="5"/>
  <c r="R44" i="5" s="1"/>
  <c r="F24" i="5"/>
  <c r="R24" i="5" s="1"/>
  <c r="F12" i="5"/>
  <c r="R12" i="5" s="1"/>
  <c r="F15" i="5"/>
  <c r="R15" i="5" s="1"/>
  <c r="F47" i="5"/>
  <c r="R47" i="5" s="1"/>
  <c r="F27" i="5"/>
  <c r="R27" i="5" s="1"/>
  <c r="F19" i="5"/>
  <c r="R19" i="5" s="1"/>
  <c r="F34" i="5"/>
  <c r="R34" i="5" s="1"/>
  <c r="F13" i="5"/>
  <c r="R13" i="5" s="1"/>
  <c r="F37" i="5"/>
  <c r="R37" i="5" s="1"/>
  <c r="AS144" i="4"/>
  <c r="E48" i="5"/>
  <c r="Q48" i="5" s="1"/>
  <c r="E33" i="5"/>
  <c r="Q33" i="5" s="1"/>
  <c r="E44" i="5"/>
  <c r="Q44" i="5" s="1"/>
  <c r="E29" i="5"/>
  <c r="Q29" i="5" s="1"/>
  <c r="E19" i="5"/>
  <c r="Q19" i="5" s="1"/>
  <c r="E12" i="5"/>
  <c r="Q12" i="5" s="1"/>
  <c r="E30" i="5"/>
  <c r="Q30" i="5" s="1"/>
  <c r="E14" i="5"/>
  <c r="Q14" i="5" s="1"/>
  <c r="E16" i="5"/>
  <c r="Q16" i="5" s="1"/>
  <c r="E25" i="5"/>
  <c r="Q25" i="5" s="1"/>
  <c r="E40" i="5"/>
  <c r="Q40" i="5" s="1"/>
  <c r="E7" i="5"/>
  <c r="Q7" i="5" s="1"/>
  <c r="E36" i="5"/>
  <c r="Q36" i="5" s="1"/>
  <c r="E42" i="5"/>
  <c r="Q42" i="5" s="1"/>
  <c r="E8" i="5"/>
  <c r="Q8" i="5" s="1"/>
  <c r="E45" i="5"/>
  <c r="Q45" i="5" s="1"/>
  <c r="E38" i="5"/>
  <c r="Q38" i="5" s="1"/>
  <c r="E6" i="5"/>
  <c r="E32" i="5"/>
  <c r="Q32" i="5" s="1"/>
  <c r="E39" i="5"/>
  <c r="Q39" i="5" s="1"/>
  <c r="E22" i="5"/>
  <c r="Q22" i="5" s="1"/>
  <c r="E20" i="5"/>
  <c r="Q20" i="5" s="1"/>
  <c r="AR6" i="4"/>
  <c r="AR4" i="4" s="1"/>
  <c r="E51" i="5" s="1"/>
  <c r="E10" i="5"/>
  <c r="Q10" i="5" s="1"/>
  <c r="E24" i="5"/>
  <c r="Q24" i="5" s="1"/>
  <c r="E27" i="5"/>
  <c r="Q27" i="5" s="1"/>
  <c r="E43" i="5"/>
  <c r="Q43" i="5" s="1"/>
  <c r="E47" i="5"/>
  <c r="Q47" i="5" s="1"/>
  <c r="E9" i="5"/>
  <c r="Q9" i="5" s="1"/>
  <c r="E34" i="5"/>
  <c r="Q34" i="5" s="1"/>
  <c r="E31" i="5"/>
  <c r="Q31" i="5" s="1"/>
  <c r="E46" i="5"/>
  <c r="Q46" i="5" s="1"/>
  <c r="E21" i="5"/>
  <c r="Q21" i="5" s="1"/>
  <c r="E49" i="5"/>
  <c r="Q49" i="5" s="1"/>
  <c r="E18" i="5"/>
  <c r="Q18" i="5" s="1"/>
  <c r="E26" i="5"/>
  <c r="Q26" i="5" s="1"/>
  <c r="E13" i="5"/>
  <c r="Q13" i="5" s="1"/>
  <c r="E23" i="5"/>
  <c r="Q23" i="5" s="1"/>
  <c r="E41" i="5"/>
  <c r="Q41" i="5" s="1"/>
  <c r="E35" i="5"/>
  <c r="Q35" i="5" s="1"/>
  <c r="AF4" i="4"/>
  <c r="E11" i="5"/>
  <c r="Q11" i="5" s="1"/>
  <c r="E17" i="5"/>
  <c r="Q17" i="5" s="1"/>
  <c r="E15" i="5"/>
  <c r="Q15" i="5" s="1"/>
  <c r="E28" i="5"/>
  <c r="Q28" i="5" s="1"/>
  <c r="E37" i="5"/>
  <c r="Q37" i="5" s="1"/>
  <c r="F49" i="5"/>
  <c r="R49" i="5" s="1"/>
  <c r="F9" i="5"/>
  <c r="R9" i="5" s="1"/>
  <c r="F41" i="5"/>
  <c r="R41" i="5" s="1"/>
  <c r="AS38" i="4"/>
  <c r="AS51" i="4"/>
  <c r="F39" i="5"/>
  <c r="R39" i="5" s="1"/>
  <c r="F25" i="5"/>
  <c r="R25" i="5" s="1"/>
  <c r="F18" i="5"/>
  <c r="R18" i="5" s="1"/>
  <c r="F45" i="5"/>
  <c r="R45" i="5" s="1"/>
  <c r="F46" i="5"/>
  <c r="R46" i="5" s="1"/>
  <c r="F16" i="5"/>
  <c r="R16" i="5" s="1"/>
  <c r="F26" i="5"/>
  <c r="R26" i="5" s="1"/>
  <c r="F28" i="5"/>
  <c r="R28" i="5" s="1"/>
  <c r="F10" i="5"/>
  <c r="R10" i="5" s="1"/>
  <c r="F38" i="5"/>
  <c r="R38" i="5" s="1"/>
  <c r="AG4" i="4"/>
  <c r="AS100" i="4"/>
  <c r="AS147" i="4"/>
  <c r="AS103" i="4"/>
  <c r="AS4" i="4" l="1"/>
  <c r="F51" i="5" s="1"/>
  <c r="R6" i="5"/>
  <c r="F50" i="5"/>
  <c r="E50" i="5"/>
  <c r="Q6" i="5"/>
  <c r="P50" i="5"/>
  <c r="D52" i="5"/>
  <c r="F52" i="5" l="1"/>
  <c r="R50" i="5"/>
  <c r="E52" i="5"/>
  <c r="Q50" i="5"/>
</calcChain>
</file>

<file path=xl/sharedStrings.xml><?xml version="1.0" encoding="utf-8"?>
<sst xmlns="http://schemas.openxmlformats.org/spreadsheetml/2006/main" count="646" uniqueCount="265">
  <si>
    <t>CPI</t>
  </si>
  <si>
    <t>Convert Real $ 2016/17 to Real $ 2018/19</t>
  </si>
  <si>
    <t>2019/20</t>
  </si>
  <si>
    <t>2020/21</t>
  </si>
  <si>
    <t>2021/22</t>
  </si>
  <si>
    <t>2022/23</t>
  </si>
  <si>
    <t>2023/24</t>
  </si>
  <si>
    <t>Real Escalation Rates</t>
  </si>
  <si>
    <t>Overheads</t>
  </si>
  <si>
    <t>Real $ 2016/17</t>
  </si>
  <si>
    <t>Allocation based on labour hours</t>
  </si>
  <si>
    <t>Allocation based on % spend</t>
  </si>
  <si>
    <t>Shared Services (SAM &amp; Customer) and Corporate</t>
  </si>
  <si>
    <t>SAM &amp; Customer</t>
  </si>
  <si>
    <t>Corporate</t>
  </si>
  <si>
    <t>Check</t>
  </si>
  <si>
    <t>Real Escalation Labour</t>
  </si>
  <si>
    <t>Real Escalation Material</t>
  </si>
  <si>
    <t>Real Escalation Contractor</t>
  </si>
  <si>
    <t>Real Escalation Other</t>
  </si>
  <si>
    <t>Works and Service Delivery</t>
  </si>
  <si>
    <t>Project</t>
  </si>
  <si>
    <t>Direct Base Costs Split</t>
  </si>
  <si>
    <t>Labour Cost %</t>
  </si>
  <si>
    <t>Material Cost %</t>
  </si>
  <si>
    <t>Contractor Cost %</t>
  </si>
  <si>
    <t>Plant Cost %</t>
  </si>
  <si>
    <t>Other Cost %</t>
  </si>
  <si>
    <t>RAB Allocation Rates</t>
  </si>
  <si>
    <t>Capex Tables Labels</t>
  </si>
  <si>
    <t>Direct Costs including Real Cost Escalation</t>
  </si>
  <si>
    <t>Business Management Systems</t>
  </si>
  <si>
    <t>Labour Hours</t>
  </si>
  <si>
    <t xml:space="preserve"> Overheads - Works and Service Delivery (Allocation based on labour hours)</t>
  </si>
  <si>
    <t xml:space="preserve"> Overheads - Shared Services (SAM &amp; Customer) and Corporate (Allocation based on % spend)</t>
  </si>
  <si>
    <t>Total Overheads</t>
  </si>
  <si>
    <t>Shared Capex (IT, Fleet &amp; Facilities)</t>
  </si>
  <si>
    <t xml:space="preserve"> Shared Capex (IT, Fleet &amp; Facilities) (Allocation based on % spend)</t>
  </si>
  <si>
    <t>Real $ 2018/19</t>
  </si>
  <si>
    <t>Capex Incurred</t>
  </si>
  <si>
    <t>Difference</t>
  </si>
  <si>
    <t xml:space="preserve"> Direct Costs plus Total Overheads Incurred</t>
  </si>
  <si>
    <t>Avg Base Labour Rates</t>
  </si>
  <si>
    <t>Total Project Costs Incurred</t>
  </si>
  <si>
    <t>Total Costs Incurred</t>
  </si>
  <si>
    <t>Total</t>
  </si>
  <si>
    <t>Asset Disposals Incurred</t>
  </si>
  <si>
    <t>Development</t>
  </si>
  <si>
    <t>Connection</t>
  </si>
  <si>
    <t>Augmentation</t>
  </si>
  <si>
    <t>Renewal</t>
  </si>
  <si>
    <t>Reliability &amp; quality maintained</t>
  </si>
  <si>
    <t>Operational support systems</t>
  </si>
  <si>
    <t>Network control</t>
  </si>
  <si>
    <t>Asset management systems</t>
  </si>
  <si>
    <t>Standard Control Services</t>
  </si>
  <si>
    <t>Address safety and environmental Issued in ground mounted substations - Replace substation doors (Build subs)</t>
  </si>
  <si>
    <t>Address Safety and Environmental issues at HV Regulator Sites</t>
  </si>
  <si>
    <t>Address safety and environmental issues in ground mounted substations - Asbestos</t>
  </si>
  <si>
    <t>Address safety and environmental issues in ground mounted substations - Oil containment</t>
  </si>
  <si>
    <t>Air Break Switches Unit Replacement - cracked insulators</t>
  </si>
  <si>
    <t>Asset Management Information System (AMIS) Improvement Program D</t>
  </si>
  <si>
    <t>Augment HV Control Station - Fault level</t>
  </si>
  <si>
    <t>Augment HV Feeder - Fault Level</t>
  </si>
  <si>
    <t>Augment HV Feeder - Network access development</t>
  </si>
  <si>
    <t>Augment HV Feeder - TRIP S</t>
  </si>
  <si>
    <t>Augment HV Feeder - TRIP-P</t>
  </si>
  <si>
    <t>Augment HV Feeder (Capacity)</t>
  </si>
  <si>
    <t>Augment HV GI Feeder - Capacity</t>
  </si>
  <si>
    <t>Automation of Kiosk distribution substations project</t>
  </si>
  <si>
    <t>BFM - Inspect/replace non-compliant HV connectors within 2km of Z substations</t>
  </si>
  <si>
    <t>BFM - Install bird flight diverters</t>
  </si>
  <si>
    <t>BFM - Install D Loops</t>
  </si>
  <si>
    <t>BFM - Install Low Voltage  Spreaders</t>
  </si>
  <si>
    <t>BFM - Install LV fuses on distribution transformers</t>
  </si>
  <si>
    <t>BFM - Install single phase reclosers for SWER</t>
  </si>
  <si>
    <t>BFM - Installation of Vibration Dampers (Replace ties &amp; insulators if old/defective)</t>
  </si>
  <si>
    <t>BFM - project replace aged/deteriorated Cu conductor</t>
  </si>
  <si>
    <t>BFM - Replace aged/deteriorated  Aluminium   conductor</t>
  </si>
  <si>
    <t>BFM - Replace aged/deteriorated  HV ABC   conductor</t>
  </si>
  <si>
    <t>BFM - Replace aged/deteriorated Galvanised Iron (GI) Conductor</t>
  </si>
  <si>
    <t>BFM - Replace EDOs with alternative device (ie: boric acid fuses or dropout reclosers)</t>
  </si>
  <si>
    <t>BFM - Replace LV crossarms</t>
  </si>
  <si>
    <t>BFM - Replace/relocate open wire HV with insulated alternative (re vegetation management)</t>
  </si>
  <si>
    <t>CablePI Purchase new and replacement units</t>
  </si>
  <si>
    <t>Change or Upgrade Service on Telstra Pole</t>
  </si>
  <si>
    <t>Claremont Zone Substation HMI upgrade project</t>
  </si>
  <si>
    <t>Composite Material Alternative Distribution Support Structure Trial</t>
  </si>
  <si>
    <t>Customer Initiated Major Works Commercial</t>
  </si>
  <si>
    <t>Customer Initiated Non-Major Works Commercial</t>
  </si>
  <si>
    <t>Customer Initiated Non-Major Works Irrigation</t>
  </si>
  <si>
    <t>Customer Initiated Non-Major Works Residential</t>
  </si>
  <si>
    <t>Customer Initiated Subdivisions</t>
  </si>
  <si>
    <t>Customer Initiated Substations</t>
  </si>
  <si>
    <t>Demand Mgmt - Customer Side controls for demand management capability building</t>
  </si>
  <si>
    <t>Derwent Bridge 22 kV supply development</t>
  </si>
  <si>
    <t>Derwent Park and Newtown  Zone Substation AVR Replacement</t>
  </si>
  <si>
    <t>East Coast South supply development</t>
  </si>
  <si>
    <t>Fibreglass Reinforced Plastic  cross arm  trial</t>
  </si>
  <si>
    <t>GENERAL O/H - Replace/relocate High Voltage Overhead due to Vegetation Issues</t>
  </si>
  <si>
    <t>Hobart CBD 11 kV supply development</t>
  </si>
  <si>
    <t>Hobart CBD Substation Communication Infrastructure project</t>
  </si>
  <si>
    <t>Hobart CBD Substation Pilot wire Project</t>
  </si>
  <si>
    <t>HV CT and VT Replacement</t>
  </si>
  <si>
    <t>HV Links Replace with Air Break Switch</t>
  </si>
  <si>
    <t>Install animal access barriers to poles and conductors</t>
  </si>
  <si>
    <t>Install D Loops</t>
  </si>
  <si>
    <t>Install HV and LV Conduit with other UG works (Capacity)</t>
  </si>
  <si>
    <t>Install Low Voltage  Spreaders</t>
  </si>
  <si>
    <t>Install OH Equipment - Anti-Climbing barriers or Signage Program</t>
  </si>
  <si>
    <t>Install Remote Fault Indicators in Ground Mounted Substations</t>
  </si>
  <si>
    <t>Install/Augment Ground Mounted Voltage Regulator for Capacity</t>
  </si>
  <si>
    <t>Install/Augment Ground Susbtation (Capacity)</t>
  </si>
  <si>
    <t>Install/Augment HV OH Switch (LAP)</t>
  </si>
  <si>
    <t>Install/Augment LV Feeder</t>
  </si>
  <si>
    <t>Install/Augment OH Feeder for Bird Mitigation (LAP)</t>
  </si>
  <si>
    <t>Install/Augment Pole Mounted Voltage Regulator for Capacity</t>
  </si>
  <si>
    <t>Install/Augment Pole Substation (Capacity)</t>
  </si>
  <si>
    <t>Install/Augment Pole Substation &lt; 50 kVA (Capacity)</t>
  </si>
  <si>
    <t>Installation of Vibration Dampers (Replace ties &amp; insulators if old/defective)</t>
  </si>
  <si>
    <t>Intrumescent Fire Resistant Coating on TN Wood Poles</t>
  </si>
  <si>
    <t>Land Purchase associated with Zone Substation (Capacity)</t>
  </si>
  <si>
    <t>Localised reliability reinforcement (LAP)</t>
  </si>
  <si>
    <t>Low Conductor Span Rectification - Building Clearance LV CAPEX</t>
  </si>
  <si>
    <t>Low Conductor Span Rectification - Low Clearance HV CAPEX</t>
  </si>
  <si>
    <t>Low Conductor Span Rectification - Low Clearance LV CAPEX</t>
  </si>
  <si>
    <t>Low voltage network monitoring 2019-2023</t>
  </si>
  <si>
    <t>LV CT Replacement</t>
  </si>
  <si>
    <t>Major System - Augment 33 kV Sub-transmission Circuits (Capacity)</t>
  </si>
  <si>
    <t>Meadowbank 22 kV supply development</t>
  </si>
  <si>
    <t>NOCS Distribution System enhancement</t>
  </si>
  <si>
    <t>North Region Overhead feeder flood crossings flood height augmentation (ref R 572029)</t>
  </si>
  <si>
    <t>Pole Replacements</t>
  </si>
  <si>
    <t>Pole Staking</t>
  </si>
  <si>
    <t>Power Quality (PQ) Capital Program - LV Circuit Augmentation Component</t>
  </si>
  <si>
    <t>Power Quality (PQ) Capital Program - LV Transformer Augmentation Component</t>
  </si>
  <si>
    <t>Power Quality (PQ) Capital Program - MV Conductor Augmentation Component</t>
  </si>
  <si>
    <t>Refurbish Single Phase Regulators</t>
  </si>
  <si>
    <t>Refurbishment of Gretna Zone</t>
  </si>
  <si>
    <t>Reinforce Network for OH LV Services (Customer Initiated Work)</t>
  </si>
  <si>
    <t>Reinforce steel tower legs</t>
  </si>
  <si>
    <t>Remedial work identified from earthing injection testing</t>
  </si>
  <si>
    <t>Replace  low voltage cable</t>
  </si>
  <si>
    <t>Replace 3G Cybertec Modems Project</t>
  </si>
  <si>
    <t>Replace aged/deteriorated  HV ABC   conductor (non HBCA)</t>
  </si>
  <si>
    <t>Replace aged/deteriorated Aluminium conductor</t>
  </si>
  <si>
    <t>Replace AK Power sectionaliser with recloser</t>
  </si>
  <si>
    <t>Replace Bellerive 33 kV Oil Filled Sub-transmission Cable</t>
  </si>
  <si>
    <t>Replace Crossarm (Safety)</t>
  </si>
  <si>
    <t>Replace Distribution C&amp;I Substation Battery System</t>
  </si>
  <si>
    <t>Replace EDOs with alternative device (ie: boric acid fuses or dropout reclosers)</t>
  </si>
  <si>
    <t>Replace fault indicators in Overhead Systems</t>
  </si>
  <si>
    <t>Replace ground mounted transformers</t>
  </si>
  <si>
    <t>Replace high voltage cable</t>
  </si>
  <si>
    <t>Replace High Voltage Submarine Cable</t>
  </si>
  <si>
    <t>Replace HV Feeders (Safety)</t>
  </si>
  <si>
    <t>Replace low voltage CONSAC cable</t>
  </si>
  <si>
    <t>Replace LV Fuses for Fuse Reach</t>
  </si>
  <si>
    <t>Replace LV Links with Fuse Links</t>
  </si>
  <si>
    <t>Replace LV potheads</t>
  </si>
  <si>
    <t>Replace LV switchboards in ground mounted substations</t>
  </si>
  <si>
    <t>Replace LV switchgear in ground mounted substations</t>
  </si>
  <si>
    <t>Replace Meter Panels</t>
  </si>
  <si>
    <t>Replace Overhead  LV Services</t>
  </si>
  <si>
    <t>Replace Recloser and/or Control Box</t>
  </si>
  <si>
    <t>Replace reclosers</t>
  </si>
  <si>
    <t>Replace Regulator Ground Mtd Three Phase - Faults / Issues / End of life</t>
  </si>
  <si>
    <t>Replace Regulator Single Phase (Cooper) - Faults / Issues / End of life</t>
  </si>
  <si>
    <t>Replace secondary protection transformers at zone substations</t>
  </si>
  <si>
    <t>Replace Service Fuses – Fault (Fault Code 01)</t>
  </si>
  <si>
    <t>Replace service fuses for Public Lighting</t>
  </si>
  <si>
    <t>Replace station services transformer at Bellerive Zone</t>
  </si>
  <si>
    <t>Replace station services transformer at Derwent Park Zone</t>
  </si>
  <si>
    <t>Replace station services transformer at Geilston Bay Zone</t>
  </si>
  <si>
    <t>Replace station services transformer at New Town Zone</t>
  </si>
  <si>
    <t>Replace stolen earthing with copperclad steel</t>
  </si>
  <si>
    <t>Replace substation locks</t>
  </si>
  <si>
    <t>Replace Transformer Earths</t>
  </si>
  <si>
    <t>Replace Transformer H-structures</t>
  </si>
  <si>
    <t>Replace Transformers</t>
  </si>
  <si>
    <t>Replace transformers at Bellerive Zone</t>
  </si>
  <si>
    <t>Replace transformers at Derwent Park Zone</t>
  </si>
  <si>
    <t>Replace transformers at Geilston Bay Zone</t>
  </si>
  <si>
    <t>Replace Underground Furniture - LV Cabinets</t>
  </si>
  <si>
    <t>Replace Underground Furniture - LV Fibreglass Pillars</t>
  </si>
  <si>
    <t>Replace Zone Equipment - Batteries at Zone Substation</t>
  </si>
  <si>
    <t>Replacement of ground mounted substations</t>
  </si>
  <si>
    <t>Replacement of high voltage switchgear in ground mounted substations</t>
  </si>
  <si>
    <t>Replacement Substandard Overhead Copper Conductor (REMCU)</t>
  </si>
  <si>
    <t>Replacement Substandard Overhead Galvanised Iron (GI) Conductor (REMGI)</t>
  </si>
  <si>
    <t>Sandy Bay Zone Substation AVR Replacement</t>
  </si>
  <si>
    <t>SCADA communications to ground-mounted regulators</t>
  </si>
  <si>
    <t>SCADA Control  of metal clad  gas insulated  pole switches</t>
  </si>
  <si>
    <t>SCSRE - Replace Service Wires - Fault (Fault Code 02)</t>
  </si>
  <si>
    <t>Security access and IP cameras installed at zone substations project</t>
  </si>
  <si>
    <t>Sheffield Substation connection point (distribution copy)</t>
  </si>
  <si>
    <t>SIWES - Endangered Species</t>
  </si>
  <si>
    <t>Substation building refurbishments</t>
  </si>
  <si>
    <t>Telecommunications Bearer Systems - Ethernet Systems - Distribution</t>
  </si>
  <si>
    <t>Telecommunications Telephony and Voice Systems - Distribution</t>
  </si>
  <si>
    <t>Translay Protection Scheme Replacement Program</t>
  </si>
  <si>
    <t>Trial  alternatives for  staking for Wood  Pole Staking</t>
  </si>
  <si>
    <t>Trial dropout sectionalisers/reclosers</t>
  </si>
  <si>
    <t>Upgrade Fuses/Sectionaliser to Recloser</t>
  </si>
  <si>
    <t>Westbury Urban community reliability improvement</t>
  </si>
  <si>
    <t>Zone Substation HMI Installation project</t>
  </si>
  <si>
    <t>Motor Vehicles</t>
  </si>
  <si>
    <t>Minor Assets</t>
  </si>
  <si>
    <t>Non-System Property</t>
  </si>
  <si>
    <t>Customer Capital Contibutions</t>
  </si>
  <si>
    <t>Customer Contributions</t>
  </si>
  <si>
    <t>Minor Assets allocated from SCS to ACS &amp; Unclassified (%)</t>
  </si>
  <si>
    <t>Excludes Minor Assets allocated from SCS to ACS &amp; Unclassified</t>
  </si>
  <si>
    <t>Level 3</t>
  </si>
  <si>
    <t>Level 4</t>
  </si>
  <si>
    <t>Overhead Subtransmission Lines (Urban)</t>
  </si>
  <si>
    <t>Underground Subtransmission Lines (Urban)</t>
  </si>
  <si>
    <t>Urban Zone Substations</t>
  </si>
  <si>
    <t>Rural Zone Substations</t>
  </si>
  <si>
    <t>SCADA</t>
  </si>
  <si>
    <t>Distribution Switching Stations (Ground)</t>
  </si>
  <si>
    <t>Overhead High Voltage Lines Urban</t>
  </si>
  <si>
    <t>Overhead High Voltage Lines Rural</t>
  </si>
  <si>
    <t>Voltage Regulators on Distribution Feeders</t>
  </si>
  <si>
    <t>Underground High Voltage Lines</t>
  </si>
  <si>
    <t>Underground High Voltage Lines SWER</t>
  </si>
  <si>
    <t>Distribution Substations HV (Pole)</t>
  </si>
  <si>
    <t>Distribution Substations HV (Ground)</t>
  </si>
  <si>
    <t>Distribution Substations LV (Pole)</t>
  </si>
  <si>
    <t>Distribution Substations LV (Ground)</t>
  </si>
  <si>
    <t>Overhead Low Voltage Lines Underbuilt Urban</t>
  </si>
  <si>
    <t>Overhead Low Voltage Lines Underbuilt Rural</t>
  </si>
  <si>
    <t>Overhead Low Voltage Lines Urban</t>
  </si>
  <si>
    <t>Overhead Low Voltage Lines Rural</t>
  </si>
  <si>
    <t>Underground Low Voltage Lines</t>
  </si>
  <si>
    <t>Underground Low Voltage Common Trench</t>
  </si>
  <si>
    <t>HVST Service Connections</t>
  </si>
  <si>
    <t>HV Service Connections</t>
  </si>
  <si>
    <t>HV Metering CA Service Connections</t>
  </si>
  <si>
    <t>HV/LV Service Connections</t>
  </si>
  <si>
    <t>Business LV Service Connections</t>
  </si>
  <si>
    <t>Business LV Metering CA Service Connections</t>
  </si>
  <si>
    <t>Domestic LV Service Connections</t>
  </si>
  <si>
    <t>Domestic LV Metering CA Service Connections</t>
  </si>
  <si>
    <t>Wholesale Metering</t>
  </si>
  <si>
    <t>HV Metering</t>
  </si>
  <si>
    <t>HV/LV Metering</t>
  </si>
  <si>
    <t>Business LV Metering</t>
  </si>
  <si>
    <t>Domestic LV Metering</t>
  </si>
  <si>
    <t>Off Peak Metering</t>
  </si>
  <si>
    <t>Emergency Network Spares</t>
  </si>
  <si>
    <t>Spare Parts</t>
  </si>
  <si>
    <t>NEM Assets</t>
  </si>
  <si>
    <t>Land</t>
  </si>
  <si>
    <t>Easements</t>
  </si>
  <si>
    <t>2017/18</t>
  </si>
  <si>
    <t>2018/19</t>
  </si>
  <si>
    <t>AER Draft Decision Direct Base Costs</t>
  </si>
  <si>
    <t>Overheads - Works and Service Delivery</t>
  </si>
  <si>
    <t>Dollars allocated per Labour hour</t>
  </si>
  <si>
    <t>Submission Capex Model</t>
  </si>
  <si>
    <t>AER Draft Decision Capex Model</t>
  </si>
  <si>
    <t>Total Capex Incurred</t>
  </si>
  <si>
    <t>Total Disposals</t>
  </si>
  <si>
    <t>Total Capcons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</si>
</sst>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-* #,##0.00_-;\-* #,##0.00_-;_-* &quot;-&quot;??_-;_-@_-"/>
    <numFmt numFmtId="164" formatCode="0.0000"/>
    <numFmt numFmtId="165" formatCode="0.00000"/>
    <numFmt numFmtId="166" formatCode="_-* #,##0_-;\-* #,##0_-;_-* &quot;-&quot;??_-;_-@_-"/>
    <numFmt numFmtId="167" formatCode="0.0%"/>
    <numFmt numFmtId="168" formatCode="0.0000%"/>
    <numFmt numFmtId="169" formatCode="_-* #,##0.000000_-;\-* #,##0.000000_-;_-* &quot;-&quot;??_-;_-@_-"/>
    <numFmt numFmtId="170" formatCode="_-* #,##0.0000000_-;\-* #,##0.0000000_-;_-* &quot;-&quot;??_-;_-@_-"/>
    <numFmt numFmtId="171" formatCode="_-* #,##0.0_-;\-* #,##0.0_-;_-* &quot;-&quot;??_-;_-@_-"/>
    <numFmt numFmtId="172" formatCode="#,##0.0"/>
  </numFmts>
  <fonts count="12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00FF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i/>
      <sz val="10"/>
      <color theme="1"/>
      <name val="Arial"/>
      <family val="2"/>
    </font>
    <font>
      <sz val="10"/>
      <color rgb="FF0000FF"/>
      <name val="Arial"/>
      <family val="2"/>
    </font>
    <font>
      <sz val="10"/>
      <name val="Arial"/>
      <family val="2"/>
    </font>
    <font>
      <b/>
      <u/>
      <sz val="10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4">
    <xf numFmtId="0" fontId="0" fillId="0" borderId="0" xfId="0"/>
    <xf numFmtId="0" fontId="3" fillId="0" borderId="1" xfId="0" applyFont="1" applyBorder="1" applyAlignment="1">
      <alignment horizontal="right"/>
    </xf>
    <xf numFmtId="0" fontId="4" fillId="2" borderId="0" xfId="0" applyFont="1" applyFill="1"/>
    <xf numFmtId="164" fontId="0" fillId="0" borderId="0" xfId="0" applyNumberFormat="1"/>
    <xf numFmtId="0" fontId="5" fillId="0" borderId="1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165" fontId="0" fillId="0" borderId="0" xfId="0" applyNumberFormat="1"/>
    <xf numFmtId="0" fontId="5" fillId="2" borderId="0" xfId="0" applyFont="1" applyFill="1"/>
    <xf numFmtId="0" fontId="0" fillId="2" borderId="0" xfId="0" applyFill="1"/>
    <xf numFmtId="0" fontId="4" fillId="0" borderId="0" xfId="0" applyFont="1" applyFill="1"/>
    <xf numFmtId="0" fontId="6" fillId="0" borderId="0" xfId="0" applyFont="1" applyFill="1" applyBorder="1" applyAlignment="1">
      <alignment horizontal="right"/>
    </xf>
    <xf numFmtId="0" fontId="0" fillId="0" borderId="0" xfId="0" applyFill="1"/>
    <xf numFmtId="0" fontId="7" fillId="4" borderId="0" xfId="0" applyFont="1" applyFill="1"/>
    <xf numFmtId="0" fontId="7" fillId="0" borderId="0" xfId="0" applyFont="1" applyFill="1"/>
    <xf numFmtId="0" fontId="6" fillId="0" borderId="1" xfId="0" applyFont="1" applyBorder="1" applyAlignment="1">
      <alignment horizontal="right"/>
    </xf>
    <xf numFmtId="0" fontId="8" fillId="0" borderId="0" xfId="0" applyFont="1"/>
    <xf numFmtId="3" fontId="3" fillId="0" borderId="1" xfId="0" applyNumberFormat="1" applyFont="1" applyBorder="1"/>
    <xf numFmtId="0" fontId="6" fillId="4" borderId="0" xfId="0" applyFont="1" applyFill="1"/>
    <xf numFmtId="3" fontId="0" fillId="0" borderId="0" xfId="0" applyNumberFormat="1" applyFill="1"/>
    <xf numFmtId="0" fontId="0" fillId="0" borderId="0" xfId="0" applyFont="1"/>
    <xf numFmtId="3" fontId="3" fillId="0" borderId="1" xfId="0" applyNumberFormat="1" applyFont="1" applyFill="1" applyBorder="1"/>
    <xf numFmtId="0" fontId="4" fillId="0" borderId="0" xfId="0" applyFont="1"/>
    <xf numFmtId="4" fontId="2" fillId="0" borderId="0" xfId="0" applyNumberFormat="1" applyFont="1" applyFill="1"/>
    <xf numFmtId="10" fontId="9" fillId="3" borderId="0" xfId="0" applyNumberFormat="1" applyFont="1" applyFill="1"/>
    <xf numFmtId="3" fontId="9" fillId="3" borderId="0" xfId="0" applyNumberFormat="1" applyFont="1" applyFill="1"/>
    <xf numFmtId="0" fontId="3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9" fillId="0" borderId="0" xfId="0" applyFont="1"/>
    <xf numFmtId="0" fontId="9" fillId="3" borderId="0" xfId="0" applyFont="1" applyFill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0" xfId="0" applyBorder="1"/>
    <xf numFmtId="0" fontId="0" fillId="0" borderId="4" xfId="0" applyBorder="1"/>
    <xf numFmtId="43" fontId="0" fillId="0" borderId="0" xfId="0" applyNumberFormat="1"/>
    <xf numFmtId="168" fontId="4" fillId="2" borderId="5" xfId="0" applyNumberFormat="1" applyFont="1" applyFill="1" applyBorder="1"/>
    <xf numFmtId="0" fontId="4" fillId="0" borderId="8" xfId="0" applyFont="1" applyBorder="1" applyAlignment="1">
      <alignment horizontal="right"/>
    </xf>
    <xf numFmtId="167" fontId="9" fillId="6" borderId="11" xfId="1" applyNumberFormat="1" applyFont="1" applyFill="1" applyBorder="1"/>
    <xf numFmtId="167" fontId="9" fillId="6" borderId="0" xfId="1" applyNumberFormat="1" applyFont="1" applyFill="1" applyBorder="1"/>
    <xf numFmtId="10" fontId="2" fillId="0" borderId="12" xfId="1" applyNumberFormat="1" applyFont="1" applyBorder="1"/>
    <xf numFmtId="167" fontId="9" fillId="6" borderId="6" xfId="1" applyNumberFormat="1" applyFont="1" applyFill="1" applyBorder="1"/>
    <xf numFmtId="167" fontId="9" fillId="6" borderId="7" xfId="1" applyNumberFormat="1" applyFont="1" applyFill="1" applyBorder="1"/>
    <xf numFmtId="10" fontId="2" fillId="0" borderId="8" xfId="1" applyNumberFormat="1" applyFont="1" applyBorder="1"/>
    <xf numFmtId="10" fontId="9" fillId="6" borderId="11" xfId="0" applyNumberFormat="1" applyFont="1" applyFill="1" applyBorder="1"/>
    <xf numFmtId="10" fontId="9" fillId="6" borderId="0" xfId="0" applyNumberFormat="1" applyFont="1" applyFill="1" applyBorder="1"/>
    <xf numFmtId="10" fontId="9" fillId="6" borderId="6" xfId="0" applyNumberFormat="1" applyFont="1" applyFill="1" applyBorder="1"/>
    <xf numFmtId="10" fontId="9" fillId="6" borderId="7" xfId="0" applyNumberFormat="1" applyFont="1" applyFill="1" applyBorder="1"/>
    <xf numFmtId="4" fontId="0" fillId="0" borderId="6" xfId="0" applyNumberFormat="1" applyFont="1" applyBorder="1" applyAlignment="1">
      <alignment horizontal="center" wrapText="1"/>
    </xf>
    <xf numFmtId="4" fontId="0" fillId="0" borderId="7" xfId="0" applyNumberFormat="1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0" fillId="0" borderId="3" xfId="0" applyBorder="1"/>
    <xf numFmtId="4" fontId="3" fillId="0" borderId="1" xfId="0" applyNumberFormat="1" applyFont="1" applyBorder="1" applyAlignment="1">
      <alignment horizontal="right"/>
    </xf>
    <xf numFmtId="166" fontId="9" fillId="3" borderId="0" xfId="0" applyNumberFormat="1" applyFont="1" applyFill="1" applyAlignment="1">
      <alignment horizontal="center"/>
    </xf>
    <xf numFmtId="4" fontId="6" fillId="0" borderId="1" xfId="0" applyNumberFormat="1" applyFont="1" applyBorder="1" applyAlignment="1">
      <alignment horizontal="center"/>
    </xf>
    <xf numFmtId="0" fontId="10" fillId="0" borderId="11" xfId="0" applyFont="1" applyBorder="1"/>
    <xf numFmtId="0" fontId="10" fillId="0" borderId="12" xfId="0" applyFont="1" applyBorder="1"/>
    <xf numFmtId="4" fontId="6" fillId="0" borderId="9" xfId="0" applyNumberFormat="1" applyFont="1" applyBorder="1" applyAlignment="1">
      <alignment horizontal="center"/>
    </xf>
    <xf numFmtId="4" fontId="6" fillId="0" borderId="10" xfId="0" applyNumberFormat="1" applyFont="1" applyBorder="1" applyAlignment="1">
      <alignment horizontal="center"/>
    </xf>
    <xf numFmtId="0" fontId="6" fillId="0" borderId="1" xfId="0" applyFont="1" applyBorder="1"/>
    <xf numFmtId="0" fontId="6" fillId="0" borderId="10" xfId="0" applyFont="1" applyBorder="1"/>
    <xf numFmtId="166" fontId="10" fillId="0" borderId="0" xfId="0" applyNumberFormat="1" applyFont="1" applyFill="1" applyAlignment="1">
      <alignment horizontal="center"/>
    </xf>
    <xf numFmtId="166" fontId="0" fillId="0" borderId="0" xfId="0" applyNumberFormat="1"/>
    <xf numFmtId="43" fontId="9" fillId="6" borderId="0" xfId="0" applyNumberFormat="1" applyFont="1" applyFill="1" applyBorder="1"/>
    <xf numFmtId="0" fontId="0" fillId="0" borderId="11" xfId="0" applyBorder="1"/>
    <xf numFmtId="0" fontId="0" fillId="0" borderId="12" xfId="0" applyBorder="1"/>
    <xf numFmtId="0" fontId="3" fillId="0" borderId="11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43" fontId="9" fillId="6" borderId="11" xfId="0" applyNumberFormat="1" applyFont="1" applyFill="1" applyBorder="1"/>
    <xf numFmtId="43" fontId="9" fillId="6" borderId="12" xfId="0" applyNumberFormat="1" applyFont="1" applyFill="1" applyBorder="1"/>
    <xf numFmtId="43" fontId="9" fillId="6" borderId="6" xfId="0" applyNumberFormat="1" applyFont="1" applyFill="1" applyBorder="1"/>
    <xf numFmtId="43" fontId="9" fillId="6" borderId="7" xfId="0" applyNumberFormat="1" applyFont="1" applyFill="1" applyBorder="1"/>
    <xf numFmtId="43" fontId="9" fillId="6" borderId="8" xfId="0" applyNumberFormat="1" applyFont="1" applyFill="1" applyBorder="1"/>
    <xf numFmtId="3" fontId="3" fillId="0" borderId="2" xfId="0" applyNumberFormat="1" applyFont="1" applyBorder="1"/>
    <xf numFmtId="0" fontId="7" fillId="5" borderId="0" xfId="0" applyFont="1" applyFill="1"/>
    <xf numFmtId="43" fontId="2" fillId="0" borderId="0" xfId="0" applyNumberFormat="1" applyFont="1" applyFill="1"/>
    <xf numFmtId="43" fontId="0" fillId="8" borderId="0" xfId="0" applyNumberFormat="1" applyFill="1"/>
    <xf numFmtId="169" fontId="2" fillId="0" borderId="0" xfId="0" applyNumberFormat="1" applyFont="1" applyFill="1"/>
    <xf numFmtId="0" fontId="3" fillId="0" borderId="0" xfId="0" applyFont="1"/>
    <xf numFmtId="170" fontId="0" fillId="0" borderId="0" xfId="0" applyNumberFormat="1"/>
    <xf numFmtId="0" fontId="6" fillId="0" borderId="0" xfId="0" applyFont="1"/>
    <xf numFmtId="0" fontId="11" fillId="2" borderId="0" xfId="0" applyFont="1" applyFill="1"/>
    <xf numFmtId="43" fontId="3" fillId="0" borderId="1" xfId="0" applyNumberFormat="1" applyFont="1" applyBorder="1"/>
    <xf numFmtId="43" fontId="4" fillId="0" borderId="1" xfId="0" applyNumberFormat="1" applyFont="1" applyFill="1" applyBorder="1"/>
    <xf numFmtId="169" fontId="4" fillId="0" borderId="1" xfId="0" applyNumberFormat="1" applyFont="1" applyFill="1" applyBorder="1"/>
    <xf numFmtId="43" fontId="3" fillId="0" borderId="0" xfId="0" applyNumberFormat="1" applyFont="1"/>
    <xf numFmtId="43" fontId="3" fillId="0" borderId="0" xfId="0" applyNumberFormat="1" applyFont="1" applyFill="1"/>
    <xf numFmtId="43" fontId="4" fillId="0" borderId="0" xfId="0" applyNumberFormat="1" applyFont="1" applyFill="1"/>
    <xf numFmtId="166" fontId="3" fillId="0" borderId="0" xfId="0" applyNumberFormat="1" applyFont="1"/>
    <xf numFmtId="171" fontId="3" fillId="0" borderId="0" xfId="0" applyNumberFormat="1" applyFont="1"/>
    <xf numFmtId="43" fontId="4" fillId="2" borderId="0" xfId="0" applyNumberFormat="1" applyFont="1" applyFill="1"/>
    <xf numFmtId="171" fontId="0" fillId="0" borderId="0" xfId="0" applyNumberFormat="1"/>
    <xf numFmtId="171" fontId="3" fillId="0" borderId="1" xfId="0" applyNumberFormat="1" applyFont="1" applyBorder="1"/>
    <xf numFmtId="0" fontId="11" fillId="0" borderId="0" xfId="0" applyFont="1" applyFill="1"/>
    <xf numFmtId="0" fontId="3" fillId="0" borderId="1" xfId="0" applyFont="1" applyBorder="1"/>
    <xf numFmtId="43" fontId="9" fillId="3" borderId="0" xfId="0" applyNumberFormat="1" applyFont="1" applyFill="1" applyBorder="1"/>
    <xf numFmtId="43" fontId="10" fillId="0" borderId="0" xfId="0" applyNumberFormat="1" applyFont="1" applyFill="1" applyBorder="1"/>
    <xf numFmtId="3" fontId="6" fillId="0" borderId="0" xfId="0" applyNumberFormat="1" applyFont="1"/>
    <xf numFmtId="0" fontId="9" fillId="6" borderId="11" xfId="0" applyFont="1" applyFill="1" applyBorder="1"/>
    <xf numFmtId="0" fontId="9" fillId="6" borderId="12" xfId="0" applyFont="1" applyFill="1" applyBorder="1"/>
    <xf numFmtId="0" fontId="9" fillId="6" borderId="6" xfId="0" applyFont="1" applyFill="1" applyBorder="1"/>
    <xf numFmtId="0" fontId="9" fillId="6" borderId="8" xfId="0" applyFont="1" applyFill="1" applyBorder="1"/>
    <xf numFmtId="0" fontId="9" fillId="6" borderId="0" xfId="0" applyFont="1" applyFill="1"/>
    <xf numFmtId="0" fontId="10" fillId="0" borderId="0" xfId="0" applyFont="1" applyFill="1"/>
    <xf numFmtId="166" fontId="9" fillId="3" borderId="0" xfId="0" applyNumberFormat="1" applyFont="1" applyFill="1" applyBorder="1"/>
    <xf numFmtId="166" fontId="3" fillId="0" borderId="1" xfId="0" applyNumberFormat="1" applyFont="1" applyBorder="1"/>
    <xf numFmtId="0" fontId="6" fillId="2" borderId="0" xfId="0" applyFont="1" applyFill="1"/>
    <xf numFmtId="0" fontId="10" fillId="2" borderId="0" xfId="0" applyFont="1" applyFill="1" applyBorder="1"/>
    <xf numFmtId="43" fontId="10" fillId="0" borderId="0" xfId="0" applyNumberFormat="1" applyFont="1" applyFill="1"/>
    <xf numFmtId="43" fontId="2" fillId="0" borderId="0" xfId="0" applyNumberFormat="1" applyFont="1"/>
    <xf numFmtId="167" fontId="9" fillId="6" borderId="9" xfId="1" applyNumberFormat="1" applyFont="1" applyFill="1" applyBorder="1"/>
    <xf numFmtId="167" fontId="9" fillId="6" borderId="1" xfId="1" applyNumberFormat="1" applyFont="1" applyFill="1" applyBorder="1"/>
    <xf numFmtId="167" fontId="9" fillId="6" borderId="10" xfId="1" applyNumberFormat="1" applyFont="1" applyFill="1" applyBorder="1"/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167" fontId="1" fillId="0" borderId="3" xfId="1" applyNumberFormat="1" applyFont="1" applyBorder="1" applyAlignment="1">
      <alignment horizontal="right"/>
    </xf>
    <xf numFmtId="167" fontId="1" fillId="0" borderId="4" xfId="1" applyNumberFormat="1" applyFont="1" applyBorder="1" applyAlignment="1">
      <alignment horizontal="right"/>
    </xf>
    <xf numFmtId="167" fontId="1" fillId="0" borderId="5" xfId="1" applyNumberFormat="1" applyFont="1" applyBorder="1" applyAlignment="1">
      <alignment horizontal="right"/>
    </xf>
    <xf numFmtId="167" fontId="1" fillId="0" borderId="11" xfId="1" applyNumberFormat="1" applyFont="1" applyBorder="1" applyAlignment="1">
      <alignment horizontal="right"/>
    </xf>
    <xf numFmtId="167" fontId="1" fillId="0" borderId="0" xfId="1" applyNumberFormat="1" applyFont="1" applyBorder="1" applyAlignment="1">
      <alignment horizontal="right"/>
    </xf>
    <xf numFmtId="167" fontId="1" fillId="0" borderId="12" xfId="1" applyNumberFormat="1" applyFont="1" applyBorder="1" applyAlignment="1">
      <alignment horizontal="right"/>
    </xf>
    <xf numFmtId="167" fontId="2" fillId="0" borderId="11" xfId="1" applyNumberFormat="1" applyFont="1" applyBorder="1" applyAlignment="1">
      <alignment horizontal="right"/>
    </xf>
    <xf numFmtId="167" fontId="2" fillId="0" borderId="0" xfId="1" applyNumberFormat="1" applyFont="1" applyBorder="1" applyAlignment="1">
      <alignment horizontal="right"/>
    </xf>
    <xf numFmtId="167" fontId="2" fillId="0" borderId="12" xfId="1" applyNumberFormat="1" applyFont="1" applyBorder="1" applyAlignment="1">
      <alignment horizontal="right"/>
    </xf>
    <xf numFmtId="167" fontId="1" fillId="0" borderId="6" xfId="1" applyNumberFormat="1" applyFont="1" applyBorder="1" applyAlignment="1">
      <alignment horizontal="right"/>
    </xf>
    <xf numFmtId="167" fontId="1" fillId="0" borderId="7" xfId="1" applyNumberFormat="1" applyFont="1" applyBorder="1" applyAlignment="1">
      <alignment horizontal="right"/>
    </xf>
    <xf numFmtId="167" fontId="1" fillId="0" borderId="8" xfId="1" applyNumberFormat="1" applyFont="1" applyBorder="1" applyAlignment="1">
      <alignment horizontal="right"/>
    </xf>
    <xf numFmtId="3" fontId="9" fillId="0" borderId="0" xfId="0" applyNumberFormat="1" applyFont="1" applyFill="1"/>
    <xf numFmtId="10" fontId="6" fillId="3" borderId="0" xfId="0" applyNumberFormat="1" applyFont="1" applyFill="1"/>
    <xf numFmtId="3" fontId="6" fillId="3" borderId="0" xfId="0" applyNumberFormat="1" applyFont="1" applyFill="1"/>
    <xf numFmtId="43" fontId="9" fillId="0" borderId="0" xfId="0" applyNumberFormat="1" applyFont="1" applyFill="1" applyBorder="1"/>
    <xf numFmtId="43" fontId="9" fillId="6" borderId="9" xfId="0" applyNumberFormat="1" applyFont="1" applyFill="1" applyBorder="1"/>
    <xf numFmtId="43" fontId="9" fillId="6" borderId="1" xfId="0" applyNumberFormat="1" applyFont="1" applyFill="1" applyBorder="1"/>
    <xf numFmtId="43" fontId="9" fillId="6" borderId="10" xfId="0" applyNumberFormat="1" applyFont="1" applyFill="1" applyBorder="1"/>
    <xf numFmtId="3" fontId="6" fillId="0" borderId="0" xfId="0" applyNumberFormat="1" applyFont="1" applyFill="1"/>
    <xf numFmtId="10" fontId="2" fillId="0" borderId="0" xfId="1" applyNumberFormat="1" applyFont="1" applyFill="1"/>
    <xf numFmtId="10" fontId="0" fillId="0" borderId="0" xfId="1" applyNumberFormat="1" applyFont="1"/>
    <xf numFmtId="167" fontId="0" fillId="0" borderId="0" xfId="1" applyNumberFormat="1" applyFont="1" applyFill="1"/>
    <xf numFmtId="168" fontId="3" fillId="0" borderId="0" xfId="1" applyNumberFormat="1" applyFont="1" applyFill="1"/>
    <xf numFmtId="3" fontId="0" fillId="0" borderId="0" xfId="0" applyNumberFormat="1"/>
    <xf numFmtId="167" fontId="0" fillId="0" borderId="0" xfId="0" applyNumberFormat="1"/>
    <xf numFmtId="172" fontId="0" fillId="0" borderId="0" xfId="0" applyNumberFormat="1" applyAlignment="1">
      <alignment horizontal="center" vertical="center"/>
    </xf>
    <xf numFmtId="172" fontId="3" fillId="0" borderId="0" xfId="0" applyNumberFormat="1" applyFont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0" fontId="6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166" fontId="6" fillId="2" borderId="9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166" fontId="6" fillId="2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66" fontId="6" fillId="2" borderId="3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2" borderId="9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0" xfId="0" applyBorder="1" applyAlignment="1">
      <alignment horizontal="left"/>
    </xf>
    <xf numFmtId="0" fontId="10" fillId="2" borderId="1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6" fontId="10" fillId="2" borderId="9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0" fillId="5" borderId="9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0" fillId="5" borderId="10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3" fillId="7" borderId="10" xfId="0" applyFont="1" applyFill="1" applyBorder="1" applyAlignment="1">
      <alignment horizontal="center"/>
    </xf>
    <xf numFmtId="0" fontId="0" fillId="9" borderId="9" xfId="0" applyFont="1" applyFill="1" applyBorder="1" applyAlignment="1">
      <alignment horizontal="center"/>
    </xf>
    <xf numFmtId="0" fontId="0" fillId="9" borderId="1" xfId="0" applyFont="1" applyFill="1" applyBorder="1" applyAlignment="1">
      <alignment horizontal="center"/>
    </xf>
    <xf numFmtId="0" fontId="0" fillId="9" borderId="10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3" fillId="8" borderId="9" xfId="0" applyFont="1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8" borderId="10" xfId="0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0000FF"/>
      <color rgb="FFFF00FF"/>
      <color rgb="FF00FFCC"/>
      <color rgb="FFFFFF99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W155"/>
  <sheetViews>
    <sheetView zoomScale="80" zoomScaleNormal="80" workbookViewId="0">
      <pane xSplit="2" ySplit="5" topLeftCell="C6" activePane="bottomRight" state="frozen"/>
      <selection activeCell="B2" sqref="B2"/>
      <selection pane="topRight" activeCell="B2" sqref="B2"/>
      <selection pane="bottomLeft" activeCell="B2" sqref="B2"/>
      <selection pane="bottomRight" activeCell="B52" sqref="B52"/>
    </sheetView>
  </sheetViews>
  <sheetFormatPr defaultRowHeight="12.75" x14ac:dyDescent="0.2"/>
  <cols>
    <col min="1" max="1" width="5" customWidth="1"/>
    <col min="2" max="2" width="68.5703125" style="26" customWidth="1"/>
    <col min="3" max="3" width="26.5703125" style="26" bestFit="1" customWidth="1"/>
    <col min="4" max="4" width="27.140625" style="26" bestFit="1" customWidth="1"/>
    <col min="6" max="10" width="10.85546875" customWidth="1"/>
    <col min="12" max="16" width="9.5703125" customWidth="1"/>
    <col min="18" max="18" width="9.42578125" customWidth="1"/>
    <col min="19" max="19" width="9.28515625" customWidth="1"/>
    <col min="20" max="20" width="11.85546875" customWidth="1"/>
    <col min="21" max="21" width="8.7109375" customWidth="1"/>
    <col min="22" max="22" width="9.140625" customWidth="1"/>
    <col min="23" max="23" width="10.7109375" customWidth="1"/>
    <col min="25" max="25" width="15.85546875" customWidth="1"/>
    <col min="26" max="26" width="15.140625" customWidth="1"/>
    <col min="27" max="27" width="14.42578125" customWidth="1"/>
    <col min="28" max="28" width="12.5703125" customWidth="1"/>
    <col min="29" max="29" width="14.85546875" customWidth="1"/>
    <col min="30" max="30" width="16.85546875" customWidth="1"/>
    <col min="31" max="31" width="14.85546875" customWidth="1"/>
    <col min="32" max="32" width="14.42578125" customWidth="1"/>
    <col min="33" max="33" width="17.7109375" customWidth="1"/>
    <col min="34" max="34" width="15.140625" customWidth="1"/>
    <col min="35" max="35" width="14.28515625" customWidth="1"/>
    <col min="36" max="37" width="13" customWidth="1"/>
    <col min="38" max="38" width="14.140625" customWidth="1"/>
    <col min="39" max="39" width="14.7109375" customWidth="1"/>
    <col min="40" max="40" width="15.140625" customWidth="1"/>
    <col min="41" max="44" width="14.42578125" customWidth="1"/>
    <col min="45" max="45" width="17.42578125" customWidth="1"/>
    <col min="46" max="50" width="14.42578125" customWidth="1"/>
    <col min="51" max="51" width="18.85546875" customWidth="1"/>
    <col min="52" max="52" width="14.42578125" customWidth="1"/>
    <col min="53" max="53" width="20.5703125" customWidth="1"/>
    <col min="54" max="67" width="14.42578125" customWidth="1"/>
    <col min="68" max="68" width="17.140625" customWidth="1"/>
    <col min="69" max="69" width="12.28515625" customWidth="1"/>
    <col min="71" max="75" width="12.42578125" customWidth="1"/>
  </cols>
  <sheetData>
    <row r="1" spans="1:75" x14ac:dyDescent="0.2">
      <c r="B1" s="82" t="s">
        <v>55</v>
      </c>
    </row>
    <row r="2" spans="1:75" x14ac:dyDescent="0.2">
      <c r="L2" s="155" t="s">
        <v>258</v>
      </c>
      <c r="M2" s="156"/>
      <c r="N2" s="156"/>
      <c r="O2" s="156"/>
      <c r="P2" s="157"/>
    </row>
    <row r="3" spans="1:75" x14ac:dyDescent="0.2">
      <c r="C3" s="146" t="s">
        <v>29</v>
      </c>
      <c r="D3" s="147"/>
      <c r="F3" s="148" t="s">
        <v>42</v>
      </c>
      <c r="G3" s="149"/>
      <c r="H3" s="149"/>
      <c r="I3" s="149"/>
      <c r="J3" s="150"/>
      <c r="L3" s="152" t="s">
        <v>259</v>
      </c>
      <c r="M3" s="153"/>
      <c r="N3" s="153"/>
      <c r="O3" s="153"/>
      <c r="P3" s="154"/>
      <c r="R3" s="148" t="s">
        <v>22</v>
      </c>
      <c r="S3" s="149"/>
      <c r="T3" s="149"/>
      <c r="U3" s="149"/>
      <c r="V3" s="149"/>
      <c r="W3" s="150"/>
      <c r="Y3" s="158" t="s">
        <v>28</v>
      </c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59"/>
      <c r="AX3" s="159"/>
      <c r="AY3" s="159"/>
      <c r="AZ3" s="159"/>
      <c r="BA3" s="159"/>
      <c r="BB3" s="159"/>
      <c r="BC3" s="159"/>
      <c r="BD3" s="159"/>
      <c r="BE3" s="159"/>
      <c r="BF3" s="159"/>
      <c r="BG3" s="159"/>
      <c r="BH3" s="159"/>
      <c r="BI3" s="159"/>
      <c r="BJ3" s="159"/>
      <c r="BK3" s="159"/>
      <c r="BL3" s="159"/>
      <c r="BM3" s="159"/>
      <c r="BN3" s="159"/>
      <c r="BO3" s="159"/>
      <c r="BP3" s="159"/>
      <c r="BQ3" s="160"/>
      <c r="BS3" s="151" t="s">
        <v>211</v>
      </c>
      <c r="BT3" s="149"/>
      <c r="BU3" s="149"/>
      <c r="BV3" s="149"/>
      <c r="BW3" s="150"/>
    </row>
    <row r="4" spans="1:75" x14ac:dyDescent="0.2">
      <c r="C4" s="56"/>
      <c r="D4" s="57"/>
      <c r="F4" s="65"/>
      <c r="G4" s="32"/>
      <c r="H4" s="32"/>
      <c r="I4" s="32"/>
      <c r="J4" s="66"/>
      <c r="L4" s="133">
        <v>31.751674844112824</v>
      </c>
      <c r="M4" s="134">
        <v>31.59453569855679</v>
      </c>
      <c r="N4" s="134">
        <v>33.328842761827566</v>
      </c>
      <c r="O4" s="134">
        <v>33.559757048916239</v>
      </c>
      <c r="P4" s="135">
        <v>32.182152939873049</v>
      </c>
      <c r="R4" s="30"/>
      <c r="S4" s="31"/>
      <c r="T4" s="31"/>
      <c r="U4" s="31"/>
      <c r="V4" s="31"/>
      <c r="W4" s="35">
        <f>SUM(W6:W155)</f>
        <v>5.6621374255882984E-15</v>
      </c>
      <c r="Y4" s="52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5">
        <f>SUM(BQ6:BQ155)</f>
        <v>1.3322676295501878E-15</v>
      </c>
      <c r="BS4" s="111">
        <v>3.737526463426033E-2</v>
      </c>
      <c r="BT4" s="112">
        <v>3.4901376370967907E-2</v>
      </c>
      <c r="BU4" s="112">
        <v>2.0406887125297701E-2</v>
      </c>
      <c r="BV4" s="112">
        <v>2.1216152661351573E-2</v>
      </c>
      <c r="BW4" s="113">
        <v>2.2125734906128014E-2</v>
      </c>
    </row>
    <row r="5" spans="1:75" ht="38.25" x14ac:dyDescent="0.2">
      <c r="A5" s="27">
        <v>1</v>
      </c>
      <c r="B5" s="61" t="s">
        <v>21</v>
      </c>
      <c r="C5" s="58" t="s">
        <v>213</v>
      </c>
      <c r="D5" s="59" t="s">
        <v>214</v>
      </c>
      <c r="F5" s="67" t="s">
        <v>2</v>
      </c>
      <c r="G5" s="5" t="s">
        <v>3</v>
      </c>
      <c r="H5" s="5" t="s">
        <v>4</v>
      </c>
      <c r="I5" s="5" t="s">
        <v>5</v>
      </c>
      <c r="J5" s="68" t="s">
        <v>6</v>
      </c>
      <c r="L5" s="67" t="s">
        <v>2</v>
      </c>
      <c r="M5" s="5" t="s">
        <v>3</v>
      </c>
      <c r="N5" s="5" t="s">
        <v>4</v>
      </c>
      <c r="O5" s="5" t="s">
        <v>5</v>
      </c>
      <c r="P5" s="68" t="s">
        <v>6</v>
      </c>
      <c r="R5" s="47" t="s">
        <v>23</v>
      </c>
      <c r="S5" s="48" t="s">
        <v>24</v>
      </c>
      <c r="T5" s="48" t="s">
        <v>25</v>
      </c>
      <c r="U5" s="48" t="s">
        <v>26</v>
      </c>
      <c r="V5" s="48" t="s">
        <v>27</v>
      </c>
      <c r="W5" s="36" t="s">
        <v>15</v>
      </c>
      <c r="Y5" s="49" t="s">
        <v>215</v>
      </c>
      <c r="Z5" s="50" t="s">
        <v>216</v>
      </c>
      <c r="AA5" s="50" t="s">
        <v>217</v>
      </c>
      <c r="AB5" s="50" t="s">
        <v>218</v>
      </c>
      <c r="AC5" s="50" t="s">
        <v>219</v>
      </c>
      <c r="AD5" s="50" t="s">
        <v>220</v>
      </c>
      <c r="AE5" s="50" t="s">
        <v>221</v>
      </c>
      <c r="AF5" s="50" t="s">
        <v>222</v>
      </c>
      <c r="AG5" s="50" t="s">
        <v>223</v>
      </c>
      <c r="AH5" s="50" t="s">
        <v>224</v>
      </c>
      <c r="AI5" s="50" t="s">
        <v>225</v>
      </c>
      <c r="AJ5" s="50" t="s">
        <v>226</v>
      </c>
      <c r="AK5" s="50" t="s">
        <v>227</v>
      </c>
      <c r="AL5" s="50" t="s">
        <v>228</v>
      </c>
      <c r="AM5" s="50" t="s">
        <v>229</v>
      </c>
      <c r="AN5" s="50" t="s">
        <v>230</v>
      </c>
      <c r="AO5" s="50" t="s">
        <v>231</v>
      </c>
      <c r="AP5" s="50" t="s">
        <v>232</v>
      </c>
      <c r="AQ5" s="50" t="s">
        <v>233</v>
      </c>
      <c r="AR5" s="50" t="s">
        <v>234</v>
      </c>
      <c r="AS5" s="50" t="s">
        <v>235</v>
      </c>
      <c r="AT5" s="50" t="s">
        <v>236</v>
      </c>
      <c r="AU5" s="50" t="s">
        <v>237</v>
      </c>
      <c r="AV5" s="50" t="s">
        <v>238</v>
      </c>
      <c r="AW5" s="50" t="s">
        <v>239</v>
      </c>
      <c r="AX5" s="50" t="s">
        <v>240</v>
      </c>
      <c r="AY5" s="50" t="s">
        <v>241</v>
      </c>
      <c r="AZ5" s="50" t="s">
        <v>242</v>
      </c>
      <c r="BA5" s="50" t="s">
        <v>243</v>
      </c>
      <c r="BB5" s="50" t="s">
        <v>244</v>
      </c>
      <c r="BC5" s="50" t="s">
        <v>245</v>
      </c>
      <c r="BD5" s="50" t="s">
        <v>246</v>
      </c>
      <c r="BE5" s="50" t="s">
        <v>247</v>
      </c>
      <c r="BF5" s="50" t="s">
        <v>248</v>
      </c>
      <c r="BG5" s="50" t="s">
        <v>249</v>
      </c>
      <c r="BH5" s="50" t="s">
        <v>250</v>
      </c>
      <c r="BI5" s="50" t="s">
        <v>206</v>
      </c>
      <c r="BJ5" s="50" t="s">
        <v>207</v>
      </c>
      <c r="BK5" s="50" t="s">
        <v>208</v>
      </c>
      <c r="BL5" s="50" t="s">
        <v>251</v>
      </c>
      <c r="BM5" s="50" t="s">
        <v>252</v>
      </c>
      <c r="BN5" s="50" t="s">
        <v>31</v>
      </c>
      <c r="BO5" s="50" t="s">
        <v>253</v>
      </c>
      <c r="BP5" s="50" t="s">
        <v>254</v>
      </c>
      <c r="BQ5" s="51" t="s">
        <v>15</v>
      </c>
      <c r="BS5" s="114" t="s">
        <v>2</v>
      </c>
      <c r="BT5" s="115" t="s">
        <v>3</v>
      </c>
      <c r="BU5" s="115" t="s">
        <v>4</v>
      </c>
      <c r="BV5" s="115" t="s">
        <v>5</v>
      </c>
      <c r="BW5" s="116" t="s">
        <v>6</v>
      </c>
    </row>
    <row r="6" spans="1:75" x14ac:dyDescent="0.2">
      <c r="A6" s="27">
        <f>A5+1</f>
        <v>2</v>
      </c>
      <c r="B6" s="28" t="s">
        <v>56</v>
      </c>
      <c r="C6" s="99" t="s">
        <v>50</v>
      </c>
      <c r="D6" s="100" t="s">
        <v>51</v>
      </c>
      <c r="F6" s="69">
        <v>71.976074435090823</v>
      </c>
      <c r="G6" s="64">
        <v>71.976074435090823</v>
      </c>
      <c r="H6" s="64">
        <v>71.976074435090823</v>
      </c>
      <c r="I6" s="64">
        <v>71.976074435090823</v>
      </c>
      <c r="J6" s="70">
        <v>71.976074435090823</v>
      </c>
      <c r="L6" s="132"/>
      <c r="M6" s="132"/>
      <c r="N6" s="132"/>
      <c r="O6" s="132"/>
      <c r="P6" s="132"/>
      <c r="R6" s="37">
        <v>0.23443008225616921</v>
      </c>
      <c r="S6" s="38">
        <v>0.1792009400705053</v>
      </c>
      <c r="T6" s="38">
        <v>0.49823736780258521</v>
      </c>
      <c r="U6" s="38">
        <v>2.1151586368977675E-2</v>
      </c>
      <c r="V6" s="38">
        <v>6.6980023501762631E-2</v>
      </c>
      <c r="W6" s="39">
        <f t="shared" ref="W6:W69" si="0">ABS(1-SUM(R6:V6))</f>
        <v>0</v>
      </c>
      <c r="Y6" s="43">
        <v>0</v>
      </c>
      <c r="Z6" s="44">
        <v>0</v>
      </c>
      <c r="AA6" s="44">
        <v>0</v>
      </c>
      <c r="AB6" s="44">
        <v>0</v>
      </c>
      <c r="AC6" s="44">
        <v>0</v>
      </c>
      <c r="AD6" s="44">
        <v>0</v>
      </c>
      <c r="AE6" s="44">
        <v>0</v>
      </c>
      <c r="AF6" s="44">
        <v>0</v>
      </c>
      <c r="AG6" s="44">
        <v>0</v>
      </c>
      <c r="AH6" s="44">
        <v>0</v>
      </c>
      <c r="AI6" s="44">
        <v>0</v>
      </c>
      <c r="AJ6" s="44">
        <v>0</v>
      </c>
      <c r="AK6" s="44">
        <v>0.5</v>
      </c>
      <c r="AL6" s="44">
        <v>0</v>
      </c>
      <c r="AM6" s="44">
        <v>0.5</v>
      </c>
      <c r="AN6" s="44">
        <v>0</v>
      </c>
      <c r="AO6" s="44">
        <v>0</v>
      </c>
      <c r="AP6" s="44">
        <v>0</v>
      </c>
      <c r="AQ6" s="44">
        <v>0</v>
      </c>
      <c r="AR6" s="44">
        <v>0</v>
      </c>
      <c r="AS6" s="44">
        <v>0</v>
      </c>
      <c r="AT6" s="44">
        <v>0</v>
      </c>
      <c r="AU6" s="44">
        <v>0</v>
      </c>
      <c r="AV6" s="44">
        <v>0</v>
      </c>
      <c r="AW6" s="44">
        <v>0</v>
      </c>
      <c r="AX6" s="44">
        <v>0</v>
      </c>
      <c r="AY6" s="44">
        <v>0</v>
      </c>
      <c r="AZ6" s="44">
        <v>0</v>
      </c>
      <c r="BA6" s="44">
        <v>0</v>
      </c>
      <c r="BB6" s="44">
        <v>0</v>
      </c>
      <c r="BC6" s="44">
        <v>0</v>
      </c>
      <c r="BD6" s="44">
        <v>0</v>
      </c>
      <c r="BE6" s="44">
        <v>0</v>
      </c>
      <c r="BF6" s="44">
        <v>0</v>
      </c>
      <c r="BG6" s="44">
        <v>0</v>
      </c>
      <c r="BH6" s="44">
        <v>0</v>
      </c>
      <c r="BI6" s="44">
        <v>0</v>
      </c>
      <c r="BJ6" s="44">
        <v>0</v>
      </c>
      <c r="BK6" s="44">
        <v>0</v>
      </c>
      <c r="BL6" s="44">
        <v>0</v>
      </c>
      <c r="BM6" s="44">
        <v>0</v>
      </c>
      <c r="BN6" s="44">
        <v>0</v>
      </c>
      <c r="BO6" s="44">
        <v>0</v>
      </c>
      <c r="BP6" s="44">
        <v>0</v>
      </c>
      <c r="BQ6" s="39">
        <f>ABS(1-SUM(Y6:BP6))</f>
        <v>0</v>
      </c>
      <c r="BS6" s="117">
        <f>IF($BJ6=1,BS$4,0)</f>
        <v>0</v>
      </c>
      <c r="BT6" s="118">
        <f t="shared" ref="BT6:BW25" si="1">IF($BJ6=1,BT$4,0)</f>
        <v>0</v>
      </c>
      <c r="BU6" s="118">
        <f t="shared" si="1"/>
        <v>0</v>
      </c>
      <c r="BV6" s="118">
        <f t="shared" si="1"/>
        <v>0</v>
      </c>
      <c r="BW6" s="119">
        <f t="shared" si="1"/>
        <v>0</v>
      </c>
    </row>
    <row r="7" spans="1:75" x14ac:dyDescent="0.2">
      <c r="A7" s="27">
        <f t="shared" ref="A7:A70" si="2">A6+1</f>
        <v>3</v>
      </c>
      <c r="B7" s="28" t="s">
        <v>57</v>
      </c>
      <c r="C7" s="99" t="s">
        <v>50</v>
      </c>
      <c r="D7" s="100" t="s">
        <v>51</v>
      </c>
      <c r="F7" s="69">
        <v>143.70137020923224</v>
      </c>
      <c r="G7" s="64">
        <v>0</v>
      </c>
      <c r="H7" s="64">
        <v>143.70137020923224</v>
      </c>
      <c r="I7" s="64">
        <v>0</v>
      </c>
      <c r="J7" s="70">
        <v>143.70137020923224</v>
      </c>
      <c r="L7" s="132"/>
      <c r="M7" s="132"/>
      <c r="N7" s="132"/>
      <c r="O7" s="132"/>
      <c r="P7" s="132"/>
      <c r="R7" s="37">
        <v>0.26844583987441129</v>
      </c>
      <c r="S7" s="38">
        <v>0.59026687598116168</v>
      </c>
      <c r="T7" s="38">
        <v>0.11986992599237498</v>
      </c>
      <c r="U7" s="38">
        <v>2.1417358152052028E-2</v>
      </c>
      <c r="V7" s="38">
        <v>0</v>
      </c>
      <c r="W7" s="39">
        <f t="shared" si="0"/>
        <v>0</v>
      </c>
      <c r="Y7" s="43">
        <v>0</v>
      </c>
      <c r="Z7" s="44">
        <v>0</v>
      </c>
      <c r="AA7" s="44">
        <v>0</v>
      </c>
      <c r="AB7" s="44">
        <v>0</v>
      </c>
      <c r="AC7" s="44">
        <v>0</v>
      </c>
      <c r="AD7" s="44">
        <v>0</v>
      </c>
      <c r="AE7" s="44">
        <v>0</v>
      </c>
      <c r="AF7" s="44">
        <v>0</v>
      </c>
      <c r="AG7" s="44">
        <v>1</v>
      </c>
      <c r="AH7" s="44">
        <v>0</v>
      </c>
      <c r="AI7" s="44">
        <v>0</v>
      </c>
      <c r="AJ7" s="44">
        <v>0</v>
      </c>
      <c r="AK7" s="44">
        <v>0</v>
      </c>
      <c r="AL7" s="44">
        <v>0</v>
      </c>
      <c r="AM7" s="44">
        <v>0</v>
      </c>
      <c r="AN7" s="44">
        <v>0</v>
      </c>
      <c r="AO7" s="44">
        <v>0</v>
      </c>
      <c r="AP7" s="44">
        <v>0</v>
      </c>
      <c r="AQ7" s="44">
        <v>0</v>
      </c>
      <c r="AR7" s="44">
        <v>0</v>
      </c>
      <c r="AS7" s="44">
        <v>0</v>
      </c>
      <c r="AT7" s="44">
        <v>0</v>
      </c>
      <c r="AU7" s="44">
        <v>0</v>
      </c>
      <c r="AV7" s="44">
        <v>0</v>
      </c>
      <c r="AW7" s="44">
        <v>0</v>
      </c>
      <c r="AX7" s="44">
        <v>0</v>
      </c>
      <c r="AY7" s="44">
        <v>0</v>
      </c>
      <c r="AZ7" s="44">
        <v>0</v>
      </c>
      <c r="BA7" s="44">
        <v>0</v>
      </c>
      <c r="BB7" s="44">
        <v>0</v>
      </c>
      <c r="BC7" s="44">
        <v>0</v>
      </c>
      <c r="BD7" s="44">
        <v>0</v>
      </c>
      <c r="BE7" s="44">
        <v>0</v>
      </c>
      <c r="BF7" s="44">
        <v>0</v>
      </c>
      <c r="BG7" s="44">
        <v>0</v>
      </c>
      <c r="BH7" s="44">
        <v>0</v>
      </c>
      <c r="BI7" s="44">
        <v>0</v>
      </c>
      <c r="BJ7" s="44">
        <v>0</v>
      </c>
      <c r="BK7" s="44">
        <v>0</v>
      </c>
      <c r="BL7" s="44">
        <v>0</v>
      </c>
      <c r="BM7" s="44">
        <v>0</v>
      </c>
      <c r="BN7" s="44">
        <v>0</v>
      </c>
      <c r="BO7" s="44">
        <v>0</v>
      </c>
      <c r="BP7" s="44">
        <v>0</v>
      </c>
      <c r="BQ7" s="39">
        <f t="shared" ref="BQ7:BQ70" si="3">ABS(1-SUM(Y7:BP7))</f>
        <v>0</v>
      </c>
      <c r="BS7" s="120">
        <f t="shared" ref="BS7:BS22" si="4">IF($BJ7=1,BS$4,0)</f>
        <v>0</v>
      </c>
      <c r="BT7" s="121">
        <f t="shared" si="1"/>
        <v>0</v>
      </c>
      <c r="BU7" s="121">
        <f t="shared" si="1"/>
        <v>0</v>
      </c>
      <c r="BV7" s="121">
        <f t="shared" si="1"/>
        <v>0</v>
      </c>
      <c r="BW7" s="122">
        <f t="shared" si="1"/>
        <v>0</v>
      </c>
    </row>
    <row r="8" spans="1:75" x14ac:dyDescent="0.2">
      <c r="A8" s="27">
        <f t="shared" si="2"/>
        <v>4</v>
      </c>
      <c r="B8" s="28" t="s">
        <v>58</v>
      </c>
      <c r="C8" s="99" t="s">
        <v>50</v>
      </c>
      <c r="D8" s="100" t="s">
        <v>51</v>
      </c>
      <c r="F8" s="69">
        <v>71.953302961275625</v>
      </c>
      <c r="G8" s="64">
        <v>71.953302961275625</v>
      </c>
      <c r="H8" s="64">
        <v>71.953302961275625</v>
      </c>
      <c r="I8" s="64">
        <v>71.953302961275625</v>
      </c>
      <c r="J8" s="70">
        <v>71.953302961275625</v>
      </c>
      <c r="L8" s="132"/>
      <c r="M8" s="132"/>
      <c r="N8" s="132"/>
      <c r="O8" s="132"/>
      <c r="P8" s="132"/>
      <c r="R8" s="37">
        <v>0.23443008225616921</v>
      </c>
      <c r="S8" s="38">
        <v>0.1792009400705053</v>
      </c>
      <c r="T8" s="38">
        <v>0.49823736780258521</v>
      </c>
      <c r="U8" s="38">
        <v>2.1151586368977675E-2</v>
      </c>
      <c r="V8" s="38">
        <v>6.6980023501762631E-2</v>
      </c>
      <c r="W8" s="39">
        <f t="shared" si="0"/>
        <v>0</v>
      </c>
      <c r="Y8" s="43">
        <v>0</v>
      </c>
      <c r="Z8" s="44">
        <v>0</v>
      </c>
      <c r="AA8" s="44">
        <v>0</v>
      </c>
      <c r="AB8" s="44">
        <v>0</v>
      </c>
      <c r="AC8" s="44">
        <v>0</v>
      </c>
      <c r="AD8" s="44">
        <v>0</v>
      </c>
      <c r="AE8" s="44">
        <v>0</v>
      </c>
      <c r="AF8" s="44">
        <v>0</v>
      </c>
      <c r="AG8" s="44">
        <v>0</v>
      </c>
      <c r="AH8" s="44">
        <v>0</v>
      </c>
      <c r="AI8" s="44">
        <v>0</v>
      </c>
      <c r="AJ8" s="44">
        <v>0</v>
      </c>
      <c r="AK8" s="44">
        <v>0.5</v>
      </c>
      <c r="AL8" s="44">
        <v>0</v>
      </c>
      <c r="AM8" s="44">
        <v>0.5</v>
      </c>
      <c r="AN8" s="44">
        <v>0</v>
      </c>
      <c r="AO8" s="44">
        <v>0</v>
      </c>
      <c r="AP8" s="44">
        <v>0</v>
      </c>
      <c r="AQ8" s="44">
        <v>0</v>
      </c>
      <c r="AR8" s="44">
        <v>0</v>
      </c>
      <c r="AS8" s="44">
        <v>0</v>
      </c>
      <c r="AT8" s="44">
        <v>0</v>
      </c>
      <c r="AU8" s="44">
        <v>0</v>
      </c>
      <c r="AV8" s="44">
        <v>0</v>
      </c>
      <c r="AW8" s="44">
        <v>0</v>
      </c>
      <c r="AX8" s="44">
        <v>0</v>
      </c>
      <c r="AY8" s="44">
        <v>0</v>
      </c>
      <c r="AZ8" s="44">
        <v>0</v>
      </c>
      <c r="BA8" s="44">
        <v>0</v>
      </c>
      <c r="BB8" s="44">
        <v>0</v>
      </c>
      <c r="BC8" s="44">
        <v>0</v>
      </c>
      <c r="BD8" s="44">
        <v>0</v>
      </c>
      <c r="BE8" s="44">
        <v>0</v>
      </c>
      <c r="BF8" s="44">
        <v>0</v>
      </c>
      <c r="BG8" s="44">
        <v>0</v>
      </c>
      <c r="BH8" s="44">
        <v>0</v>
      </c>
      <c r="BI8" s="44">
        <v>0</v>
      </c>
      <c r="BJ8" s="44">
        <v>0</v>
      </c>
      <c r="BK8" s="44">
        <v>0</v>
      </c>
      <c r="BL8" s="44">
        <v>0</v>
      </c>
      <c r="BM8" s="44">
        <v>0</v>
      </c>
      <c r="BN8" s="44">
        <v>0</v>
      </c>
      <c r="BO8" s="44">
        <v>0</v>
      </c>
      <c r="BP8" s="44">
        <v>0</v>
      </c>
      <c r="BQ8" s="39">
        <f t="shared" si="3"/>
        <v>0</v>
      </c>
      <c r="BS8" s="120">
        <f t="shared" si="4"/>
        <v>0</v>
      </c>
      <c r="BT8" s="121">
        <f t="shared" si="1"/>
        <v>0</v>
      </c>
      <c r="BU8" s="121">
        <f t="shared" si="1"/>
        <v>0</v>
      </c>
      <c r="BV8" s="121">
        <f t="shared" si="1"/>
        <v>0</v>
      </c>
      <c r="BW8" s="122">
        <f t="shared" si="1"/>
        <v>0</v>
      </c>
    </row>
    <row r="9" spans="1:75" x14ac:dyDescent="0.2">
      <c r="A9" s="27">
        <f t="shared" si="2"/>
        <v>5</v>
      </c>
      <c r="B9" s="28" t="s">
        <v>59</v>
      </c>
      <c r="C9" s="99" t="s">
        <v>50</v>
      </c>
      <c r="D9" s="100" t="s">
        <v>51</v>
      </c>
      <c r="F9" s="69">
        <v>71.97379663913415</v>
      </c>
      <c r="G9" s="64">
        <v>71.97379663913415</v>
      </c>
      <c r="H9" s="64">
        <v>71.97379663913415</v>
      </c>
      <c r="I9" s="64">
        <v>71.97379663913415</v>
      </c>
      <c r="J9" s="70">
        <v>71.97379663913415</v>
      </c>
      <c r="L9" s="132"/>
      <c r="M9" s="132"/>
      <c r="N9" s="132"/>
      <c r="O9" s="132"/>
      <c r="P9" s="132"/>
      <c r="R9" s="37">
        <v>0.23443008225616921</v>
      </c>
      <c r="S9" s="38">
        <v>0.1792009400705053</v>
      </c>
      <c r="T9" s="38">
        <v>0.49823736780258521</v>
      </c>
      <c r="U9" s="38">
        <v>2.1151586368977675E-2</v>
      </c>
      <c r="V9" s="38">
        <v>6.6980023501762631E-2</v>
      </c>
      <c r="W9" s="39">
        <f t="shared" si="0"/>
        <v>0</v>
      </c>
      <c r="Y9" s="43">
        <v>0</v>
      </c>
      <c r="Z9" s="44">
        <v>0</v>
      </c>
      <c r="AA9" s="44">
        <v>0</v>
      </c>
      <c r="AB9" s="44">
        <v>0</v>
      </c>
      <c r="AC9" s="44">
        <v>0</v>
      </c>
      <c r="AD9" s="44">
        <v>0</v>
      </c>
      <c r="AE9" s="44">
        <v>0</v>
      </c>
      <c r="AF9" s="44">
        <v>0</v>
      </c>
      <c r="AG9" s="44">
        <v>0</v>
      </c>
      <c r="AH9" s="44">
        <v>0</v>
      </c>
      <c r="AI9" s="44">
        <v>0</v>
      </c>
      <c r="AJ9" s="44">
        <v>0</v>
      </c>
      <c r="AK9" s="44">
        <v>0.5</v>
      </c>
      <c r="AL9" s="44">
        <v>0</v>
      </c>
      <c r="AM9" s="44">
        <v>0.5</v>
      </c>
      <c r="AN9" s="44">
        <v>0</v>
      </c>
      <c r="AO9" s="44">
        <v>0</v>
      </c>
      <c r="AP9" s="44">
        <v>0</v>
      </c>
      <c r="AQ9" s="44">
        <v>0</v>
      </c>
      <c r="AR9" s="44">
        <v>0</v>
      </c>
      <c r="AS9" s="44">
        <v>0</v>
      </c>
      <c r="AT9" s="44">
        <v>0</v>
      </c>
      <c r="AU9" s="44">
        <v>0</v>
      </c>
      <c r="AV9" s="44">
        <v>0</v>
      </c>
      <c r="AW9" s="44">
        <v>0</v>
      </c>
      <c r="AX9" s="44">
        <v>0</v>
      </c>
      <c r="AY9" s="44">
        <v>0</v>
      </c>
      <c r="AZ9" s="44">
        <v>0</v>
      </c>
      <c r="BA9" s="44">
        <v>0</v>
      </c>
      <c r="BB9" s="44">
        <v>0</v>
      </c>
      <c r="BC9" s="44">
        <v>0</v>
      </c>
      <c r="BD9" s="44">
        <v>0</v>
      </c>
      <c r="BE9" s="44">
        <v>0</v>
      </c>
      <c r="BF9" s="44">
        <v>0</v>
      </c>
      <c r="BG9" s="44">
        <v>0</v>
      </c>
      <c r="BH9" s="44">
        <v>0</v>
      </c>
      <c r="BI9" s="44">
        <v>0</v>
      </c>
      <c r="BJ9" s="44">
        <v>0</v>
      </c>
      <c r="BK9" s="44">
        <v>0</v>
      </c>
      <c r="BL9" s="44">
        <v>0</v>
      </c>
      <c r="BM9" s="44">
        <v>0</v>
      </c>
      <c r="BN9" s="44">
        <v>0</v>
      </c>
      <c r="BO9" s="44">
        <v>0</v>
      </c>
      <c r="BP9" s="44">
        <v>0</v>
      </c>
      <c r="BQ9" s="39">
        <f t="shared" si="3"/>
        <v>0</v>
      </c>
      <c r="BS9" s="120">
        <f t="shared" si="4"/>
        <v>0</v>
      </c>
      <c r="BT9" s="121">
        <f t="shared" si="1"/>
        <v>0</v>
      </c>
      <c r="BU9" s="121">
        <f t="shared" si="1"/>
        <v>0</v>
      </c>
      <c r="BV9" s="121">
        <f t="shared" si="1"/>
        <v>0</v>
      </c>
      <c r="BW9" s="122">
        <f t="shared" si="1"/>
        <v>0</v>
      </c>
    </row>
    <row r="10" spans="1:75" x14ac:dyDescent="0.2">
      <c r="A10" s="27">
        <f t="shared" si="2"/>
        <v>6</v>
      </c>
      <c r="B10" s="28" t="s">
        <v>60</v>
      </c>
      <c r="C10" s="99" t="s">
        <v>50</v>
      </c>
      <c r="D10" s="100" t="s">
        <v>51</v>
      </c>
      <c r="F10" s="69">
        <v>54.625</v>
      </c>
      <c r="G10" s="64">
        <v>54.625</v>
      </c>
      <c r="H10" s="64">
        <v>54.625</v>
      </c>
      <c r="I10" s="64">
        <v>54.625</v>
      </c>
      <c r="J10" s="70">
        <v>54.625</v>
      </c>
      <c r="L10" s="132"/>
      <c r="M10" s="132"/>
      <c r="N10" s="132"/>
      <c r="O10" s="132"/>
      <c r="P10" s="132"/>
      <c r="R10" s="37">
        <v>0.39880846523208252</v>
      </c>
      <c r="S10" s="38">
        <v>0.37293259825715808</v>
      </c>
      <c r="T10" s="38">
        <v>0</v>
      </c>
      <c r="U10" s="38">
        <v>8.2696069713675976E-2</v>
      </c>
      <c r="V10" s="38">
        <v>0.14556286679708341</v>
      </c>
      <c r="W10" s="39">
        <f t="shared" si="0"/>
        <v>1.1102230246251565E-16</v>
      </c>
      <c r="Y10" s="43">
        <v>0</v>
      </c>
      <c r="Z10" s="44">
        <v>0</v>
      </c>
      <c r="AA10" s="44">
        <v>0</v>
      </c>
      <c r="AB10" s="44">
        <v>0</v>
      </c>
      <c r="AC10" s="44">
        <v>0</v>
      </c>
      <c r="AD10" s="44">
        <v>0</v>
      </c>
      <c r="AE10" s="44">
        <v>0.5</v>
      </c>
      <c r="AF10" s="44">
        <v>0.5</v>
      </c>
      <c r="AG10" s="44">
        <v>0</v>
      </c>
      <c r="AH10" s="44">
        <v>0</v>
      </c>
      <c r="AI10" s="44">
        <v>0</v>
      </c>
      <c r="AJ10" s="44">
        <v>0</v>
      </c>
      <c r="AK10" s="44">
        <v>0</v>
      </c>
      <c r="AL10" s="44">
        <v>0</v>
      </c>
      <c r="AM10" s="44">
        <v>0</v>
      </c>
      <c r="AN10" s="44">
        <v>0</v>
      </c>
      <c r="AO10" s="44">
        <v>0</v>
      </c>
      <c r="AP10" s="44">
        <v>0</v>
      </c>
      <c r="AQ10" s="44">
        <v>0</v>
      </c>
      <c r="AR10" s="44">
        <v>0</v>
      </c>
      <c r="AS10" s="44">
        <v>0</v>
      </c>
      <c r="AT10" s="44">
        <v>0</v>
      </c>
      <c r="AU10" s="44">
        <v>0</v>
      </c>
      <c r="AV10" s="44">
        <v>0</v>
      </c>
      <c r="AW10" s="44">
        <v>0</v>
      </c>
      <c r="AX10" s="44">
        <v>0</v>
      </c>
      <c r="AY10" s="44">
        <v>0</v>
      </c>
      <c r="AZ10" s="44">
        <v>0</v>
      </c>
      <c r="BA10" s="44">
        <v>0</v>
      </c>
      <c r="BB10" s="44">
        <v>0</v>
      </c>
      <c r="BC10" s="44">
        <v>0</v>
      </c>
      <c r="BD10" s="44">
        <v>0</v>
      </c>
      <c r="BE10" s="44">
        <v>0</v>
      </c>
      <c r="BF10" s="44">
        <v>0</v>
      </c>
      <c r="BG10" s="44">
        <v>0</v>
      </c>
      <c r="BH10" s="44">
        <v>0</v>
      </c>
      <c r="BI10" s="44">
        <v>0</v>
      </c>
      <c r="BJ10" s="44">
        <v>0</v>
      </c>
      <c r="BK10" s="44">
        <v>0</v>
      </c>
      <c r="BL10" s="44">
        <v>0</v>
      </c>
      <c r="BM10" s="44">
        <v>0</v>
      </c>
      <c r="BN10" s="44">
        <v>0</v>
      </c>
      <c r="BO10" s="44">
        <v>0</v>
      </c>
      <c r="BP10" s="44">
        <v>0</v>
      </c>
      <c r="BQ10" s="39">
        <f t="shared" si="3"/>
        <v>0</v>
      </c>
      <c r="BS10" s="120">
        <f t="shared" si="4"/>
        <v>0</v>
      </c>
      <c r="BT10" s="121">
        <f t="shared" si="1"/>
        <v>0</v>
      </c>
      <c r="BU10" s="121">
        <f t="shared" si="1"/>
        <v>0</v>
      </c>
      <c r="BV10" s="121">
        <f t="shared" si="1"/>
        <v>0</v>
      </c>
      <c r="BW10" s="122">
        <f t="shared" si="1"/>
        <v>0</v>
      </c>
    </row>
    <row r="11" spans="1:75" x14ac:dyDescent="0.2">
      <c r="A11" s="27">
        <f t="shared" si="2"/>
        <v>7</v>
      </c>
      <c r="B11" s="29" t="s">
        <v>61</v>
      </c>
      <c r="C11" s="99" t="s">
        <v>52</v>
      </c>
      <c r="D11" s="100" t="s">
        <v>54</v>
      </c>
      <c r="F11" s="69">
        <v>0</v>
      </c>
      <c r="G11" s="64">
        <v>0</v>
      </c>
      <c r="H11" s="64">
        <v>0</v>
      </c>
      <c r="I11" s="64">
        <v>0</v>
      </c>
      <c r="J11" s="70">
        <v>0</v>
      </c>
      <c r="L11" s="132"/>
      <c r="M11" s="132"/>
      <c r="N11" s="132"/>
      <c r="O11" s="132"/>
      <c r="P11" s="132"/>
      <c r="R11" s="37">
        <v>0</v>
      </c>
      <c r="S11" s="38">
        <v>0</v>
      </c>
      <c r="T11" s="38">
        <v>1</v>
      </c>
      <c r="U11" s="38">
        <v>0</v>
      </c>
      <c r="V11" s="38">
        <v>0</v>
      </c>
      <c r="W11" s="39">
        <f t="shared" si="0"/>
        <v>0</v>
      </c>
      <c r="Y11" s="43">
        <v>0</v>
      </c>
      <c r="Z11" s="44">
        <v>0</v>
      </c>
      <c r="AA11" s="44">
        <v>0</v>
      </c>
      <c r="AB11" s="44">
        <v>0</v>
      </c>
      <c r="AC11" s="44">
        <v>0</v>
      </c>
      <c r="AD11" s="44">
        <v>0</v>
      </c>
      <c r="AE11" s="44">
        <v>0</v>
      </c>
      <c r="AF11" s="44">
        <v>0</v>
      </c>
      <c r="AG11" s="44">
        <v>0</v>
      </c>
      <c r="AH11" s="44">
        <v>0</v>
      </c>
      <c r="AI11" s="44">
        <v>0</v>
      </c>
      <c r="AJ11" s="44">
        <v>0</v>
      </c>
      <c r="AK11" s="44">
        <v>0</v>
      </c>
      <c r="AL11" s="44">
        <v>0</v>
      </c>
      <c r="AM11" s="44">
        <v>0</v>
      </c>
      <c r="AN11" s="44">
        <v>0</v>
      </c>
      <c r="AO11" s="44">
        <v>0</v>
      </c>
      <c r="AP11" s="44">
        <v>0</v>
      </c>
      <c r="AQ11" s="44">
        <v>0</v>
      </c>
      <c r="AR11" s="44">
        <v>0</v>
      </c>
      <c r="AS11" s="44">
        <v>0</v>
      </c>
      <c r="AT11" s="44">
        <v>0</v>
      </c>
      <c r="AU11" s="44">
        <v>0</v>
      </c>
      <c r="AV11" s="44">
        <v>0</v>
      </c>
      <c r="AW11" s="44">
        <v>0</v>
      </c>
      <c r="AX11" s="44">
        <v>0</v>
      </c>
      <c r="AY11" s="44">
        <v>0</v>
      </c>
      <c r="AZ11" s="44">
        <v>0</v>
      </c>
      <c r="BA11" s="44">
        <v>0</v>
      </c>
      <c r="BB11" s="44">
        <v>0</v>
      </c>
      <c r="BC11" s="44">
        <v>0</v>
      </c>
      <c r="BD11" s="44">
        <v>0</v>
      </c>
      <c r="BE11" s="44">
        <v>0</v>
      </c>
      <c r="BF11" s="44">
        <v>0</v>
      </c>
      <c r="BG11" s="44">
        <v>0</v>
      </c>
      <c r="BH11" s="44">
        <v>0</v>
      </c>
      <c r="BI11" s="44">
        <v>0</v>
      </c>
      <c r="BJ11" s="44">
        <v>1</v>
      </c>
      <c r="BK11" s="44">
        <v>0</v>
      </c>
      <c r="BL11" s="44">
        <v>0</v>
      </c>
      <c r="BM11" s="44">
        <v>0</v>
      </c>
      <c r="BN11" s="44">
        <v>0</v>
      </c>
      <c r="BO11" s="44">
        <v>0</v>
      </c>
      <c r="BP11" s="44">
        <v>0</v>
      </c>
      <c r="BQ11" s="39">
        <f t="shared" si="3"/>
        <v>0</v>
      </c>
      <c r="BS11" s="123">
        <f t="shared" si="4"/>
        <v>3.737526463426033E-2</v>
      </c>
      <c r="BT11" s="124">
        <f t="shared" si="1"/>
        <v>3.4901376370967907E-2</v>
      </c>
      <c r="BU11" s="124">
        <f t="shared" si="1"/>
        <v>2.0406887125297701E-2</v>
      </c>
      <c r="BV11" s="124">
        <f t="shared" si="1"/>
        <v>2.1216152661351573E-2</v>
      </c>
      <c r="BW11" s="125">
        <f t="shared" si="1"/>
        <v>2.2125734906128014E-2</v>
      </c>
    </row>
    <row r="12" spans="1:75" x14ac:dyDescent="0.2">
      <c r="A12" s="27">
        <f t="shared" si="2"/>
        <v>8</v>
      </c>
      <c r="B12" s="28" t="s">
        <v>62</v>
      </c>
      <c r="C12" s="99" t="s">
        <v>47</v>
      </c>
      <c r="D12" s="100" t="s">
        <v>49</v>
      </c>
      <c r="F12" s="69">
        <v>57.987327262306572</v>
      </c>
      <c r="G12" s="64">
        <v>57.987327262306572</v>
      </c>
      <c r="H12" s="64">
        <v>57.987327262306572</v>
      </c>
      <c r="I12" s="64">
        <v>57.987327262306572</v>
      </c>
      <c r="J12" s="70">
        <v>57.987327262306572</v>
      </c>
      <c r="L12" s="132"/>
      <c r="M12" s="132"/>
      <c r="N12" s="132"/>
      <c r="O12" s="132"/>
      <c r="P12" s="132"/>
      <c r="R12" s="37">
        <v>0.23760535448686168</v>
      </c>
      <c r="S12" s="38">
        <v>0.40976698066435302</v>
      </c>
      <c r="T12" s="38">
        <v>0.29462072384729798</v>
      </c>
      <c r="U12" s="38">
        <v>3.9910758552305407E-2</v>
      </c>
      <c r="V12" s="38">
        <v>1.8096182449181954E-2</v>
      </c>
      <c r="W12" s="39">
        <f t="shared" si="0"/>
        <v>0</v>
      </c>
      <c r="Y12" s="43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0.04</v>
      </c>
      <c r="AE12" s="44">
        <v>1.4999999999999999E-2</v>
      </c>
      <c r="AF12" s="44">
        <v>0.505</v>
      </c>
      <c r="AG12" s="44">
        <v>0</v>
      </c>
      <c r="AH12" s="44">
        <v>0.44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44">
        <v>0</v>
      </c>
      <c r="AO12" s="44">
        <v>0</v>
      </c>
      <c r="AP12" s="44">
        <v>0</v>
      </c>
      <c r="AQ12" s="44">
        <v>0</v>
      </c>
      <c r="AR12" s="44">
        <v>0</v>
      </c>
      <c r="AS12" s="44">
        <v>0</v>
      </c>
      <c r="AT12" s="44">
        <v>0</v>
      </c>
      <c r="AU12" s="44">
        <v>0</v>
      </c>
      <c r="AV12" s="44">
        <v>0</v>
      </c>
      <c r="AW12" s="44">
        <v>0</v>
      </c>
      <c r="AX12" s="44">
        <v>0</v>
      </c>
      <c r="AY12" s="44">
        <v>0</v>
      </c>
      <c r="AZ12" s="44">
        <v>0</v>
      </c>
      <c r="BA12" s="44">
        <v>0</v>
      </c>
      <c r="BB12" s="44">
        <v>0</v>
      </c>
      <c r="BC12" s="44">
        <v>0</v>
      </c>
      <c r="BD12" s="44">
        <v>0</v>
      </c>
      <c r="BE12" s="44">
        <v>0</v>
      </c>
      <c r="BF12" s="44">
        <v>0</v>
      </c>
      <c r="BG12" s="44">
        <v>0</v>
      </c>
      <c r="BH12" s="44">
        <v>0</v>
      </c>
      <c r="BI12" s="44">
        <v>0</v>
      </c>
      <c r="BJ12" s="44">
        <v>0</v>
      </c>
      <c r="BK12" s="44">
        <v>0</v>
      </c>
      <c r="BL12" s="44">
        <v>0</v>
      </c>
      <c r="BM12" s="44">
        <v>0</v>
      </c>
      <c r="BN12" s="44">
        <v>0</v>
      </c>
      <c r="BO12" s="44">
        <v>0</v>
      </c>
      <c r="BP12" s="44">
        <v>0</v>
      </c>
      <c r="BQ12" s="39">
        <f t="shared" si="3"/>
        <v>0</v>
      </c>
      <c r="BS12" s="120">
        <f t="shared" si="4"/>
        <v>0</v>
      </c>
      <c r="BT12" s="121">
        <f t="shared" si="1"/>
        <v>0</v>
      </c>
      <c r="BU12" s="121">
        <f t="shared" si="1"/>
        <v>0</v>
      </c>
      <c r="BV12" s="121">
        <f t="shared" si="1"/>
        <v>0</v>
      </c>
      <c r="BW12" s="122">
        <f t="shared" si="1"/>
        <v>0</v>
      </c>
    </row>
    <row r="13" spans="1:75" x14ac:dyDescent="0.2">
      <c r="A13" s="27">
        <f t="shared" si="2"/>
        <v>9</v>
      </c>
      <c r="B13" s="28" t="s">
        <v>63</v>
      </c>
      <c r="C13" s="99" t="s">
        <v>47</v>
      </c>
      <c r="D13" s="100" t="s">
        <v>49</v>
      </c>
      <c r="F13" s="69">
        <v>57.987291836461615</v>
      </c>
      <c r="G13" s="64">
        <v>57.987291836461615</v>
      </c>
      <c r="H13" s="64">
        <v>57.987291836461615</v>
      </c>
      <c r="I13" s="64">
        <v>57.987291836461615</v>
      </c>
      <c r="J13" s="70">
        <v>57.987291836461615</v>
      </c>
      <c r="L13" s="132"/>
      <c r="M13" s="132"/>
      <c r="N13" s="132"/>
      <c r="O13" s="132"/>
      <c r="P13" s="132"/>
      <c r="R13" s="37">
        <v>0.23760535698710297</v>
      </c>
      <c r="S13" s="38">
        <v>0.40976697708419529</v>
      </c>
      <c r="T13" s="38">
        <v>0.29462072431682684</v>
      </c>
      <c r="U13" s="38">
        <v>3.9910764233604776E-2</v>
      </c>
      <c r="V13" s="38">
        <v>1.8096177378270118E-2</v>
      </c>
      <c r="W13" s="39">
        <f t="shared" si="0"/>
        <v>1.1102230246251565E-16</v>
      </c>
      <c r="Y13" s="43">
        <v>0</v>
      </c>
      <c r="Z13" s="44">
        <v>0</v>
      </c>
      <c r="AA13" s="44">
        <v>0</v>
      </c>
      <c r="AB13" s="44">
        <v>0</v>
      </c>
      <c r="AC13" s="44">
        <v>0</v>
      </c>
      <c r="AD13" s="44">
        <v>0.04</v>
      </c>
      <c r="AE13" s="44">
        <v>1.4999999999999999E-2</v>
      </c>
      <c r="AF13" s="44">
        <v>0.505</v>
      </c>
      <c r="AG13" s="44">
        <v>0</v>
      </c>
      <c r="AH13" s="44">
        <v>0.44</v>
      </c>
      <c r="AI13" s="44">
        <v>0</v>
      </c>
      <c r="AJ13" s="44">
        <v>0</v>
      </c>
      <c r="AK13" s="44">
        <v>0</v>
      </c>
      <c r="AL13" s="44">
        <v>0</v>
      </c>
      <c r="AM13" s="44">
        <v>0</v>
      </c>
      <c r="AN13" s="44">
        <v>0</v>
      </c>
      <c r="AO13" s="44">
        <v>0</v>
      </c>
      <c r="AP13" s="44">
        <v>0</v>
      </c>
      <c r="AQ13" s="44">
        <v>0</v>
      </c>
      <c r="AR13" s="44">
        <v>0</v>
      </c>
      <c r="AS13" s="44">
        <v>0</v>
      </c>
      <c r="AT13" s="44">
        <v>0</v>
      </c>
      <c r="AU13" s="44">
        <v>0</v>
      </c>
      <c r="AV13" s="44">
        <v>0</v>
      </c>
      <c r="AW13" s="44">
        <v>0</v>
      </c>
      <c r="AX13" s="44">
        <v>0</v>
      </c>
      <c r="AY13" s="44">
        <v>0</v>
      </c>
      <c r="AZ13" s="44">
        <v>0</v>
      </c>
      <c r="BA13" s="44">
        <v>0</v>
      </c>
      <c r="BB13" s="44">
        <v>0</v>
      </c>
      <c r="BC13" s="44">
        <v>0</v>
      </c>
      <c r="BD13" s="44">
        <v>0</v>
      </c>
      <c r="BE13" s="44">
        <v>0</v>
      </c>
      <c r="BF13" s="44">
        <v>0</v>
      </c>
      <c r="BG13" s="44">
        <v>0</v>
      </c>
      <c r="BH13" s="44">
        <v>0</v>
      </c>
      <c r="BI13" s="44">
        <v>0</v>
      </c>
      <c r="BJ13" s="44">
        <v>0</v>
      </c>
      <c r="BK13" s="44">
        <v>0</v>
      </c>
      <c r="BL13" s="44">
        <v>0</v>
      </c>
      <c r="BM13" s="44">
        <v>0</v>
      </c>
      <c r="BN13" s="44">
        <v>0</v>
      </c>
      <c r="BO13" s="44">
        <v>0</v>
      </c>
      <c r="BP13" s="44">
        <v>0</v>
      </c>
      <c r="BQ13" s="39">
        <f t="shared" si="3"/>
        <v>0</v>
      </c>
      <c r="BS13" s="120">
        <f t="shared" si="4"/>
        <v>0</v>
      </c>
      <c r="BT13" s="121">
        <f t="shared" si="1"/>
        <v>0</v>
      </c>
      <c r="BU13" s="121">
        <f t="shared" si="1"/>
        <v>0</v>
      </c>
      <c r="BV13" s="121">
        <f t="shared" si="1"/>
        <v>0</v>
      </c>
      <c r="BW13" s="122">
        <f t="shared" si="1"/>
        <v>0</v>
      </c>
    </row>
    <row r="14" spans="1:75" x14ac:dyDescent="0.2">
      <c r="A14" s="27">
        <f t="shared" si="2"/>
        <v>10</v>
      </c>
      <c r="B14" s="28" t="s">
        <v>64</v>
      </c>
      <c r="C14" s="99" t="s">
        <v>47</v>
      </c>
      <c r="D14" s="100" t="s">
        <v>49</v>
      </c>
      <c r="F14" s="69">
        <v>57.98686567164178</v>
      </c>
      <c r="G14" s="64">
        <v>57.98686567164178</v>
      </c>
      <c r="H14" s="64">
        <v>57.98686567164178</v>
      </c>
      <c r="I14" s="64">
        <v>57.98686567164178</v>
      </c>
      <c r="J14" s="70">
        <v>57.98686567164178</v>
      </c>
      <c r="L14" s="132"/>
      <c r="M14" s="132"/>
      <c r="N14" s="132"/>
      <c r="O14" s="132"/>
      <c r="P14" s="132"/>
      <c r="R14" s="37">
        <v>0.23760535448686163</v>
      </c>
      <c r="S14" s="38">
        <v>0.40976698066435308</v>
      </c>
      <c r="T14" s="38">
        <v>0.29462072384729793</v>
      </c>
      <c r="U14" s="38">
        <v>3.9910758552305407E-2</v>
      </c>
      <c r="V14" s="38">
        <v>1.8096182449181954E-2</v>
      </c>
      <c r="W14" s="39">
        <f t="shared" si="0"/>
        <v>0</v>
      </c>
      <c r="Y14" s="43">
        <v>0</v>
      </c>
      <c r="Z14" s="44">
        <v>0</v>
      </c>
      <c r="AA14" s="44">
        <v>0</v>
      </c>
      <c r="AB14" s="44">
        <v>0</v>
      </c>
      <c r="AC14" s="44">
        <v>0</v>
      </c>
      <c r="AD14" s="44">
        <v>0.04</v>
      </c>
      <c r="AE14" s="44">
        <v>1.4999999999999999E-2</v>
      </c>
      <c r="AF14" s="44">
        <v>0.505</v>
      </c>
      <c r="AG14" s="44">
        <v>0</v>
      </c>
      <c r="AH14" s="44">
        <v>0.43999999999999995</v>
      </c>
      <c r="AI14" s="44">
        <v>0</v>
      </c>
      <c r="AJ14" s="44">
        <v>0</v>
      </c>
      <c r="AK14" s="44">
        <v>0</v>
      </c>
      <c r="AL14" s="44">
        <v>0</v>
      </c>
      <c r="AM14" s="44">
        <v>0</v>
      </c>
      <c r="AN14" s="44">
        <v>0</v>
      </c>
      <c r="AO14" s="44">
        <v>0</v>
      </c>
      <c r="AP14" s="44">
        <v>0</v>
      </c>
      <c r="AQ14" s="44">
        <v>0</v>
      </c>
      <c r="AR14" s="44">
        <v>0</v>
      </c>
      <c r="AS14" s="44">
        <v>0</v>
      </c>
      <c r="AT14" s="44">
        <v>0</v>
      </c>
      <c r="AU14" s="44">
        <v>0</v>
      </c>
      <c r="AV14" s="44">
        <v>0</v>
      </c>
      <c r="AW14" s="44">
        <v>0</v>
      </c>
      <c r="AX14" s="44">
        <v>0</v>
      </c>
      <c r="AY14" s="44">
        <v>0</v>
      </c>
      <c r="AZ14" s="44">
        <v>0</v>
      </c>
      <c r="BA14" s="44">
        <v>0</v>
      </c>
      <c r="BB14" s="44">
        <v>0</v>
      </c>
      <c r="BC14" s="44">
        <v>0</v>
      </c>
      <c r="BD14" s="44">
        <v>0</v>
      </c>
      <c r="BE14" s="44">
        <v>0</v>
      </c>
      <c r="BF14" s="44">
        <v>0</v>
      </c>
      <c r="BG14" s="44">
        <v>0</v>
      </c>
      <c r="BH14" s="44">
        <v>0</v>
      </c>
      <c r="BI14" s="44">
        <v>0</v>
      </c>
      <c r="BJ14" s="44">
        <v>0</v>
      </c>
      <c r="BK14" s="44">
        <v>0</v>
      </c>
      <c r="BL14" s="44">
        <v>0</v>
      </c>
      <c r="BM14" s="44">
        <v>0</v>
      </c>
      <c r="BN14" s="44">
        <v>0</v>
      </c>
      <c r="BO14" s="44">
        <v>0</v>
      </c>
      <c r="BP14" s="44">
        <v>0</v>
      </c>
      <c r="BQ14" s="39">
        <f t="shared" si="3"/>
        <v>0</v>
      </c>
      <c r="BS14" s="120">
        <f t="shared" si="4"/>
        <v>0</v>
      </c>
      <c r="BT14" s="121">
        <f t="shared" si="1"/>
        <v>0</v>
      </c>
      <c r="BU14" s="121">
        <f t="shared" si="1"/>
        <v>0</v>
      </c>
      <c r="BV14" s="121">
        <f t="shared" si="1"/>
        <v>0</v>
      </c>
      <c r="BW14" s="122">
        <f t="shared" si="1"/>
        <v>0</v>
      </c>
    </row>
    <row r="15" spans="1:75" x14ac:dyDescent="0.2">
      <c r="A15" s="27">
        <f t="shared" si="2"/>
        <v>11</v>
      </c>
      <c r="B15" s="28" t="s">
        <v>65</v>
      </c>
      <c r="C15" s="99" t="s">
        <v>50</v>
      </c>
      <c r="D15" s="100" t="s">
        <v>51</v>
      </c>
      <c r="F15" s="69">
        <v>0</v>
      </c>
      <c r="G15" s="64">
        <v>0</v>
      </c>
      <c r="H15" s="64">
        <v>57.955534377730778</v>
      </c>
      <c r="I15" s="64">
        <v>57.955534377730778</v>
      </c>
      <c r="J15" s="70">
        <v>57.955534377730778</v>
      </c>
      <c r="L15" s="132"/>
      <c r="M15" s="132"/>
      <c r="N15" s="132"/>
      <c r="O15" s="132"/>
      <c r="P15" s="132"/>
      <c r="R15" s="37">
        <v>0.23600588726065366</v>
      </c>
      <c r="S15" s="38">
        <v>0.53202152129766656</v>
      </c>
      <c r="T15" s="38">
        <v>0.19225126870016349</v>
      </c>
      <c r="U15" s="38">
        <v>3.911022622231676E-2</v>
      </c>
      <c r="V15" s="38">
        <v>6.1109651919951811E-4</v>
      </c>
      <c r="W15" s="39">
        <f t="shared" si="0"/>
        <v>0</v>
      </c>
      <c r="Y15" s="43">
        <v>0</v>
      </c>
      <c r="Z15" s="44">
        <v>0</v>
      </c>
      <c r="AA15" s="44">
        <v>0</v>
      </c>
      <c r="AB15" s="44">
        <v>0</v>
      </c>
      <c r="AC15" s="44">
        <v>0</v>
      </c>
      <c r="AD15" s="44">
        <v>0</v>
      </c>
      <c r="AE15" s="44">
        <v>0.2</v>
      </c>
      <c r="AF15" s="44">
        <v>0.8</v>
      </c>
      <c r="AG15" s="44">
        <v>0</v>
      </c>
      <c r="AH15" s="44">
        <v>0</v>
      </c>
      <c r="AI15" s="44">
        <v>0</v>
      </c>
      <c r="AJ15" s="44">
        <v>0</v>
      </c>
      <c r="AK15" s="44">
        <v>0</v>
      </c>
      <c r="AL15" s="44">
        <v>0</v>
      </c>
      <c r="AM15" s="44">
        <v>0</v>
      </c>
      <c r="AN15" s="44">
        <v>0</v>
      </c>
      <c r="AO15" s="44">
        <v>0</v>
      </c>
      <c r="AP15" s="44">
        <v>0</v>
      </c>
      <c r="AQ15" s="44">
        <v>0</v>
      </c>
      <c r="AR15" s="44">
        <v>0</v>
      </c>
      <c r="AS15" s="44">
        <v>0</v>
      </c>
      <c r="AT15" s="44">
        <v>0</v>
      </c>
      <c r="AU15" s="44">
        <v>0</v>
      </c>
      <c r="AV15" s="44">
        <v>0</v>
      </c>
      <c r="AW15" s="44">
        <v>0</v>
      </c>
      <c r="AX15" s="44">
        <v>0</v>
      </c>
      <c r="AY15" s="44">
        <v>0</v>
      </c>
      <c r="AZ15" s="44">
        <v>0</v>
      </c>
      <c r="BA15" s="44">
        <v>0</v>
      </c>
      <c r="BB15" s="44">
        <v>0</v>
      </c>
      <c r="BC15" s="44">
        <v>0</v>
      </c>
      <c r="BD15" s="44">
        <v>0</v>
      </c>
      <c r="BE15" s="44">
        <v>0</v>
      </c>
      <c r="BF15" s="44">
        <v>0</v>
      </c>
      <c r="BG15" s="44">
        <v>0</v>
      </c>
      <c r="BH15" s="44">
        <v>0</v>
      </c>
      <c r="BI15" s="44">
        <v>0</v>
      </c>
      <c r="BJ15" s="44">
        <v>0</v>
      </c>
      <c r="BK15" s="44">
        <v>0</v>
      </c>
      <c r="BL15" s="44">
        <v>0</v>
      </c>
      <c r="BM15" s="44">
        <v>0</v>
      </c>
      <c r="BN15" s="44">
        <v>0</v>
      </c>
      <c r="BO15" s="44">
        <v>0</v>
      </c>
      <c r="BP15" s="44">
        <v>0</v>
      </c>
      <c r="BQ15" s="39">
        <f t="shared" si="3"/>
        <v>0</v>
      </c>
      <c r="BS15" s="120">
        <f t="shared" si="4"/>
        <v>0</v>
      </c>
      <c r="BT15" s="121">
        <f t="shared" si="1"/>
        <v>0</v>
      </c>
      <c r="BU15" s="121">
        <f t="shared" si="1"/>
        <v>0</v>
      </c>
      <c r="BV15" s="121">
        <f t="shared" si="1"/>
        <v>0</v>
      </c>
      <c r="BW15" s="122">
        <f t="shared" si="1"/>
        <v>0</v>
      </c>
    </row>
    <row r="16" spans="1:75" x14ac:dyDescent="0.2">
      <c r="A16" s="27">
        <f t="shared" si="2"/>
        <v>12</v>
      </c>
      <c r="B16" s="28" t="s">
        <v>66</v>
      </c>
      <c r="C16" s="99" t="s">
        <v>50</v>
      </c>
      <c r="D16" s="100" t="s">
        <v>51</v>
      </c>
      <c r="F16" s="69">
        <v>57.955698776957675</v>
      </c>
      <c r="G16" s="64">
        <v>57.955698776957675</v>
      </c>
      <c r="H16" s="64">
        <v>0</v>
      </c>
      <c r="I16" s="64">
        <v>0</v>
      </c>
      <c r="J16" s="70">
        <v>0</v>
      </c>
      <c r="L16" s="132"/>
      <c r="M16" s="132"/>
      <c r="N16" s="132"/>
      <c r="O16" s="132"/>
      <c r="P16" s="132"/>
      <c r="R16" s="37">
        <v>0.23600586653629918</v>
      </c>
      <c r="S16" s="38">
        <v>0.53202151063309699</v>
      </c>
      <c r="T16" s="38">
        <v>0.19225128330481545</v>
      </c>
      <c r="U16" s="38">
        <v>3.911024199462234E-2</v>
      </c>
      <c r="V16" s="38">
        <v>6.1109753116597406E-4</v>
      </c>
      <c r="W16" s="39">
        <f t="shared" si="0"/>
        <v>1.1102230246251565E-16</v>
      </c>
      <c r="Y16" s="43">
        <v>0</v>
      </c>
      <c r="Z16" s="44">
        <v>0</v>
      </c>
      <c r="AA16" s="44">
        <v>0</v>
      </c>
      <c r="AB16" s="44">
        <v>0</v>
      </c>
      <c r="AC16" s="44">
        <v>0</v>
      </c>
      <c r="AD16" s="44">
        <v>0</v>
      </c>
      <c r="AE16" s="44">
        <v>0.2</v>
      </c>
      <c r="AF16" s="44">
        <v>0.8</v>
      </c>
      <c r="AG16" s="44">
        <v>0</v>
      </c>
      <c r="AH16" s="44">
        <v>0</v>
      </c>
      <c r="AI16" s="44">
        <v>0</v>
      </c>
      <c r="AJ16" s="44">
        <v>0</v>
      </c>
      <c r="AK16" s="44">
        <v>0</v>
      </c>
      <c r="AL16" s="44">
        <v>0</v>
      </c>
      <c r="AM16" s="44">
        <v>0</v>
      </c>
      <c r="AN16" s="44">
        <v>0</v>
      </c>
      <c r="AO16" s="44">
        <v>0</v>
      </c>
      <c r="AP16" s="44">
        <v>0</v>
      </c>
      <c r="AQ16" s="44">
        <v>0</v>
      </c>
      <c r="AR16" s="44">
        <v>0</v>
      </c>
      <c r="AS16" s="44">
        <v>0</v>
      </c>
      <c r="AT16" s="44">
        <v>0</v>
      </c>
      <c r="AU16" s="44">
        <v>0</v>
      </c>
      <c r="AV16" s="44">
        <v>0</v>
      </c>
      <c r="AW16" s="44">
        <v>0</v>
      </c>
      <c r="AX16" s="44">
        <v>0</v>
      </c>
      <c r="AY16" s="44">
        <v>0</v>
      </c>
      <c r="AZ16" s="44">
        <v>0</v>
      </c>
      <c r="BA16" s="44">
        <v>0</v>
      </c>
      <c r="BB16" s="44">
        <v>0</v>
      </c>
      <c r="BC16" s="44">
        <v>0</v>
      </c>
      <c r="BD16" s="44">
        <v>0</v>
      </c>
      <c r="BE16" s="44">
        <v>0</v>
      </c>
      <c r="BF16" s="44">
        <v>0</v>
      </c>
      <c r="BG16" s="44">
        <v>0</v>
      </c>
      <c r="BH16" s="44">
        <v>0</v>
      </c>
      <c r="BI16" s="44">
        <v>0</v>
      </c>
      <c r="BJ16" s="44">
        <v>0</v>
      </c>
      <c r="BK16" s="44">
        <v>0</v>
      </c>
      <c r="BL16" s="44">
        <v>0</v>
      </c>
      <c r="BM16" s="44">
        <v>0</v>
      </c>
      <c r="BN16" s="44">
        <v>0</v>
      </c>
      <c r="BO16" s="44">
        <v>0</v>
      </c>
      <c r="BP16" s="44">
        <v>0</v>
      </c>
      <c r="BQ16" s="39">
        <f t="shared" si="3"/>
        <v>0</v>
      </c>
      <c r="BS16" s="120">
        <f t="shared" si="4"/>
        <v>0</v>
      </c>
      <c r="BT16" s="121">
        <f t="shared" si="1"/>
        <v>0</v>
      </c>
      <c r="BU16" s="121">
        <f t="shared" si="1"/>
        <v>0</v>
      </c>
      <c r="BV16" s="121">
        <f t="shared" si="1"/>
        <v>0</v>
      </c>
      <c r="BW16" s="122">
        <f t="shared" si="1"/>
        <v>0</v>
      </c>
    </row>
    <row r="17" spans="1:75" x14ac:dyDescent="0.2">
      <c r="A17" s="27">
        <f t="shared" si="2"/>
        <v>13</v>
      </c>
      <c r="B17" s="28" t="s">
        <v>67</v>
      </c>
      <c r="C17" s="99" t="s">
        <v>47</v>
      </c>
      <c r="D17" s="100" t="s">
        <v>49</v>
      </c>
      <c r="F17" s="69">
        <v>57.988147886078188</v>
      </c>
      <c r="G17" s="64">
        <v>57.989173698455645</v>
      </c>
      <c r="H17" s="64">
        <v>57.986096370197401</v>
      </c>
      <c r="I17" s="64">
        <v>0</v>
      </c>
      <c r="J17" s="70">
        <v>0</v>
      </c>
      <c r="L17" s="132"/>
      <c r="M17" s="132"/>
      <c r="N17" s="132"/>
      <c r="O17" s="132"/>
      <c r="P17" s="132"/>
      <c r="R17" s="37">
        <v>0.23760535448686165</v>
      </c>
      <c r="S17" s="38">
        <v>0.40976698066435296</v>
      </c>
      <c r="T17" s="38">
        <v>0.29462072384729793</v>
      </c>
      <c r="U17" s="38">
        <v>3.99107585523054E-2</v>
      </c>
      <c r="V17" s="38">
        <v>1.8096182449181951E-2</v>
      </c>
      <c r="W17" s="39">
        <f t="shared" si="0"/>
        <v>0</v>
      </c>
      <c r="Y17" s="43">
        <v>0</v>
      </c>
      <c r="Z17" s="44">
        <v>0</v>
      </c>
      <c r="AA17" s="44">
        <v>0</v>
      </c>
      <c r="AB17" s="44">
        <v>0</v>
      </c>
      <c r="AC17" s="44">
        <v>0</v>
      </c>
      <c r="AD17" s="44">
        <v>0.04</v>
      </c>
      <c r="AE17" s="44">
        <v>1.4999999999999998E-2</v>
      </c>
      <c r="AF17" s="44">
        <v>0.505</v>
      </c>
      <c r="AG17" s="44">
        <v>0</v>
      </c>
      <c r="AH17" s="44">
        <v>0.44</v>
      </c>
      <c r="AI17" s="44">
        <v>0</v>
      </c>
      <c r="AJ17" s="44">
        <v>0</v>
      </c>
      <c r="AK17" s="44">
        <v>0</v>
      </c>
      <c r="AL17" s="44">
        <v>0</v>
      </c>
      <c r="AM17" s="44">
        <v>0</v>
      </c>
      <c r="AN17" s="44">
        <v>0</v>
      </c>
      <c r="AO17" s="44">
        <v>0</v>
      </c>
      <c r="AP17" s="44">
        <v>0</v>
      </c>
      <c r="AQ17" s="44">
        <v>0</v>
      </c>
      <c r="AR17" s="44">
        <v>0</v>
      </c>
      <c r="AS17" s="44">
        <v>0</v>
      </c>
      <c r="AT17" s="44">
        <v>0</v>
      </c>
      <c r="AU17" s="44">
        <v>0</v>
      </c>
      <c r="AV17" s="44">
        <v>0</v>
      </c>
      <c r="AW17" s="44">
        <v>0</v>
      </c>
      <c r="AX17" s="44">
        <v>0</v>
      </c>
      <c r="AY17" s="44">
        <v>0</v>
      </c>
      <c r="AZ17" s="44">
        <v>0</v>
      </c>
      <c r="BA17" s="44">
        <v>0</v>
      </c>
      <c r="BB17" s="44">
        <v>0</v>
      </c>
      <c r="BC17" s="44">
        <v>0</v>
      </c>
      <c r="BD17" s="44">
        <v>0</v>
      </c>
      <c r="BE17" s="44">
        <v>0</v>
      </c>
      <c r="BF17" s="44">
        <v>0</v>
      </c>
      <c r="BG17" s="44">
        <v>0</v>
      </c>
      <c r="BH17" s="44">
        <v>0</v>
      </c>
      <c r="BI17" s="44">
        <v>0</v>
      </c>
      <c r="BJ17" s="44">
        <v>0</v>
      </c>
      <c r="BK17" s="44">
        <v>0</v>
      </c>
      <c r="BL17" s="44">
        <v>0</v>
      </c>
      <c r="BM17" s="44">
        <v>0</v>
      </c>
      <c r="BN17" s="44">
        <v>0</v>
      </c>
      <c r="BO17" s="44">
        <v>0</v>
      </c>
      <c r="BP17" s="44">
        <v>0</v>
      </c>
      <c r="BQ17" s="39">
        <f t="shared" si="3"/>
        <v>0</v>
      </c>
      <c r="BS17" s="120">
        <f t="shared" si="4"/>
        <v>0</v>
      </c>
      <c r="BT17" s="121">
        <f t="shared" si="1"/>
        <v>0</v>
      </c>
      <c r="BU17" s="121">
        <f t="shared" si="1"/>
        <v>0</v>
      </c>
      <c r="BV17" s="121">
        <f t="shared" si="1"/>
        <v>0</v>
      </c>
      <c r="BW17" s="122">
        <f t="shared" si="1"/>
        <v>0</v>
      </c>
    </row>
    <row r="18" spans="1:75" x14ac:dyDescent="0.2">
      <c r="A18" s="27">
        <f t="shared" si="2"/>
        <v>14</v>
      </c>
      <c r="B18" s="28" t="s">
        <v>68</v>
      </c>
      <c r="C18" s="99" t="s">
        <v>47</v>
      </c>
      <c r="D18" s="100" t="s">
        <v>49</v>
      </c>
      <c r="F18" s="69">
        <v>57.987149252570866</v>
      </c>
      <c r="G18" s="64">
        <v>57.987149252570866</v>
      </c>
      <c r="H18" s="64">
        <v>57.987149252570866</v>
      </c>
      <c r="I18" s="64">
        <v>57.987149252570866</v>
      </c>
      <c r="J18" s="70">
        <v>57.987149252570866</v>
      </c>
      <c r="L18" s="132"/>
      <c r="M18" s="132"/>
      <c r="N18" s="132"/>
      <c r="O18" s="132"/>
      <c r="P18" s="132"/>
      <c r="R18" s="37">
        <v>0.23760535481461004</v>
      </c>
      <c r="S18" s="38">
        <v>0.40976697731579087</v>
      </c>
      <c r="T18" s="38">
        <v>0.29462071788859484</v>
      </c>
      <c r="U18" s="38">
        <v>3.9910763709407007E-2</v>
      </c>
      <c r="V18" s="38">
        <v>1.8096186271597235E-2</v>
      </c>
      <c r="W18" s="39">
        <f t="shared" si="0"/>
        <v>0</v>
      </c>
      <c r="Y18" s="43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0.04</v>
      </c>
      <c r="AE18" s="44">
        <v>1.4999999999999999E-2</v>
      </c>
      <c r="AF18" s="44">
        <v>0.505</v>
      </c>
      <c r="AG18" s="44">
        <v>0</v>
      </c>
      <c r="AH18" s="44">
        <v>0.44</v>
      </c>
      <c r="AI18" s="44">
        <v>0</v>
      </c>
      <c r="AJ18" s="44">
        <v>0</v>
      </c>
      <c r="AK18" s="44">
        <v>0</v>
      </c>
      <c r="AL18" s="44">
        <v>0</v>
      </c>
      <c r="AM18" s="44">
        <v>0</v>
      </c>
      <c r="AN18" s="44">
        <v>0</v>
      </c>
      <c r="AO18" s="44">
        <v>0</v>
      </c>
      <c r="AP18" s="44">
        <v>0</v>
      </c>
      <c r="AQ18" s="44">
        <v>0</v>
      </c>
      <c r="AR18" s="44">
        <v>0</v>
      </c>
      <c r="AS18" s="44">
        <v>0</v>
      </c>
      <c r="AT18" s="44">
        <v>0</v>
      </c>
      <c r="AU18" s="44">
        <v>0</v>
      </c>
      <c r="AV18" s="44">
        <v>0</v>
      </c>
      <c r="AW18" s="44">
        <v>0</v>
      </c>
      <c r="AX18" s="44">
        <v>0</v>
      </c>
      <c r="AY18" s="44">
        <v>0</v>
      </c>
      <c r="AZ18" s="44">
        <v>0</v>
      </c>
      <c r="BA18" s="44">
        <v>0</v>
      </c>
      <c r="BB18" s="44">
        <v>0</v>
      </c>
      <c r="BC18" s="44">
        <v>0</v>
      </c>
      <c r="BD18" s="44">
        <v>0</v>
      </c>
      <c r="BE18" s="44">
        <v>0</v>
      </c>
      <c r="BF18" s="44">
        <v>0</v>
      </c>
      <c r="BG18" s="44">
        <v>0</v>
      </c>
      <c r="BH18" s="44">
        <v>0</v>
      </c>
      <c r="BI18" s="44">
        <v>0</v>
      </c>
      <c r="BJ18" s="44">
        <v>0</v>
      </c>
      <c r="BK18" s="44">
        <v>0</v>
      </c>
      <c r="BL18" s="44">
        <v>0</v>
      </c>
      <c r="BM18" s="44">
        <v>0</v>
      </c>
      <c r="BN18" s="44">
        <v>0</v>
      </c>
      <c r="BO18" s="44">
        <v>0</v>
      </c>
      <c r="BP18" s="44">
        <v>0</v>
      </c>
      <c r="BQ18" s="39">
        <f t="shared" si="3"/>
        <v>0</v>
      </c>
      <c r="BS18" s="120">
        <f t="shared" si="4"/>
        <v>0</v>
      </c>
      <c r="BT18" s="121">
        <f t="shared" si="1"/>
        <v>0</v>
      </c>
      <c r="BU18" s="121">
        <f t="shared" si="1"/>
        <v>0</v>
      </c>
      <c r="BV18" s="121">
        <f t="shared" si="1"/>
        <v>0</v>
      </c>
      <c r="BW18" s="122">
        <f t="shared" si="1"/>
        <v>0</v>
      </c>
    </row>
    <row r="19" spans="1:75" x14ac:dyDescent="0.2">
      <c r="A19" s="27">
        <f t="shared" si="2"/>
        <v>15</v>
      </c>
      <c r="B19" s="28" t="s">
        <v>69</v>
      </c>
      <c r="C19" s="99" t="s">
        <v>50</v>
      </c>
      <c r="D19" s="100" t="s">
        <v>51</v>
      </c>
      <c r="F19" s="69">
        <v>59.401736892891613</v>
      </c>
      <c r="G19" s="64">
        <v>59.401736892891613</v>
      </c>
      <c r="H19" s="64">
        <v>59.401736892891613</v>
      </c>
      <c r="I19" s="64">
        <v>59.401736892891613</v>
      </c>
      <c r="J19" s="70">
        <v>59.401736892891613</v>
      </c>
      <c r="L19" s="132"/>
      <c r="M19" s="132"/>
      <c r="N19" s="132"/>
      <c r="O19" s="132"/>
      <c r="P19" s="132"/>
      <c r="R19" s="37">
        <v>0.2364963503649635</v>
      </c>
      <c r="S19" s="38">
        <v>0.53479318734793191</v>
      </c>
      <c r="T19" s="38">
        <v>0.16630170316301704</v>
      </c>
      <c r="U19" s="38">
        <v>2.2506082725060828E-2</v>
      </c>
      <c r="V19" s="38">
        <v>3.9902676399026761E-2</v>
      </c>
      <c r="W19" s="39">
        <f t="shared" si="0"/>
        <v>0</v>
      </c>
      <c r="Y19" s="43">
        <v>0</v>
      </c>
      <c r="Z19" s="44">
        <v>0</v>
      </c>
      <c r="AA19" s="44">
        <v>0</v>
      </c>
      <c r="AB19" s="44">
        <v>0</v>
      </c>
      <c r="AC19" s="44">
        <v>0</v>
      </c>
      <c r="AD19" s="44">
        <v>0</v>
      </c>
      <c r="AE19" s="44">
        <v>0</v>
      </c>
      <c r="AF19" s="44">
        <v>0</v>
      </c>
      <c r="AG19" s="44">
        <v>0</v>
      </c>
      <c r="AH19" s="44">
        <v>0</v>
      </c>
      <c r="AI19" s="44">
        <v>0</v>
      </c>
      <c r="AJ19" s="44">
        <v>0</v>
      </c>
      <c r="AK19" s="44">
        <v>1</v>
      </c>
      <c r="AL19" s="44">
        <v>0</v>
      </c>
      <c r="AM19" s="44">
        <v>0</v>
      </c>
      <c r="AN19" s="44">
        <v>0</v>
      </c>
      <c r="AO19" s="44">
        <v>0</v>
      </c>
      <c r="AP19" s="44">
        <v>0</v>
      </c>
      <c r="AQ19" s="44">
        <v>0</v>
      </c>
      <c r="AR19" s="44">
        <v>0</v>
      </c>
      <c r="AS19" s="44">
        <v>0</v>
      </c>
      <c r="AT19" s="44">
        <v>0</v>
      </c>
      <c r="AU19" s="44">
        <v>0</v>
      </c>
      <c r="AV19" s="44">
        <v>0</v>
      </c>
      <c r="AW19" s="44">
        <v>0</v>
      </c>
      <c r="AX19" s="44">
        <v>0</v>
      </c>
      <c r="AY19" s="44">
        <v>0</v>
      </c>
      <c r="AZ19" s="44">
        <v>0</v>
      </c>
      <c r="BA19" s="44">
        <v>0</v>
      </c>
      <c r="BB19" s="44">
        <v>0</v>
      </c>
      <c r="BC19" s="44">
        <v>0</v>
      </c>
      <c r="BD19" s="44">
        <v>0</v>
      </c>
      <c r="BE19" s="44">
        <v>0</v>
      </c>
      <c r="BF19" s="44">
        <v>0</v>
      </c>
      <c r="BG19" s="44">
        <v>0</v>
      </c>
      <c r="BH19" s="44">
        <v>0</v>
      </c>
      <c r="BI19" s="44">
        <v>0</v>
      </c>
      <c r="BJ19" s="44">
        <v>0</v>
      </c>
      <c r="BK19" s="44">
        <v>0</v>
      </c>
      <c r="BL19" s="44">
        <v>0</v>
      </c>
      <c r="BM19" s="44">
        <v>0</v>
      </c>
      <c r="BN19" s="44">
        <v>0</v>
      </c>
      <c r="BO19" s="44">
        <v>0</v>
      </c>
      <c r="BP19" s="44">
        <v>0</v>
      </c>
      <c r="BQ19" s="39">
        <f t="shared" si="3"/>
        <v>0</v>
      </c>
      <c r="BS19" s="120">
        <f t="shared" si="4"/>
        <v>0</v>
      </c>
      <c r="BT19" s="121">
        <f t="shared" si="1"/>
        <v>0</v>
      </c>
      <c r="BU19" s="121">
        <f t="shared" si="1"/>
        <v>0</v>
      </c>
      <c r="BV19" s="121">
        <f t="shared" si="1"/>
        <v>0</v>
      </c>
      <c r="BW19" s="122">
        <f t="shared" si="1"/>
        <v>0</v>
      </c>
    </row>
    <row r="20" spans="1:75" x14ac:dyDescent="0.2">
      <c r="A20" s="27">
        <f t="shared" si="2"/>
        <v>16</v>
      </c>
      <c r="B20" s="28" t="s">
        <v>70</v>
      </c>
      <c r="C20" s="99" t="s">
        <v>50</v>
      </c>
      <c r="D20" s="100" t="s">
        <v>51</v>
      </c>
      <c r="F20" s="69">
        <v>54.64638636896192</v>
      </c>
      <c r="G20" s="64">
        <v>54.64638636896192</v>
      </c>
      <c r="H20" s="64">
        <v>54.64638636896192</v>
      </c>
      <c r="I20" s="64">
        <v>0</v>
      </c>
      <c r="J20" s="70">
        <v>0</v>
      </c>
      <c r="L20" s="132"/>
      <c r="M20" s="132"/>
      <c r="N20" s="132"/>
      <c r="O20" s="132"/>
      <c r="P20" s="132"/>
      <c r="R20" s="37">
        <v>0.10255570117955438</v>
      </c>
      <c r="S20" s="38">
        <v>0.2353647881170817</v>
      </c>
      <c r="T20" s="38">
        <v>0.64416775884665789</v>
      </c>
      <c r="U20" s="38">
        <v>1.7693315858453476E-2</v>
      </c>
      <c r="V20" s="38">
        <v>2.1843599825251202E-4</v>
      </c>
      <c r="W20" s="39">
        <f t="shared" si="0"/>
        <v>0</v>
      </c>
      <c r="Y20" s="43">
        <v>0</v>
      </c>
      <c r="Z20" s="44">
        <v>0</v>
      </c>
      <c r="AA20" s="44">
        <v>0</v>
      </c>
      <c r="AB20" s="44">
        <v>0</v>
      </c>
      <c r="AC20" s="44">
        <v>0</v>
      </c>
      <c r="AD20" s="44">
        <v>0</v>
      </c>
      <c r="AE20" s="44">
        <v>0</v>
      </c>
      <c r="AF20" s="44">
        <v>0.5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44">
        <v>0</v>
      </c>
      <c r="AO20" s="44">
        <v>0</v>
      </c>
      <c r="AP20" s="44">
        <v>0</v>
      </c>
      <c r="AQ20" s="44">
        <v>0.5</v>
      </c>
      <c r="AR20" s="44">
        <v>0</v>
      </c>
      <c r="AS20" s="44">
        <v>0</v>
      </c>
      <c r="AT20" s="44">
        <v>0</v>
      </c>
      <c r="AU20" s="44">
        <v>0</v>
      </c>
      <c r="AV20" s="44">
        <v>0</v>
      </c>
      <c r="AW20" s="44">
        <v>0</v>
      </c>
      <c r="AX20" s="44">
        <v>0</v>
      </c>
      <c r="AY20" s="44">
        <v>0</v>
      </c>
      <c r="AZ20" s="44">
        <v>0</v>
      </c>
      <c r="BA20" s="44">
        <v>0</v>
      </c>
      <c r="BB20" s="44">
        <v>0</v>
      </c>
      <c r="BC20" s="44">
        <v>0</v>
      </c>
      <c r="BD20" s="44">
        <v>0</v>
      </c>
      <c r="BE20" s="44">
        <v>0</v>
      </c>
      <c r="BF20" s="44">
        <v>0</v>
      </c>
      <c r="BG20" s="44">
        <v>0</v>
      </c>
      <c r="BH20" s="44">
        <v>0</v>
      </c>
      <c r="BI20" s="44">
        <v>0</v>
      </c>
      <c r="BJ20" s="44">
        <v>0</v>
      </c>
      <c r="BK20" s="44">
        <v>0</v>
      </c>
      <c r="BL20" s="44">
        <v>0</v>
      </c>
      <c r="BM20" s="44">
        <v>0</v>
      </c>
      <c r="BN20" s="44">
        <v>0</v>
      </c>
      <c r="BO20" s="44">
        <v>0</v>
      </c>
      <c r="BP20" s="44">
        <v>0</v>
      </c>
      <c r="BQ20" s="39">
        <f t="shared" si="3"/>
        <v>0</v>
      </c>
      <c r="BS20" s="120">
        <f t="shared" si="4"/>
        <v>0</v>
      </c>
      <c r="BT20" s="121">
        <f t="shared" si="1"/>
        <v>0</v>
      </c>
      <c r="BU20" s="121">
        <f t="shared" si="1"/>
        <v>0</v>
      </c>
      <c r="BV20" s="121">
        <f t="shared" si="1"/>
        <v>0</v>
      </c>
      <c r="BW20" s="122">
        <f t="shared" si="1"/>
        <v>0</v>
      </c>
    </row>
    <row r="21" spans="1:75" x14ac:dyDescent="0.2">
      <c r="A21" s="27">
        <f t="shared" si="2"/>
        <v>17</v>
      </c>
      <c r="B21" s="28" t="s">
        <v>71</v>
      </c>
      <c r="C21" s="99" t="s">
        <v>50</v>
      </c>
      <c r="D21" s="100" t="s">
        <v>51</v>
      </c>
      <c r="F21" s="69">
        <v>54.646532712570448</v>
      </c>
      <c r="G21" s="64">
        <v>54.646532712570448</v>
      </c>
      <c r="H21" s="64">
        <v>54.646532712570448</v>
      </c>
      <c r="I21" s="64">
        <v>54.646532712570448</v>
      </c>
      <c r="J21" s="70">
        <v>54.646532712570448</v>
      </c>
      <c r="L21" s="132"/>
      <c r="M21" s="132"/>
      <c r="N21" s="132"/>
      <c r="O21" s="132"/>
      <c r="P21" s="132"/>
      <c r="R21" s="37">
        <v>0.10255570117955438</v>
      </c>
      <c r="S21" s="38">
        <v>0.2353647881170817</v>
      </c>
      <c r="T21" s="38">
        <v>0.64416775884665789</v>
      </c>
      <c r="U21" s="38">
        <v>1.7693315858453473E-2</v>
      </c>
      <c r="V21" s="38">
        <v>2.1843599825251202E-4</v>
      </c>
      <c r="W21" s="39">
        <f t="shared" si="0"/>
        <v>0</v>
      </c>
      <c r="Y21" s="43">
        <v>0</v>
      </c>
      <c r="Z21" s="44">
        <v>0</v>
      </c>
      <c r="AA21" s="44">
        <v>0</v>
      </c>
      <c r="AB21" s="44">
        <v>0</v>
      </c>
      <c r="AC21" s="44">
        <v>0</v>
      </c>
      <c r="AD21" s="44">
        <v>0</v>
      </c>
      <c r="AE21" s="44">
        <v>0</v>
      </c>
      <c r="AF21" s="44">
        <v>0.5</v>
      </c>
      <c r="AG21" s="44">
        <v>0</v>
      </c>
      <c r="AH21" s="44">
        <v>0</v>
      </c>
      <c r="AI21" s="44">
        <v>0</v>
      </c>
      <c r="AJ21" s="44">
        <v>0</v>
      </c>
      <c r="AK21" s="44">
        <v>0</v>
      </c>
      <c r="AL21" s="44">
        <v>0</v>
      </c>
      <c r="AM21" s="44">
        <v>0</v>
      </c>
      <c r="AN21" s="44">
        <v>0</v>
      </c>
      <c r="AO21" s="44">
        <v>0</v>
      </c>
      <c r="AP21" s="44">
        <v>0</v>
      </c>
      <c r="AQ21" s="44">
        <v>0.5</v>
      </c>
      <c r="AR21" s="44">
        <v>0</v>
      </c>
      <c r="AS21" s="44">
        <v>0</v>
      </c>
      <c r="AT21" s="44">
        <v>0</v>
      </c>
      <c r="AU21" s="44">
        <v>0</v>
      </c>
      <c r="AV21" s="44">
        <v>0</v>
      </c>
      <c r="AW21" s="44">
        <v>0</v>
      </c>
      <c r="AX21" s="44">
        <v>0</v>
      </c>
      <c r="AY21" s="44">
        <v>0</v>
      </c>
      <c r="AZ21" s="44">
        <v>0</v>
      </c>
      <c r="BA21" s="44">
        <v>0</v>
      </c>
      <c r="BB21" s="44">
        <v>0</v>
      </c>
      <c r="BC21" s="44">
        <v>0</v>
      </c>
      <c r="BD21" s="44">
        <v>0</v>
      </c>
      <c r="BE21" s="44">
        <v>0</v>
      </c>
      <c r="BF21" s="44">
        <v>0</v>
      </c>
      <c r="BG21" s="44">
        <v>0</v>
      </c>
      <c r="BH21" s="44">
        <v>0</v>
      </c>
      <c r="BI21" s="44">
        <v>0</v>
      </c>
      <c r="BJ21" s="44">
        <v>0</v>
      </c>
      <c r="BK21" s="44">
        <v>0</v>
      </c>
      <c r="BL21" s="44">
        <v>0</v>
      </c>
      <c r="BM21" s="44">
        <v>0</v>
      </c>
      <c r="BN21" s="44">
        <v>0</v>
      </c>
      <c r="BO21" s="44">
        <v>0</v>
      </c>
      <c r="BP21" s="44">
        <v>0</v>
      </c>
      <c r="BQ21" s="39">
        <f t="shared" si="3"/>
        <v>0</v>
      </c>
      <c r="BS21" s="120">
        <f t="shared" si="4"/>
        <v>0</v>
      </c>
      <c r="BT21" s="121">
        <f t="shared" si="1"/>
        <v>0</v>
      </c>
      <c r="BU21" s="121">
        <f t="shared" si="1"/>
        <v>0</v>
      </c>
      <c r="BV21" s="121">
        <f t="shared" si="1"/>
        <v>0</v>
      </c>
      <c r="BW21" s="122">
        <f t="shared" si="1"/>
        <v>0</v>
      </c>
    </row>
    <row r="22" spans="1:75" x14ac:dyDescent="0.2">
      <c r="A22" s="27">
        <f t="shared" si="2"/>
        <v>18</v>
      </c>
      <c r="B22" s="28" t="s">
        <v>72</v>
      </c>
      <c r="C22" s="99" t="s">
        <v>50</v>
      </c>
      <c r="D22" s="100" t="s">
        <v>51</v>
      </c>
      <c r="F22" s="69">
        <v>54.647085021567328</v>
      </c>
      <c r="G22" s="64">
        <v>54.647085021567328</v>
      </c>
      <c r="H22" s="64">
        <v>54.647085021567328</v>
      </c>
      <c r="I22" s="64">
        <v>54.647085021567328</v>
      </c>
      <c r="J22" s="70">
        <v>54.647085021567328</v>
      </c>
      <c r="L22" s="132"/>
      <c r="M22" s="132"/>
      <c r="N22" s="132"/>
      <c r="O22" s="132"/>
      <c r="P22" s="132"/>
      <c r="R22" s="37">
        <v>0.10255570449099892</v>
      </c>
      <c r="S22" s="38">
        <v>0.23536479032198146</v>
      </c>
      <c r="T22" s="38">
        <v>0.64416775347955157</v>
      </c>
      <c r="U22" s="38">
        <v>1.7693315711035495E-2</v>
      </c>
      <c r="V22" s="38">
        <v>2.1843599643253699E-4</v>
      </c>
      <c r="W22" s="39">
        <f t="shared" si="0"/>
        <v>0</v>
      </c>
      <c r="Y22" s="43">
        <v>0</v>
      </c>
      <c r="Z22" s="44">
        <v>0</v>
      </c>
      <c r="AA22" s="44">
        <v>0</v>
      </c>
      <c r="AB22" s="44">
        <v>0</v>
      </c>
      <c r="AC22" s="44">
        <v>0</v>
      </c>
      <c r="AD22" s="44">
        <v>0</v>
      </c>
      <c r="AE22" s="44">
        <v>0</v>
      </c>
      <c r="AF22" s="44">
        <v>0.5</v>
      </c>
      <c r="AG22" s="44">
        <v>0</v>
      </c>
      <c r="AH22" s="44">
        <v>0</v>
      </c>
      <c r="AI22" s="44">
        <v>0</v>
      </c>
      <c r="AJ22" s="44">
        <v>0</v>
      </c>
      <c r="AK22" s="44">
        <v>0</v>
      </c>
      <c r="AL22" s="44">
        <v>0</v>
      </c>
      <c r="AM22" s="44">
        <v>0</v>
      </c>
      <c r="AN22" s="44">
        <v>0</v>
      </c>
      <c r="AO22" s="44">
        <v>0</v>
      </c>
      <c r="AP22" s="44">
        <v>0</v>
      </c>
      <c r="AQ22" s="44">
        <v>0.5</v>
      </c>
      <c r="AR22" s="44">
        <v>0</v>
      </c>
      <c r="AS22" s="44">
        <v>0</v>
      </c>
      <c r="AT22" s="44">
        <v>0</v>
      </c>
      <c r="AU22" s="44">
        <v>0</v>
      </c>
      <c r="AV22" s="44">
        <v>0</v>
      </c>
      <c r="AW22" s="44">
        <v>0</v>
      </c>
      <c r="AX22" s="44">
        <v>0</v>
      </c>
      <c r="AY22" s="44">
        <v>0</v>
      </c>
      <c r="AZ22" s="44">
        <v>0</v>
      </c>
      <c r="BA22" s="44">
        <v>0</v>
      </c>
      <c r="BB22" s="44">
        <v>0</v>
      </c>
      <c r="BC22" s="44">
        <v>0</v>
      </c>
      <c r="BD22" s="44">
        <v>0</v>
      </c>
      <c r="BE22" s="44">
        <v>0</v>
      </c>
      <c r="BF22" s="44">
        <v>0</v>
      </c>
      <c r="BG22" s="44">
        <v>0</v>
      </c>
      <c r="BH22" s="44">
        <v>0</v>
      </c>
      <c r="BI22" s="44">
        <v>0</v>
      </c>
      <c r="BJ22" s="44">
        <v>0</v>
      </c>
      <c r="BK22" s="44">
        <v>0</v>
      </c>
      <c r="BL22" s="44">
        <v>0</v>
      </c>
      <c r="BM22" s="44">
        <v>0</v>
      </c>
      <c r="BN22" s="44">
        <v>0</v>
      </c>
      <c r="BO22" s="44">
        <v>0</v>
      </c>
      <c r="BP22" s="44">
        <v>0</v>
      </c>
      <c r="BQ22" s="39">
        <f t="shared" si="3"/>
        <v>0</v>
      </c>
      <c r="BS22" s="120">
        <f t="shared" si="4"/>
        <v>0</v>
      </c>
      <c r="BT22" s="121">
        <f t="shared" si="1"/>
        <v>0</v>
      </c>
      <c r="BU22" s="121">
        <f t="shared" si="1"/>
        <v>0</v>
      </c>
      <c r="BV22" s="121">
        <f t="shared" si="1"/>
        <v>0</v>
      </c>
      <c r="BW22" s="122">
        <f t="shared" si="1"/>
        <v>0</v>
      </c>
    </row>
    <row r="23" spans="1:75" x14ac:dyDescent="0.2">
      <c r="A23" s="27">
        <f t="shared" si="2"/>
        <v>19</v>
      </c>
      <c r="B23" s="28" t="s">
        <v>73</v>
      </c>
      <c r="C23" s="99" t="s">
        <v>50</v>
      </c>
      <c r="D23" s="100" t="s">
        <v>51</v>
      </c>
      <c r="F23" s="69">
        <v>54.6468287880692</v>
      </c>
      <c r="G23" s="64">
        <v>54.6468287880692</v>
      </c>
      <c r="H23" s="64">
        <v>54.6468287880692</v>
      </c>
      <c r="I23" s="64">
        <v>54.6468287880692</v>
      </c>
      <c r="J23" s="70">
        <v>54.6468287880692</v>
      </c>
      <c r="L23" s="132"/>
      <c r="M23" s="132"/>
      <c r="N23" s="132"/>
      <c r="O23" s="132"/>
      <c r="P23" s="132"/>
      <c r="R23" s="37">
        <v>0.10255570117955438</v>
      </c>
      <c r="S23" s="38">
        <v>0.2353647881170817</v>
      </c>
      <c r="T23" s="38">
        <v>0.644167758846658</v>
      </c>
      <c r="U23" s="38">
        <v>1.7693315858453473E-2</v>
      </c>
      <c r="V23" s="38">
        <v>2.1843599825251202E-4</v>
      </c>
      <c r="W23" s="39">
        <f t="shared" si="0"/>
        <v>0</v>
      </c>
      <c r="Y23" s="43">
        <v>0</v>
      </c>
      <c r="Z23" s="44">
        <v>0</v>
      </c>
      <c r="AA23" s="44">
        <v>0</v>
      </c>
      <c r="AB23" s="44">
        <v>0</v>
      </c>
      <c r="AC23" s="44">
        <v>0</v>
      </c>
      <c r="AD23" s="44">
        <v>0</v>
      </c>
      <c r="AE23" s="44">
        <v>0</v>
      </c>
      <c r="AF23" s="44">
        <v>0.5</v>
      </c>
      <c r="AG23" s="44">
        <v>0</v>
      </c>
      <c r="AH23" s="44">
        <v>0</v>
      </c>
      <c r="AI23" s="44">
        <v>0</v>
      </c>
      <c r="AJ23" s="44">
        <v>0</v>
      </c>
      <c r="AK23" s="44">
        <v>0</v>
      </c>
      <c r="AL23" s="44">
        <v>0</v>
      </c>
      <c r="AM23" s="44">
        <v>0</v>
      </c>
      <c r="AN23" s="44">
        <v>0</v>
      </c>
      <c r="AO23" s="44">
        <v>0</v>
      </c>
      <c r="AP23" s="44">
        <v>0</v>
      </c>
      <c r="AQ23" s="44">
        <v>0.5</v>
      </c>
      <c r="AR23" s="44">
        <v>0</v>
      </c>
      <c r="AS23" s="44">
        <v>0</v>
      </c>
      <c r="AT23" s="44">
        <v>0</v>
      </c>
      <c r="AU23" s="44">
        <v>0</v>
      </c>
      <c r="AV23" s="44">
        <v>0</v>
      </c>
      <c r="AW23" s="44">
        <v>0</v>
      </c>
      <c r="AX23" s="44">
        <v>0</v>
      </c>
      <c r="AY23" s="44">
        <v>0</v>
      </c>
      <c r="AZ23" s="44">
        <v>0</v>
      </c>
      <c r="BA23" s="44">
        <v>0</v>
      </c>
      <c r="BB23" s="44">
        <v>0</v>
      </c>
      <c r="BC23" s="44">
        <v>0</v>
      </c>
      <c r="BD23" s="44">
        <v>0</v>
      </c>
      <c r="BE23" s="44">
        <v>0</v>
      </c>
      <c r="BF23" s="44">
        <v>0</v>
      </c>
      <c r="BG23" s="44">
        <v>0</v>
      </c>
      <c r="BH23" s="44">
        <v>0</v>
      </c>
      <c r="BI23" s="44">
        <v>0</v>
      </c>
      <c r="BJ23" s="44">
        <v>0</v>
      </c>
      <c r="BK23" s="44">
        <v>0</v>
      </c>
      <c r="BL23" s="44">
        <v>0</v>
      </c>
      <c r="BM23" s="44">
        <v>0</v>
      </c>
      <c r="BN23" s="44">
        <v>0</v>
      </c>
      <c r="BO23" s="44">
        <v>0</v>
      </c>
      <c r="BP23" s="44">
        <v>0</v>
      </c>
      <c r="BQ23" s="39">
        <f t="shared" si="3"/>
        <v>0</v>
      </c>
      <c r="BS23" s="120">
        <f t="shared" ref="BS23:BW38" si="5">IF($BJ23=1,BS$4,0)</f>
        <v>0</v>
      </c>
      <c r="BT23" s="121">
        <f t="shared" si="1"/>
        <v>0</v>
      </c>
      <c r="BU23" s="121">
        <f t="shared" si="1"/>
        <v>0</v>
      </c>
      <c r="BV23" s="121">
        <f t="shared" si="1"/>
        <v>0</v>
      </c>
      <c r="BW23" s="122">
        <f t="shared" si="1"/>
        <v>0</v>
      </c>
    </row>
    <row r="24" spans="1:75" x14ac:dyDescent="0.2">
      <c r="A24" s="27">
        <f t="shared" si="2"/>
        <v>20</v>
      </c>
      <c r="B24" s="28" t="s">
        <v>74</v>
      </c>
      <c r="C24" s="99" t="s">
        <v>50</v>
      </c>
      <c r="D24" s="100" t="s">
        <v>51</v>
      </c>
      <c r="F24" s="69">
        <v>54.646532712570448</v>
      </c>
      <c r="G24" s="64">
        <v>54.646532712570448</v>
      </c>
      <c r="H24" s="64">
        <v>54.646532712570448</v>
      </c>
      <c r="I24" s="64">
        <v>54.646532712570448</v>
      </c>
      <c r="J24" s="70">
        <v>54.646532712570448</v>
      </c>
      <c r="L24" s="132"/>
      <c r="M24" s="132"/>
      <c r="N24" s="132"/>
      <c r="O24" s="132"/>
      <c r="P24" s="132"/>
      <c r="R24" s="37">
        <v>0.10255570117955438</v>
      </c>
      <c r="S24" s="38">
        <v>0.2353647881170817</v>
      </c>
      <c r="T24" s="38">
        <v>0.64416775884665789</v>
      </c>
      <c r="U24" s="38">
        <v>1.7693315858453473E-2</v>
      </c>
      <c r="V24" s="38">
        <v>2.1843599825251202E-4</v>
      </c>
      <c r="W24" s="39">
        <f t="shared" si="0"/>
        <v>0</v>
      </c>
      <c r="Y24" s="43">
        <v>0</v>
      </c>
      <c r="Z24" s="44">
        <v>0</v>
      </c>
      <c r="AA24" s="44">
        <v>0</v>
      </c>
      <c r="AB24" s="44">
        <v>0</v>
      </c>
      <c r="AC24" s="44">
        <v>0</v>
      </c>
      <c r="AD24" s="44">
        <v>0</v>
      </c>
      <c r="AE24" s="44">
        <v>0</v>
      </c>
      <c r="AF24" s="44">
        <v>0.5</v>
      </c>
      <c r="AG24" s="44">
        <v>0</v>
      </c>
      <c r="AH24" s="44">
        <v>0</v>
      </c>
      <c r="AI24" s="44">
        <v>0</v>
      </c>
      <c r="AJ24" s="44">
        <v>0</v>
      </c>
      <c r="AK24" s="44">
        <v>0</v>
      </c>
      <c r="AL24" s="44">
        <v>0</v>
      </c>
      <c r="AM24" s="44">
        <v>0</v>
      </c>
      <c r="AN24" s="44">
        <v>0</v>
      </c>
      <c r="AO24" s="44">
        <v>0</v>
      </c>
      <c r="AP24" s="44">
        <v>0</v>
      </c>
      <c r="AQ24" s="44">
        <v>0.5</v>
      </c>
      <c r="AR24" s="44">
        <v>0</v>
      </c>
      <c r="AS24" s="44">
        <v>0</v>
      </c>
      <c r="AT24" s="44">
        <v>0</v>
      </c>
      <c r="AU24" s="44">
        <v>0</v>
      </c>
      <c r="AV24" s="44">
        <v>0</v>
      </c>
      <c r="AW24" s="44">
        <v>0</v>
      </c>
      <c r="AX24" s="44">
        <v>0</v>
      </c>
      <c r="AY24" s="44">
        <v>0</v>
      </c>
      <c r="AZ24" s="44">
        <v>0</v>
      </c>
      <c r="BA24" s="44">
        <v>0</v>
      </c>
      <c r="BB24" s="44">
        <v>0</v>
      </c>
      <c r="BC24" s="44">
        <v>0</v>
      </c>
      <c r="BD24" s="44">
        <v>0</v>
      </c>
      <c r="BE24" s="44">
        <v>0</v>
      </c>
      <c r="BF24" s="44">
        <v>0</v>
      </c>
      <c r="BG24" s="44">
        <v>0</v>
      </c>
      <c r="BH24" s="44">
        <v>0</v>
      </c>
      <c r="BI24" s="44">
        <v>0</v>
      </c>
      <c r="BJ24" s="44">
        <v>0</v>
      </c>
      <c r="BK24" s="44">
        <v>0</v>
      </c>
      <c r="BL24" s="44">
        <v>0</v>
      </c>
      <c r="BM24" s="44">
        <v>0</v>
      </c>
      <c r="BN24" s="44">
        <v>0</v>
      </c>
      <c r="BO24" s="44">
        <v>0</v>
      </c>
      <c r="BP24" s="44">
        <v>0</v>
      </c>
      <c r="BQ24" s="39">
        <f t="shared" si="3"/>
        <v>0</v>
      </c>
      <c r="BS24" s="120">
        <f t="shared" si="5"/>
        <v>0</v>
      </c>
      <c r="BT24" s="121">
        <f t="shared" si="1"/>
        <v>0</v>
      </c>
      <c r="BU24" s="121">
        <f t="shared" si="1"/>
        <v>0</v>
      </c>
      <c r="BV24" s="121">
        <f t="shared" si="1"/>
        <v>0</v>
      </c>
      <c r="BW24" s="122">
        <f t="shared" si="1"/>
        <v>0</v>
      </c>
    </row>
    <row r="25" spans="1:75" x14ac:dyDescent="0.2">
      <c r="A25" s="27">
        <f t="shared" si="2"/>
        <v>21</v>
      </c>
      <c r="B25" s="28" t="s">
        <v>75</v>
      </c>
      <c r="C25" s="99" t="s">
        <v>50</v>
      </c>
      <c r="D25" s="100" t="s">
        <v>51</v>
      </c>
      <c r="F25" s="69">
        <v>54.646672197051878</v>
      </c>
      <c r="G25" s="64">
        <v>54.646672197051878</v>
      </c>
      <c r="H25" s="64">
        <v>54.646672197051878</v>
      </c>
      <c r="I25" s="64">
        <v>54.646672197051878</v>
      </c>
      <c r="J25" s="70">
        <v>54.646672197051878</v>
      </c>
      <c r="L25" s="132"/>
      <c r="M25" s="132"/>
      <c r="N25" s="132"/>
      <c r="O25" s="132"/>
      <c r="P25" s="132"/>
      <c r="R25" s="37">
        <v>0.10255570117955437</v>
      </c>
      <c r="S25" s="38">
        <v>0.23536478811708175</v>
      </c>
      <c r="T25" s="38">
        <v>0.64416775884665789</v>
      </c>
      <c r="U25" s="38">
        <v>1.769331585845348E-2</v>
      </c>
      <c r="V25" s="38">
        <v>2.1843599825251204E-4</v>
      </c>
      <c r="W25" s="39">
        <f t="shared" si="0"/>
        <v>0</v>
      </c>
      <c r="Y25" s="43">
        <v>0</v>
      </c>
      <c r="Z25" s="44">
        <v>0</v>
      </c>
      <c r="AA25" s="44">
        <v>0</v>
      </c>
      <c r="AB25" s="44">
        <v>0</v>
      </c>
      <c r="AC25" s="44">
        <v>0</v>
      </c>
      <c r="AD25" s="44">
        <v>0</v>
      </c>
      <c r="AE25" s="44">
        <v>0</v>
      </c>
      <c r="AF25" s="44">
        <v>0.5</v>
      </c>
      <c r="AG25" s="44">
        <v>0</v>
      </c>
      <c r="AH25" s="44">
        <v>0</v>
      </c>
      <c r="AI25" s="44">
        <v>0</v>
      </c>
      <c r="AJ25" s="44">
        <v>0</v>
      </c>
      <c r="AK25" s="44">
        <v>0</v>
      </c>
      <c r="AL25" s="44">
        <v>0</v>
      </c>
      <c r="AM25" s="44">
        <v>0</v>
      </c>
      <c r="AN25" s="44">
        <v>0</v>
      </c>
      <c r="AO25" s="44">
        <v>0</v>
      </c>
      <c r="AP25" s="44">
        <v>0</v>
      </c>
      <c r="AQ25" s="44">
        <v>0.5</v>
      </c>
      <c r="AR25" s="44">
        <v>0</v>
      </c>
      <c r="AS25" s="44">
        <v>0</v>
      </c>
      <c r="AT25" s="44">
        <v>0</v>
      </c>
      <c r="AU25" s="44">
        <v>0</v>
      </c>
      <c r="AV25" s="44">
        <v>0</v>
      </c>
      <c r="AW25" s="44">
        <v>0</v>
      </c>
      <c r="AX25" s="44">
        <v>0</v>
      </c>
      <c r="AY25" s="44">
        <v>0</v>
      </c>
      <c r="AZ25" s="44">
        <v>0</v>
      </c>
      <c r="BA25" s="44">
        <v>0</v>
      </c>
      <c r="BB25" s="44">
        <v>0</v>
      </c>
      <c r="BC25" s="44">
        <v>0</v>
      </c>
      <c r="BD25" s="44">
        <v>0</v>
      </c>
      <c r="BE25" s="44">
        <v>0</v>
      </c>
      <c r="BF25" s="44">
        <v>0</v>
      </c>
      <c r="BG25" s="44">
        <v>0</v>
      </c>
      <c r="BH25" s="44">
        <v>0</v>
      </c>
      <c r="BI25" s="44">
        <v>0</v>
      </c>
      <c r="BJ25" s="44">
        <v>0</v>
      </c>
      <c r="BK25" s="44">
        <v>0</v>
      </c>
      <c r="BL25" s="44">
        <v>0</v>
      </c>
      <c r="BM25" s="44">
        <v>0</v>
      </c>
      <c r="BN25" s="44">
        <v>0</v>
      </c>
      <c r="BO25" s="44">
        <v>0</v>
      </c>
      <c r="BP25" s="44">
        <v>0</v>
      </c>
      <c r="BQ25" s="39">
        <f t="shared" si="3"/>
        <v>0</v>
      </c>
      <c r="BS25" s="120">
        <f t="shared" si="5"/>
        <v>0</v>
      </c>
      <c r="BT25" s="121">
        <f t="shared" si="1"/>
        <v>0</v>
      </c>
      <c r="BU25" s="121">
        <f t="shared" si="1"/>
        <v>0</v>
      </c>
      <c r="BV25" s="121">
        <f t="shared" si="1"/>
        <v>0</v>
      </c>
      <c r="BW25" s="122">
        <f t="shared" si="1"/>
        <v>0</v>
      </c>
    </row>
    <row r="26" spans="1:75" x14ac:dyDescent="0.2">
      <c r="A26" s="27">
        <f t="shared" si="2"/>
        <v>22</v>
      </c>
      <c r="B26" s="28" t="s">
        <v>76</v>
      </c>
      <c r="C26" s="99" t="s">
        <v>50</v>
      </c>
      <c r="D26" s="100" t="s">
        <v>51</v>
      </c>
      <c r="F26" s="69">
        <v>54.646532712570448</v>
      </c>
      <c r="G26" s="64">
        <v>54.646532712570448</v>
      </c>
      <c r="H26" s="64">
        <v>54.646532712570448</v>
      </c>
      <c r="I26" s="64">
        <v>54.646532712570448</v>
      </c>
      <c r="J26" s="70">
        <v>54.646532712570448</v>
      </c>
      <c r="L26" s="132"/>
      <c r="M26" s="132"/>
      <c r="N26" s="132"/>
      <c r="O26" s="132"/>
      <c r="P26" s="132"/>
      <c r="R26" s="37">
        <v>0.10255570117955438</v>
      </c>
      <c r="S26" s="38">
        <v>0.2353647881170817</v>
      </c>
      <c r="T26" s="38">
        <v>0.64416775884665789</v>
      </c>
      <c r="U26" s="38">
        <v>1.7693315858453473E-2</v>
      </c>
      <c r="V26" s="38">
        <v>2.1843599825251202E-4</v>
      </c>
      <c r="W26" s="39">
        <f t="shared" si="0"/>
        <v>0</v>
      </c>
      <c r="Y26" s="43">
        <v>0</v>
      </c>
      <c r="Z26" s="44">
        <v>0</v>
      </c>
      <c r="AA26" s="44">
        <v>0</v>
      </c>
      <c r="AB26" s="44">
        <v>0</v>
      </c>
      <c r="AC26" s="44">
        <v>0</v>
      </c>
      <c r="AD26" s="44">
        <v>0</v>
      </c>
      <c r="AE26" s="44">
        <v>0</v>
      </c>
      <c r="AF26" s="44">
        <v>0.5</v>
      </c>
      <c r="AG26" s="44">
        <v>0</v>
      </c>
      <c r="AH26" s="44">
        <v>0</v>
      </c>
      <c r="AI26" s="44">
        <v>0</v>
      </c>
      <c r="AJ26" s="44">
        <v>0</v>
      </c>
      <c r="AK26" s="44">
        <v>0</v>
      </c>
      <c r="AL26" s="44">
        <v>0</v>
      </c>
      <c r="AM26" s="44">
        <v>0</v>
      </c>
      <c r="AN26" s="44">
        <v>0</v>
      </c>
      <c r="AO26" s="44">
        <v>0</v>
      </c>
      <c r="AP26" s="44">
        <v>0</v>
      </c>
      <c r="AQ26" s="44">
        <v>0.5</v>
      </c>
      <c r="AR26" s="44">
        <v>0</v>
      </c>
      <c r="AS26" s="44">
        <v>0</v>
      </c>
      <c r="AT26" s="44">
        <v>0</v>
      </c>
      <c r="AU26" s="44">
        <v>0</v>
      </c>
      <c r="AV26" s="44">
        <v>0</v>
      </c>
      <c r="AW26" s="44">
        <v>0</v>
      </c>
      <c r="AX26" s="44">
        <v>0</v>
      </c>
      <c r="AY26" s="44">
        <v>0</v>
      </c>
      <c r="AZ26" s="44">
        <v>0</v>
      </c>
      <c r="BA26" s="44">
        <v>0</v>
      </c>
      <c r="BB26" s="44">
        <v>0</v>
      </c>
      <c r="BC26" s="44">
        <v>0</v>
      </c>
      <c r="BD26" s="44">
        <v>0</v>
      </c>
      <c r="BE26" s="44">
        <v>0</v>
      </c>
      <c r="BF26" s="44">
        <v>0</v>
      </c>
      <c r="BG26" s="44">
        <v>0</v>
      </c>
      <c r="BH26" s="44">
        <v>0</v>
      </c>
      <c r="BI26" s="44">
        <v>0</v>
      </c>
      <c r="BJ26" s="44">
        <v>0</v>
      </c>
      <c r="BK26" s="44">
        <v>0</v>
      </c>
      <c r="BL26" s="44">
        <v>0</v>
      </c>
      <c r="BM26" s="44">
        <v>0</v>
      </c>
      <c r="BN26" s="44">
        <v>0</v>
      </c>
      <c r="BO26" s="44">
        <v>0</v>
      </c>
      <c r="BP26" s="44">
        <v>0</v>
      </c>
      <c r="BQ26" s="39">
        <f t="shared" si="3"/>
        <v>0</v>
      </c>
      <c r="BS26" s="120">
        <f t="shared" si="5"/>
        <v>0</v>
      </c>
      <c r="BT26" s="121">
        <f t="shared" si="5"/>
        <v>0</v>
      </c>
      <c r="BU26" s="121">
        <f t="shared" si="5"/>
        <v>0</v>
      </c>
      <c r="BV26" s="121">
        <f t="shared" si="5"/>
        <v>0</v>
      </c>
      <c r="BW26" s="122">
        <f t="shared" si="5"/>
        <v>0</v>
      </c>
    </row>
    <row r="27" spans="1:75" x14ac:dyDescent="0.2">
      <c r="A27" s="27">
        <f t="shared" si="2"/>
        <v>23</v>
      </c>
      <c r="B27" s="28" t="s">
        <v>77</v>
      </c>
      <c r="C27" s="99" t="s">
        <v>50</v>
      </c>
      <c r="D27" s="100" t="s">
        <v>51</v>
      </c>
      <c r="F27" s="69">
        <v>64.077266292962435</v>
      </c>
      <c r="G27" s="64">
        <v>64.077266292962435</v>
      </c>
      <c r="H27" s="64">
        <v>64.077266292962435</v>
      </c>
      <c r="I27" s="64">
        <v>64.077240328919615</v>
      </c>
      <c r="J27" s="70">
        <v>64.077240328919615</v>
      </c>
      <c r="L27" s="132"/>
      <c r="M27" s="132"/>
      <c r="N27" s="132"/>
      <c r="O27" s="132"/>
      <c r="P27" s="132"/>
      <c r="R27" s="37">
        <v>0.15007395763530354</v>
      </c>
      <c r="S27" s="38">
        <v>0.23643190180858095</v>
      </c>
      <c r="T27" s="38">
        <v>0.57901922914853643</v>
      </c>
      <c r="U27" s="38">
        <v>3.0265104148297452E-2</v>
      </c>
      <c r="V27" s="38">
        <v>4.2098072592816477E-3</v>
      </c>
      <c r="W27" s="39">
        <f t="shared" si="0"/>
        <v>0</v>
      </c>
      <c r="Y27" s="43">
        <v>0</v>
      </c>
      <c r="Z27" s="44">
        <v>0</v>
      </c>
      <c r="AA27" s="44">
        <v>0</v>
      </c>
      <c r="AB27" s="44">
        <v>0</v>
      </c>
      <c r="AC27" s="44">
        <v>0</v>
      </c>
      <c r="AD27" s="44">
        <v>0</v>
      </c>
      <c r="AE27" s="44">
        <v>0</v>
      </c>
      <c r="AF27" s="44">
        <v>1</v>
      </c>
      <c r="AG27" s="44">
        <v>0</v>
      </c>
      <c r="AH27" s="44">
        <v>0</v>
      </c>
      <c r="AI27" s="44">
        <v>0</v>
      </c>
      <c r="AJ27" s="44">
        <v>0</v>
      </c>
      <c r="AK27" s="44">
        <v>0</v>
      </c>
      <c r="AL27" s="44">
        <v>0</v>
      </c>
      <c r="AM27" s="44">
        <v>0</v>
      </c>
      <c r="AN27" s="44">
        <v>0</v>
      </c>
      <c r="AO27" s="44">
        <v>0</v>
      </c>
      <c r="AP27" s="44">
        <v>0</v>
      </c>
      <c r="AQ27" s="44">
        <v>0</v>
      </c>
      <c r="AR27" s="44">
        <v>0</v>
      </c>
      <c r="AS27" s="44">
        <v>0</v>
      </c>
      <c r="AT27" s="44">
        <v>0</v>
      </c>
      <c r="AU27" s="44">
        <v>0</v>
      </c>
      <c r="AV27" s="44">
        <v>0</v>
      </c>
      <c r="AW27" s="44">
        <v>0</v>
      </c>
      <c r="AX27" s="44">
        <v>0</v>
      </c>
      <c r="AY27" s="44">
        <v>0</v>
      </c>
      <c r="AZ27" s="44">
        <v>0</v>
      </c>
      <c r="BA27" s="44">
        <v>0</v>
      </c>
      <c r="BB27" s="44">
        <v>0</v>
      </c>
      <c r="BC27" s="44">
        <v>0</v>
      </c>
      <c r="BD27" s="44">
        <v>0</v>
      </c>
      <c r="BE27" s="44">
        <v>0</v>
      </c>
      <c r="BF27" s="44">
        <v>0</v>
      </c>
      <c r="BG27" s="44">
        <v>0</v>
      </c>
      <c r="BH27" s="44">
        <v>0</v>
      </c>
      <c r="BI27" s="44">
        <v>0</v>
      </c>
      <c r="BJ27" s="44">
        <v>0</v>
      </c>
      <c r="BK27" s="44">
        <v>0</v>
      </c>
      <c r="BL27" s="44">
        <v>0</v>
      </c>
      <c r="BM27" s="44">
        <v>0</v>
      </c>
      <c r="BN27" s="44">
        <v>0</v>
      </c>
      <c r="BO27" s="44">
        <v>0</v>
      </c>
      <c r="BP27" s="44">
        <v>0</v>
      </c>
      <c r="BQ27" s="39">
        <f t="shared" si="3"/>
        <v>0</v>
      </c>
      <c r="BS27" s="120">
        <f t="shared" si="5"/>
        <v>0</v>
      </c>
      <c r="BT27" s="121">
        <f t="shared" si="5"/>
        <v>0</v>
      </c>
      <c r="BU27" s="121">
        <f t="shared" si="5"/>
        <v>0</v>
      </c>
      <c r="BV27" s="121">
        <f t="shared" si="5"/>
        <v>0</v>
      </c>
      <c r="BW27" s="122">
        <f t="shared" si="5"/>
        <v>0</v>
      </c>
    </row>
    <row r="28" spans="1:75" x14ac:dyDescent="0.2">
      <c r="A28" s="27">
        <f t="shared" si="2"/>
        <v>24</v>
      </c>
      <c r="B28" s="28" t="s">
        <v>78</v>
      </c>
      <c r="C28" s="99" t="s">
        <v>50</v>
      </c>
      <c r="D28" s="100" t="s">
        <v>51</v>
      </c>
      <c r="F28" s="69">
        <v>64.077326226464976</v>
      </c>
      <c r="G28" s="64">
        <v>64.077326226464976</v>
      </c>
      <c r="H28" s="64">
        <v>64.077326226464976</v>
      </c>
      <c r="I28" s="64">
        <v>64.077346077718616</v>
      </c>
      <c r="J28" s="70">
        <v>64.077346077718616</v>
      </c>
      <c r="L28" s="132"/>
      <c r="M28" s="132"/>
      <c r="N28" s="132"/>
      <c r="O28" s="132"/>
      <c r="P28" s="132"/>
      <c r="R28" s="37">
        <v>0.15007395897625633</v>
      </c>
      <c r="S28" s="38">
        <v>0.23643190952235255</v>
      </c>
      <c r="T28" s="38">
        <v>0.5790192300150131</v>
      </c>
      <c r="U28" s="38">
        <v>3.0265100598393418E-2</v>
      </c>
      <c r="V28" s="38">
        <v>4.2098008879845441E-3</v>
      </c>
      <c r="W28" s="39">
        <f t="shared" si="0"/>
        <v>1.1102230246251565E-16</v>
      </c>
      <c r="Y28" s="43">
        <v>0</v>
      </c>
      <c r="Z28" s="44">
        <v>0</v>
      </c>
      <c r="AA28" s="44">
        <v>0</v>
      </c>
      <c r="AB28" s="44">
        <v>0</v>
      </c>
      <c r="AC28" s="44">
        <v>0</v>
      </c>
      <c r="AD28" s="44">
        <v>0</v>
      </c>
      <c r="AE28" s="44">
        <v>0</v>
      </c>
      <c r="AF28" s="44">
        <v>1</v>
      </c>
      <c r="AG28" s="44">
        <v>0</v>
      </c>
      <c r="AH28" s="44">
        <v>0</v>
      </c>
      <c r="AI28" s="44">
        <v>0</v>
      </c>
      <c r="AJ28" s="44">
        <v>0</v>
      </c>
      <c r="AK28" s="44">
        <v>0</v>
      </c>
      <c r="AL28" s="44">
        <v>0</v>
      </c>
      <c r="AM28" s="44">
        <v>0</v>
      </c>
      <c r="AN28" s="44">
        <v>0</v>
      </c>
      <c r="AO28" s="44">
        <v>0</v>
      </c>
      <c r="AP28" s="44">
        <v>0</v>
      </c>
      <c r="AQ28" s="44">
        <v>0</v>
      </c>
      <c r="AR28" s="44">
        <v>0</v>
      </c>
      <c r="AS28" s="44">
        <v>0</v>
      </c>
      <c r="AT28" s="44">
        <v>0</v>
      </c>
      <c r="AU28" s="44">
        <v>0</v>
      </c>
      <c r="AV28" s="44">
        <v>0</v>
      </c>
      <c r="AW28" s="44">
        <v>0</v>
      </c>
      <c r="AX28" s="44">
        <v>0</v>
      </c>
      <c r="AY28" s="44">
        <v>0</v>
      </c>
      <c r="AZ28" s="44">
        <v>0</v>
      </c>
      <c r="BA28" s="44">
        <v>0</v>
      </c>
      <c r="BB28" s="44">
        <v>0</v>
      </c>
      <c r="BC28" s="44">
        <v>0</v>
      </c>
      <c r="BD28" s="44">
        <v>0</v>
      </c>
      <c r="BE28" s="44">
        <v>0</v>
      </c>
      <c r="BF28" s="44">
        <v>0</v>
      </c>
      <c r="BG28" s="44">
        <v>0</v>
      </c>
      <c r="BH28" s="44">
        <v>0</v>
      </c>
      <c r="BI28" s="44">
        <v>0</v>
      </c>
      <c r="BJ28" s="44">
        <v>0</v>
      </c>
      <c r="BK28" s="44">
        <v>0</v>
      </c>
      <c r="BL28" s="44">
        <v>0</v>
      </c>
      <c r="BM28" s="44">
        <v>0</v>
      </c>
      <c r="BN28" s="44">
        <v>0</v>
      </c>
      <c r="BO28" s="44">
        <v>0</v>
      </c>
      <c r="BP28" s="44">
        <v>0</v>
      </c>
      <c r="BQ28" s="39">
        <f t="shared" si="3"/>
        <v>0</v>
      </c>
      <c r="BS28" s="120">
        <f t="shared" si="5"/>
        <v>0</v>
      </c>
      <c r="BT28" s="121">
        <f t="shared" si="5"/>
        <v>0</v>
      </c>
      <c r="BU28" s="121">
        <f t="shared" si="5"/>
        <v>0</v>
      </c>
      <c r="BV28" s="121">
        <f t="shared" si="5"/>
        <v>0</v>
      </c>
      <c r="BW28" s="122">
        <f t="shared" si="5"/>
        <v>0</v>
      </c>
    </row>
    <row r="29" spans="1:75" x14ac:dyDescent="0.2">
      <c r="A29" s="27">
        <f t="shared" si="2"/>
        <v>25</v>
      </c>
      <c r="B29" s="28" t="s">
        <v>79</v>
      </c>
      <c r="C29" s="99" t="s">
        <v>50</v>
      </c>
      <c r="D29" s="100" t="s">
        <v>51</v>
      </c>
      <c r="F29" s="69">
        <v>54.646532712570469</v>
      </c>
      <c r="G29" s="64">
        <v>54.646532712570469</v>
      </c>
      <c r="H29" s="64">
        <v>54.646532712570469</v>
      </c>
      <c r="I29" s="64">
        <v>54.646532712570469</v>
      </c>
      <c r="J29" s="70">
        <v>54.646532712570469</v>
      </c>
      <c r="L29" s="132"/>
      <c r="M29" s="132"/>
      <c r="N29" s="132"/>
      <c r="O29" s="132"/>
      <c r="P29" s="132"/>
      <c r="R29" s="37">
        <v>0.10255570117955444</v>
      </c>
      <c r="S29" s="38">
        <v>0.23536478811708175</v>
      </c>
      <c r="T29" s="38">
        <v>0.64416775884665789</v>
      </c>
      <c r="U29" s="38">
        <v>1.7693315858453473E-2</v>
      </c>
      <c r="V29" s="38">
        <v>2.1843599825251212E-4</v>
      </c>
      <c r="W29" s="39">
        <f t="shared" si="0"/>
        <v>0</v>
      </c>
      <c r="Y29" s="43">
        <v>0</v>
      </c>
      <c r="Z29" s="44">
        <v>0</v>
      </c>
      <c r="AA29" s="44">
        <v>0</v>
      </c>
      <c r="AB29" s="44">
        <v>0</v>
      </c>
      <c r="AC29" s="44">
        <v>0</v>
      </c>
      <c r="AD29" s="44">
        <v>0</v>
      </c>
      <c r="AE29" s="44">
        <v>0</v>
      </c>
      <c r="AF29" s="44">
        <v>0.5</v>
      </c>
      <c r="AG29" s="44">
        <v>0</v>
      </c>
      <c r="AH29" s="44">
        <v>0</v>
      </c>
      <c r="AI29" s="44">
        <v>0</v>
      </c>
      <c r="AJ29" s="44">
        <v>0</v>
      </c>
      <c r="AK29" s="44">
        <v>0</v>
      </c>
      <c r="AL29" s="44">
        <v>0</v>
      </c>
      <c r="AM29" s="44">
        <v>0</v>
      </c>
      <c r="AN29" s="44">
        <v>0</v>
      </c>
      <c r="AO29" s="44">
        <v>0</v>
      </c>
      <c r="AP29" s="44">
        <v>0</v>
      </c>
      <c r="AQ29" s="44">
        <v>0.5</v>
      </c>
      <c r="AR29" s="44">
        <v>0</v>
      </c>
      <c r="AS29" s="44">
        <v>0</v>
      </c>
      <c r="AT29" s="44">
        <v>0</v>
      </c>
      <c r="AU29" s="44">
        <v>0</v>
      </c>
      <c r="AV29" s="44">
        <v>0</v>
      </c>
      <c r="AW29" s="44">
        <v>0</v>
      </c>
      <c r="AX29" s="44">
        <v>0</v>
      </c>
      <c r="AY29" s="44">
        <v>0</v>
      </c>
      <c r="AZ29" s="44">
        <v>0</v>
      </c>
      <c r="BA29" s="44">
        <v>0</v>
      </c>
      <c r="BB29" s="44">
        <v>0</v>
      </c>
      <c r="BC29" s="44">
        <v>0</v>
      </c>
      <c r="BD29" s="44">
        <v>0</v>
      </c>
      <c r="BE29" s="44">
        <v>0</v>
      </c>
      <c r="BF29" s="44">
        <v>0</v>
      </c>
      <c r="BG29" s="44">
        <v>0</v>
      </c>
      <c r="BH29" s="44">
        <v>0</v>
      </c>
      <c r="BI29" s="44">
        <v>0</v>
      </c>
      <c r="BJ29" s="44">
        <v>0</v>
      </c>
      <c r="BK29" s="44">
        <v>0</v>
      </c>
      <c r="BL29" s="44">
        <v>0</v>
      </c>
      <c r="BM29" s="44">
        <v>0</v>
      </c>
      <c r="BN29" s="44">
        <v>0</v>
      </c>
      <c r="BO29" s="44">
        <v>0</v>
      </c>
      <c r="BP29" s="44">
        <v>0</v>
      </c>
      <c r="BQ29" s="39">
        <f t="shared" si="3"/>
        <v>0</v>
      </c>
      <c r="BS29" s="120">
        <f t="shared" si="5"/>
        <v>0</v>
      </c>
      <c r="BT29" s="121">
        <f t="shared" si="5"/>
        <v>0</v>
      </c>
      <c r="BU29" s="121">
        <f t="shared" si="5"/>
        <v>0</v>
      </c>
      <c r="BV29" s="121">
        <f t="shared" si="5"/>
        <v>0</v>
      </c>
      <c r="BW29" s="122">
        <f t="shared" si="5"/>
        <v>0</v>
      </c>
    </row>
    <row r="30" spans="1:75" x14ac:dyDescent="0.2">
      <c r="A30" s="27">
        <f t="shared" si="2"/>
        <v>26</v>
      </c>
      <c r="B30" s="28" t="s">
        <v>80</v>
      </c>
      <c r="C30" s="99" t="s">
        <v>50</v>
      </c>
      <c r="D30" s="100" t="s">
        <v>51</v>
      </c>
      <c r="F30" s="69">
        <v>86.267203589667631</v>
      </c>
      <c r="G30" s="64">
        <v>86.267203589667631</v>
      </c>
      <c r="H30" s="64">
        <v>86.267203589667631</v>
      </c>
      <c r="I30" s="64">
        <v>86.267160271484983</v>
      </c>
      <c r="J30" s="70">
        <v>86.267160271484983</v>
      </c>
      <c r="L30" s="132"/>
      <c r="M30" s="132"/>
      <c r="N30" s="132"/>
      <c r="O30" s="132"/>
      <c r="P30" s="132"/>
      <c r="R30" s="37">
        <v>0.32892438077297115</v>
      </c>
      <c r="S30" s="38">
        <v>0.34402296263953264</v>
      </c>
      <c r="T30" s="38">
        <v>0.27651609760579426</v>
      </c>
      <c r="U30" s="38">
        <v>5.0536558981701965E-2</v>
      </c>
      <c r="V30" s="38">
        <v>0</v>
      </c>
      <c r="W30" s="39">
        <f t="shared" si="0"/>
        <v>0</v>
      </c>
      <c r="Y30" s="43">
        <v>0</v>
      </c>
      <c r="Z30" s="44">
        <v>0</v>
      </c>
      <c r="AA30" s="44">
        <v>0</v>
      </c>
      <c r="AB30" s="44">
        <v>0</v>
      </c>
      <c r="AC30" s="44">
        <v>0</v>
      </c>
      <c r="AD30" s="44">
        <v>0</v>
      </c>
      <c r="AE30" s="44">
        <v>0</v>
      </c>
      <c r="AF30" s="44">
        <v>1</v>
      </c>
      <c r="AG30" s="44">
        <v>0</v>
      </c>
      <c r="AH30" s="44">
        <v>0</v>
      </c>
      <c r="AI30" s="44">
        <v>0</v>
      </c>
      <c r="AJ30" s="44">
        <v>0</v>
      </c>
      <c r="AK30" s="44">
        <v>0</v>
      </c>
      <c r="AL30" s="44">
        <v>0</v>
      </c>
      <c r="AM30" s="44">
        <v>0</v>
      </c>
      <c r="AN30" s="44">
        <v>0</v>
      </c>
      <c r="AO30" s="44">
        <v>0</v>
      </c>
      <c r="AP30" s="44">
        <v>0</v>
      </c>
      <c r="AQ30" s="44">
        <v>0</v>
      </c>
      <c r="AR30" s="44">
        <v>0</v>
      </c>
      <c r="AS30" s="44">
        <v>0</v>
      </c>
      <c r="AT30" s="44">
        <v>0</v>
      </c>
      <c r="AU30" s="44">
        <v>0</v>
      </c>
      <c r="AV30" s="44">
        <v>0</v>
      </c>
      <c r="AW30" s="44">
        <v>0</v>
      </c>
      <c r="AX30" s="44">
        <v>0</v>
      </c>
      <c r="AY30" s="44">
        <v>0</v>
      </c>
      <c r="AZ30" s="44">
        <v>0</v>
      </c>
      <c r="BA30" s="44">
        <v>0</v>
      </c>
      <c r="BB30" s="44">
        <v>0</v>
      </c>
      <c r="BC30" s="44">
        <v>0</v>
      </c>
      <c r="BD30" s="44">
        <v>0</v>
      </c>
      <c r="BE30" s="44">
        <v>0</v>
      </c>
      <c r="BF30" s="44">
        <v>0</v>
      </c>
      <c r="BG30" s="44">
        <v>0</v>
      </c>
      <c r="BH30" s="44">
        <v>0</v>
      </c>
      <c r="BI30" s="44">
        <v>0</v>
      </c>
      <c r="BJ30" s="44">
        <v>0</v>
      </c>
      <c r="BK30" s="44">
        <v>0</v>
      </c>
      <c r="BL30" s="44">
        <v>0</v>
      </c>
      <c r="BM30" s="44">
        <v>0</v>
      </c>
      <c r="BN30" s="44">
        <v>0</v>
      </c>
      <c r="BO30" s="44">
        <v>0</v>
      </c>
      <c r="BP30" s="44">
        <v>0</v>
      </c>
      <c r="BQ30" s="39">
        <f t="shared" si="3"/>
        <v>0</v>
      </c>
      <c r="BS30" s="120">
        <f t="shared" si="5"/>
        <v>0</v>
      </c>
      <c r="BT30" s="121">
        <f t="shared" si="5"/>
        <v>0</v>
      </c>
      <c r="BU30" s="121">
        <f t="shared" si="5"/>
        <v>0</v>
      </c>
      <c r="BV30" s="121">
        <f t="shared" si="5"/>
        <v>0</v>
      </c>
      <c r="BW30" s="122">
        <f t="shared" si="5"/>
        <v>0</v>
      </c>
    </row>
    <row r="31" spans="1:75" x14ac:dyDescent="0.2">
      <c r="A31" s="27">
        <f t="shared" si="2"/>
        <v>27</v>
      </c>
      <c r="B31" s="28" t="s">
        <v>81</v>
      </c>
      <c r="C31" s="99" t="s">
        <v>50</v>
      </c>
      <c r="D31" s="100" t="s">
        <v>51</v>
      </c>
      <c r="F31" s="69">
        <v>54.647001383251265</v>
      </c>
      <c r="G31" s="64">
        <v>54.647001383251265</v>
      </c>
      <c r="H31" s="64">
        <v>54.647001383251265</v>
      </c>
      <c r="I31" s="64">
        <v>54.646867476522154</v>
      </c>
      <c r="J31" s="70">
        <v>54.646867476522154</v>
      </c>
      <c r="L31" s="132"/>
      <c r="M31" s="132"/>
      <c r="N31" s="132"/>
      <c r="O31" s="132"/>
      <c r="P31" s="132"/>
      <c r="R31" s="37">
        <v>0.10255570117955438</v>
      </c>
      <c r="S31" s="38">
        <v>0.2353647881170817</v>
      </c>
      <c r="T31" s="38">
        <v>0.64416775884665789</v>
      </c>
      <c r="U31" s="38">
        <v>1.7693315858453473E-2</v>
      </c>
      <c r="V31" s="38">
        <v>2.1843599825251202E-4</v>
      </c>
      <c r="W31" s="39">
        <f t="shared" si="0"/>
        <v>0</v>
      </c>
      <c r="Y31" s="43">
        <v>0</v>
      </c>
      <c r="Z31" s="44">
        <v>0</v>
      </c>
      <c r="AA31" s="44">
        <v>0</v>
      </c>
      <c r="AB31" s="44">
        <v>0</v>
      </c>
      <c r="AC31" s="44">
        <v>0</v>
      </c>
      <c r="AD31" s="44">
        <v>0</v>
      </c>
      <c r="AE31" s="44">
        <v>0</v>
      </c>
      <c r="AF31" s="44">
        <v>0.5</v>
      </c>
      <c r="AG31" s="44">
        <v>0</v>
      </c>
      <c r="AH31" s="44">
        <v>0</v>
      </c>
      <c r="AI31" s="44">
        <v>0</v>
      </c>
      <c r="AJ31" s="44">
        <v>0</v>
      </c>
      <c r="AK31" s="44">
        <v>0</v>
      </c>
      <c r="AL31" s="44">
        <v>0</v>
      </c>
      <c r="AM31" s="44">
        <v>0</v>
      </c>
      <c r="AN31" s="44">
        <v>0</v>
      </c>
      <c r="AO31" s="44">
        <v>0</v>
      </c>
      <c r="AP31" s="44">
        <v>0</v>
      </c>
      <c r="AQ31" s="44">
        <v>0.5</v>
      </c>
      <c r="AR31" s="44">
        <v>0</v>
      </c>
      <c r="AS31" s="44">
        <v>0</v>
      </c>
      <c r="AT31" s="44">
        <v>0</v>
      </c>
      <c r="AU31" s="44">
        <v>0</v>
      </c>
      <c r="AV31" s="44">
        <v>0</v>
      </c>
      <c r="AW31" s="44">
        <v>0</v>
      </c>
      <c r="AX31" s="44">
        <v>0</v>
      </c>
      <c r="AY31" s="44">
        <v>0</v>
      </c>
      <c r="AZ31" s="44">
        <v>0</v>
      </c>
      <c r="BA31" s="44">
        <v>0</v>
      </c>
      <c r="BB31" s="44">
        <v>0</v>
      </c>
      <c r="BC31" s="44">
        <v>0</v>
      </c>
      <c r="BD31" s="44">
        <v>0</v>
      </c>
      <c r="BE31" s="44">
        <v>0</v>
      </c>
      <c r="BF31" s="44">
        <v>0</v>
      </c>
      <c r="BG31" s="44">
        <v>0</v>
      </c>
      <c r="BH31" s="44">
        <v>0</v>
      </c>
      <c r="BI31" s="44">
        <v>0</v>
      </c>
      <c r="BJ31" s="44">
        <v>0</v>
      </c>
      <c r="BK31" s="44">
        <v>0</v>
      </c>
      <c r="BL31" s="44">
        <v>0</v>
      </c>
      <c r="BM31" s="44">
        <v>0</v>
      </c>
      <c r="BN31" s="44">
        <v>0</v>
      </c>
      <c r="BO31" s="44">
        <v>0</v>
      </c>
      <c r="BP31" s="44">
        <v>0</v>
      </c>
      <c r="BQ31" s="39">
        <f t="shared" si="3"/>
        <v>0</v>
      </c>
      <c r="BS31" s="120">
        <f t="shared" si="5"/>
        <v>0</v>
      </c>
      <c r="BT31" s="121">
        <f t="shared" si="5"/>
        <v>0</v>
      </c>
      <c r="BU31" s="121">
        <f t="shared" si="5"/>
        <v>0</v>
      </c>
      <c r="BV31" s="121">
        <f t="shared" si="5"/>
        <v>0</v>
      </c>
      <c r="BW31" s="122">
        <f t="shared" si="5"/>
        <v>0</v>
      </c>
    </row>
    <row r="32" spans="1:75" x14ac:dyDescent="0.2">
      <c r="A32" s="27">
        <f t="shared" si="2"/>
        <v>28</v>
      </c>
      <c r="B32" s="28" t="s">
        <v>82</v>
      </c>
      <c r="C32" s="99" t="s">
        <v>50</v>
      </c>
      <c r="D32" s="100" t="s">
        <v>51</v>
      </c>
      <c r="F32" s="69">
        <v>54.646532712570448</v>
      </c>
      <c r="G32" s="64">
        <v>54.646532712570448</v>
      </c>
      <c r="H32" s="64">
        <v>54.646532712570448</v>
      </c>
      <c r="I32" s="64">
        <v>54.646532712570448</v>
      </c>
      <c r="J32" s="70">
        <v>54.646532712570448</v>
      </c>
      <c r="L32" s="132"/>
      <c r="M32" s="132"/>
      <c r="N32" s="132"/>
      <c r="O32" s="132"/>
      <c r="P32" s="132"/>
      <c r="R32" s="37">
        <v>0.10255570117955438</v>
      </c>
      <c r="S32" s="38">
        <v>0.2353647881170817</v>
      </c>
      <c r="T32" s="38">
        <v>0.64416775884665789</v>
      </c>
      <c r="U32" s="38">
        <v>1.7693315858453473E-2</v>
      </c>
      <c r="V32" s="38">
        <v>2.1843599825251202E-4</v>
      </c>
      <c r="W32" s="39">
        <f t="shared" si="0"/>
        <v>0</v>
      </c>
      <c r="Y32" s="43">
        <v>0</v>
      </c>
      <c r="Z32" s="44">
        <v>0</v>
      </c>
      <c r="AA32" s="44">
        <v>0</v>
      </c>
      <c r="AB32" s="44">
        <v>0</v>
      </c>
      <c r="AC32" s="44">
        <v>0</v>
      </c>
      <c r="AD32" s="44">
        <v>0</v>
      </c>
      <c r="AE32" s="44">
        <v>0</v>
      </c>
      <c r="AF32" s="44">
        <v>0.5</v>
      </c>
      <c r="AG32" s="44">
        <v>0</v>
      </c>
      <c r="AH32" s="44">
        <v>0</v>
      </c>
      <c r="AI32" s="44">
        <v>0</v>
      </c>
      <c r="AJ32" s="44">
        <v>0</v>
      </c>
      <c r="AK32" s="44">
        <v>0</v>
      </c>
      <c r="AL32" s="44">
        <v>0</v>
      </c>
      <c r="AM32" s="44">
        <v>0</v>
      </c>
      <c r="AN32" s="44">
        <v>0</v>
      </c>
      <c r="AO32" s="44">
        <v>0</v>
      </c>
      <c r="AP32" s="44">
        <v>0</v>
      </c>
      <c r="AQ32" s="44">
        <v>0.5</v>
      </c>
      <c r="AR32" s="44">
        <v>0</v>
      </c>
      <c r="AS32" s="44">
        <v>0</v>
      </c>
      <c r="AT32" s="44">
        <v>0</v>
      </c>
      <c r="AU32" s="44">
        <v>0</v>
      </c>
      <c r="AV32" s="44">
        <v>0</v>
      </c>
      <c r="AW32" s="44">
        <v>0</v>
      </c>
      <c r="AX32" s="44">
        <v>0</v>
      </c>
      <c r="AY32" s="44">
        <v>0</v>
      </c>
      <c r="AZ32" s="44">
        <v>0</v>
      </c>
      <c r="BA32" s="44">
        <v>0</v>
      </c>
      <c r="BB32" s="44">
        <v>0</v>
      </c>
      <c r="BC32" s="44">
        <v>0</v>
      </c>
      <c r="BD32" s="44">
        <v>0</v>
      </c>
      <c r="BE32" s="44">
        <v>0</v>
      </c>
      <c r="BF32" s="44">
        <v>0</v>
      </c>
      <c r="BG32" s="44">
        <v>0</v>
      </c>
      <c r="BH32" s="44">
        <v>0</v>
      </c>
      <c r="BI32" s="44">
        <v>0</v>
      </c>
      <c r="BJ32" s="44">
        <v>0</v>
      </c>
      <c r="BK32" s="44">
        <v>0</v>
      </c>
      <c r="BL32" s="44">
        <v>0</v>
      </c>
      <c r="BM32" s="44">
        <v>0</v>
      </c>
      <c r="BN32" s="44">
        <v>0</v>
      </c>
      <c r="BO32" s="44">
        <v>0</v>
      </c>
      <c r="BP32" s="44">
        <v>0</v>
      </c>
      <c r="BQ32" s="39">
        <f t="shared" si="3"/>
        <v>0</v>
      </c>
      <c r="BS32" s="120">
        <f t="shared" si="5"/>
        <v>0</v>
      </c>
      <c r="BT32" s="121">
        <f t="shared" si="5"/>
        <v>0</v>
      </c>
      <c r="BU32" s="121">
        <f t="shared" si="5"/>
        <v>0</v>
      </c>
      <c r="BV32" s="121">
        <f t="shared" si="5"/>
        <v>0</v>
      </c>
      <c r="BW32" s="122">
        <f t="shared" si="5"/>
        <v>0</v>
      </c>
    </row>
    <row r="33" spans="1:75" x14ac:dyDescent="0.2">
      <c r="A33" s="27">
        <f t="shared" si="2"/>
        <v>29</v>
      </c>
      <c r="B33" s="28" t="s">
        <v>83</v>
      </c>
      <c r="C33" s="99" t="s">
        <v>50</v>
      </c>
      <c r="D33" s="100" t="s">
        <v>51</v>
      </c>
      <c r="F33" s="69">
        <v>60.130511257035664</v>
      </c>
      <c r="G33" s="64">
        <v>60.130511257035664</v>
      </c>
      <c r="H33" s="64">
        <v>60.130511257035664</v>
      </c>
      <c r="I33" s="64">
        <v>60.130511257035664</v>
      </c>
      <c r="J33" s="70">
        <v>60.130511257035664</v>
      </c>
      <c r="L33" s="132"/>
      <c r="M33" s="132"/>
      <c r="N33" s="132"/>
      <c r="O33" s="132"/>
      <c r="P33" s="132"/>
      <c r="R33" s="37">
        <v>5.3575240128068316E-2</v>
      </c>
      <c r="S33" s="38">
        <v>0.25805763073639282</v>
      </c>
      <c r="T33" s="38">
        <v>0.68431163287086427</v>
      </c>
      <c r="U33" s="38">
        <v>4.055496264674492E-3</v>
      </c>
      <c r="V33" s="38">
        <v>0</v>
      </c>
      <c r="W33" s="39">
        <f t="shared" si="0"/>
        <v>1.1102230246251565E-16</v>
      </c>
      <c r="Y33" s="43">
        <v>0</v>
      </c>
      <c r="Z33" s="44">
        <v>0</v>
      </c>
      <c r="AA33" s="44">
        <v>0</v>
      </c>
      <c r="AB33" s="44">
        <v>0</v>
      </c>
      <c r="AC33" s="44">
        <v>0</v>
      </c>
      <c r="AD33" s="44">
        <v>0</v>
      </c>
      <c r="AE33" s="44">
        <v>0.1</v>
      </c>
      <c r="AF33" s="44">
        <v>0.9</v>
      </c>
      <c r="AG33" s="44">
        <v>0</v>
      </c>
      <c r="AH33" s="44">
        <v>0</v>
      </c>
      <c r="AI33" s="44">
        <v>0</v>
      </c>
      <c r="AJ33" s="44">
        <v>0</v>
      </c>
      <c r="AK33" s="44">
        <v>0</v>
      </c>
      <c r="AL33" s="44">
        <v>0</v>
      </c>
      <c r="AM33" s="44">
        <v>0</v>
      </c>
      <c r="AN33" s="44">
        <v>0</v>
      </c>
      <c r="AO33" s="44">
        <v>0</v>
      </c>
      <c r="AP33" s="44">
        <v>0</v>
      </c>
      <c r="AQ33" s="44">
        <v>0</v>
      </c>
      <c r="AR33" s="44">
        <v>0</v>
      </c>
      <c r="AS33" s="44">
        <v>0</v>
      </c>
      <c r="AT33" s="44">
        <v>0</v>
      </c>
      <c r="AU33" s="44">
        <v>0</v>
      </c>
      <c r="AV33" s="44">
        <v>0</v>
      </c>
      <c r="AW33" s="44">
        <v>0</v>
      </c>
      <c r="AX33" s="44">
        <v>0</v>
      </c>
      <c r="AY33" s="44">
        <v>0</v>
      </c>
      <c r="AZ33" s="44">
        <v>0</v>
      </c>
      <c r="BA33" s="44">
        <v>0</v>
      </c>
      <c r="BB33" s="44">
        <v>0</v>
      </c>
      <c r="BC33" s="44">
        <v>0</v>
      </c>
      <c r="BD33" s="44">
        <v>0</v>
      </c>
      <c r="BE33" s="44">
        <v>0</v>
      </c>
      <c r="BF33" s="44">
        <v>0</v>
      </c>
      <c r="BG33" s="44">
        <v>0</v>
      </c>
      <c r="BH33" s="44">
        <v>0</v>
      </c>
      <c r="BI33" s="44">
        <v>0</v>
      </c>
      <c r="BJ33" s="44">
        <v>0</v>
      </c>
      <c r="BK33" s="44">
        <v>0</v>
      </c>
      <c r="BL33" s="44">
        <v>0</v>
      </c>
      <c r="BM33" s="44">
        <v>0</v>
      </c>
      <c r="BN33" s="44">
        <v>0</v>
      </c>
      <c r="BO33" s="44">
        <v>0</v>
      </c>
      <c r="BP33" s="44">
        <v>0</v>
      </c>
      <c r="BQ33" s="39">
        <f t="shared" si="3"/>
        <v>0</v>
      </c>
      <c r="BS33" s="120">
        <f t="shared" si="5"/>
        <v>0</v>
      </c>
      <c r="BT33" s="121">
        <f t="shared" si="5"/>
        <v>0</v>
      </c>
      <c r="BU33" s="121">
        <f t="shared" si="5"/>
        <v>0</v>
      </c>
      <c r="BV33" s="121">
        <f t="shared" si="5"/>
        <v>0</v>
      </c>
      <c r="BW33" s="122">
        <f t="shared" si="5"/>
        <v>0</v>
      </c>
    </row>
    <row r="34" spans="1:75" x14ac:dyDescent="0.2">
      <c r="A34" s="27">
        <f t="shared" si="2"/>
        <v>30</v>
      </c>
      <c r="B34" s="28" t="s">
        <v>84</v>
      </c>
      <c r="C34" s="99" t="s">
        <v>50</v>
      </c>
      <c r="D34" s="100" t="s">
        <v>51</v>
      </c>
      <c r="F34" s="69">
        <v>0</v>
      </c>
      <c r="G34" s="64">
        <v>0</v>
      </c>
      <c r="H34" s="64">
        <v>0</v>
      </c>
      <c r="I34" s="64">
        <v>0</v>
      </c>
      <c r="J34" s="70">
        <v>0</v>
      </c>
      <c r="L34" s="132"/>
      <c r="M34" s="132"/>
      <c r="N34" s="132"/>
      <c r="O34" s="132"/>
      <c r="P34" s="132"/>
      <c r="R34" s="37">
        <v>0</v>
      </c>
      <c r="S34" s="38">
        <v>0</v>
      </c>
      <c r="T34" s="38">
        <v>1</v>
      </c>
      <c r="U34" s="38">
        <v>0</v>
      </c>
      <c r="V34" s="38">
        <v>0</v>
      </c>
      <c r="W34" s="39">
        <f t="shared" si="0"/>
        <v>0</v>
      </c>
      <c r="Y34" s="43">
        <v>0</v>
      </c>
      <c r="Z34" s="44">
        <v>0</v>
      </c>
      <c r="AA34" s="44">
        <v>0</v>
      </c>
      <c r="AB34" s="44">
        <v>0</v>
      </c>
      <c r="AC34" s="44">
        <v>0</v>
      </c>
      <c r="AD34" s="44">
        <v>0</v>
      </c>
      <c r="AE34" s="44">
        <v>0</v>
      </c>
      <c r="AF34" s="44">
        <v>0</v>
      </c>
      <c r="AG34" s="44">
        <v>0</v>
      </c>
      <c r="AH34" s="44">
        <v>0</v>
      </c>
      <c r="AI34" s="44">
        <v>0</v>
      </c>
      <c r="AJ34" s="44">
        <v>0</v>
      </c>
      <c r="AK34" s="44">
        <v>0</v>
      </c>
      <c r="AL34" s="44">
        <v>0</v>
      </c>
      <c r="AM34" s="44">
        <v>0</v>
      </c>
      <c r="AN34" s="44">
        <v>0</v>
      </c>
      <c r="AO34" s="44">
        <v>0</v>
      </c>
      <c r="AP34" s="44">
        <v>0</v>
      </c>
      <c r="AQ34" s="44">
        <v>0</v>
      </c>
      <c r="AR34" s="44">
        <v>0</v>
      </c>
      <c r="AS34" s="44">
        <v>0</v>
      </c>
      <c r="AT34" s="44">
        <v>0</v>
      </c>
      <c r="AU34" s="44">
        <v>0</v>
      </c>
      <c r="AV34" s="44">
        <v>5.0000000000000001E-3</v>
      </c>
      <c r="AW34" s="44">
        <v>0</v>
      </c>
      <c r="AX34" s="44">
        <v>0</v>
      </c>
      <c r="AY34" s="44">
        <v>0.28499999999999998</v>
      </c>
      <c r="AZ34" s="44">
        <v>0</v>
      </c>
      <c r="BA34" s="44">
        <v>0.71</v>
      </c>
      <c r="BB34" s="44">
        <v>0</v>
      </c>
      <c r="BC34" s="44">
        <v>0</v>
      </c>
      <c r="BD34" s="44">
        <v>0</v>
      </c>
      <c r="BE34" s="44">
        <v>0</v>
      </c>
      <c r="BF34" s="44">
        <v>0</v>
      </c>
      <c r="BG34" s="44">
        <v>0</v>
      </c>
      <c r="BH34" s="44">
        <v>0</v>
      </c>
      <c r="BI34" s="44">
        <v>0</v>
      </c>
      <c r="BJ34" s="44">
        <v>0</v>
      </c>
      <c r="BK34" s="44">
        <v>0</v>
      </c>
      <c r="BL34" s="44">
        <v>0</v>
      </c>
      <c r="BM34" s="44">
        <v>0</v>
      </c>
      <c r="BN34" s="44">
        <v>0</v>
      </c>
      <c r="BO34" s="44">
        <v>0</v>
      </c>
      <c r="BP34" s="44">
        <v>0</v>
      </c>
      <c r="BQ34" s="39">
        <f t="shared" si="3"/>
        <v>0</v>
      </c>
      <c r="BS34" s="120">
        <f t="shared" si="5"/>
        <v>0</v>
      </c>
      <c r="BT34" s="121">
        <f t="shared" si="5"/>
        <v>0</v>
      </c>
      <c r="BU34" s="121">
        <f t="shared" si="5"/>
        <v>0</v>
      </c>
      <c r="BV34" s="121">
        <f t="shared" si="5"/>
        <v>0</v>
      </c>
      <c r="BW34" s="122">
        <f t="shared" si="5"/>
        <v>0</v>
      </c>
    </row>
    <row r="35" spans="1:75" x14ac:dyDescent="0.2">
      <c r="A35" s="27">
        <f t="shared" si="2"/>
        <v>31</v>
      </c>
      <c r="B35" s="28" t="s">
        <v>85</v>
      </c>
      <c r="C35" s="99" t="s">
        <v>50</v>
      </c>
      <c r="D35" s="100" t="s">
        <v>51</v>
      </c>
      <c r="F35" s="69">
        <v>51.325503355704697</v>
      </c>
      <c r="G35" s="64">
        <v>51.325503355704697</v>
      </c>
      <c r="H35" s="64">
        <v>51.325503355704697</v>
      </c>
      <c r="I35" s="64">
        <v>51.325503355704697</v>
      </c>
      <c r="J35" s="70">
        <v>51.325503355704697</v>
      </c>
      <c r="L35" s="132"/>
      <c r="M35" s="132"/>
      <c r="N35" s="132"/>
      <c r="O35" s="132"/>
      <c r="P35" s="132"/>
      <c r="R35" s="37">
        <v>0.37545126353790614</v>
      </c>
      <c r="S35" s="38">
        <v>0.45377491759535388</v>
      </c>
      <c r="T35" s="38">
        <v>8.5072986972217865E-2</v>
      </c>
      <c r="U35" s="38">
        <v>8.5700831894522073E-2</v>
      </c>
      <c r="V35" s="38">
        <v>0</v>
      </c>
      <c r="W35" s="39">
        <f t="shared" si="0"/>
        <v>1.1102230246251565E-16</v>
      </c>
      <c r="Y35" s="43">
        <v>0</v>
      </c>
      <c r="Z35" s="44">
        <v>0</v>
      </c>
      <c r="AA35" s="44">
        <v>0</v>
      </c>
      <c r="AB35" s="44">
        <v>0</v>
      </c>
      <c r="AC35" s="44">
        <v>0</v>
      </c>
      <c r="AD35" s="44">
        <v>0</v>
      </c>
      <c r="AE35" s="44">
        <v>0</v>
      </c>
      <c r="AF35" s="44">
        <v>0</v>
      </c>
      <c r="AG35" s="44">
        <v>0</v>
      </c>
      <c r="AH35" s="44">
        <v>0</v>
      </c>
      <c r="AI35" s="44">
        <v>0</v>
      </c>
      <c r="AJ35" s="44">
        <v>0</v>
      </c>
      <c r="AK35" s="44">
        <v>0</v>
      </c>
      <c r="AL35" s="44">
        <v>0</v>
      </c>
      <c r="AM35" s="44">
        <v>0</v>
      </c>
      <c r="AN35" s="44">
        <v>0</v>
      </c>
      <c r="AO35" s="44">
        <v>0</v>
      </c>
      <c r="AP35" s="44">
        <v>0</v>
      </c>
      <c r="AQ35" s="44">
        <v>0</v>
      </c>
      <c r="AR35" s="44">
        <v>0</v>
      </c>
      <c r="AS35" s="44">
        <v>0</v>
      </c>
      <c r="AT35" s="44">
        <v>0</v>
      </c>
      <c r="AU35" s="44">
        <v>0</v>
      </c>
      <c r="AV35" s="44">
        <v>0</v>
      </c>
      <c r="AW35" s="44">
        <v>0</v>
      </c>
      <c r="AX35" s="44">
        <v>0.25</v>
      </c>
      <c r="AY35" s="44">
        <v>0</v>
      </c>
      <c r="AZ35" s="44">
        <v>0.75</v>
      </c>
      <c r="BA35" s="44">
        <v>0</v>
      </c>
      <c r="BB35" s="44">
        <v>0</v>
      </c>
      <c r="BC35" s="44">
        <v>0</v>
      </c>
      <c r="BD35" s="44">
        <v>0</v>
      </c>
      <c r="BE35" s="44">
        <v>0</v>
      </c>
      <c r="BF35" s="44">
        <v>0</v>
      </c>
      <c r="BG35" s="44">
        <v>0</v>
      </c>
      <c r="BH35" s="44">
        <v>0</v>
      </c>
      <c r="BI35" s="44">
        <v>0</v>
      </c>
      <c r="BJ35" s="44">
        <v>0</v>
      </c>
      <c r="BK35" s="44">
        <v>0</v>
      </c>
      <c r="BL35" s="44">
        <v>0</v>
      </c>
      <c r="BM35" s="44">
        <v>0</v>
      </c>
      <c r="BN35" s="44">
        <v>0</v>
      </c>
      <c r="BO35" s="44">
        <v>0</v>
      </c>
      <c r="BP35" s="44">
        <v>0</v>
      </c>
      <c r="BQ35" s="39">
        <f t="shared" si="3"/>
        <v>0</v>
      </c>
      <c r="BS35" s="120">
        <f t="shared" si="5"/>
        <v>0</v>
      </c>
      <c r="BT35" s="121">
        <f t="shared" si="5"/>
        <v>0</v>
      </c>
      <c r="BU35" s="121">
        <f t="shared" si="5"/>
        <v>0</v>
      </c>
      <c r="BV35" s="121">
        <f t="shared" si="5"/>
        <v>0</v>
      </c>
      <c r="BW35" s="122">
        <f t="shared" si="5"/>
        <v>0</v>
      </c>
    </row>
    <row r="36" spans="1:75" x14ac:dyDescent="0.2">
      <c r="A36" s="27">
        <f t="shared" si="2"/>
        <v>32</v>
      </c>
      <c r="B36" s="28" t="s">
        <v>86</v>
      </c>
      <c r="C36" s="99" t="s">
        <v>50</v>
      </c>
      <c r="D36" s="100" t="s">
        <v>51</v>
      </c>
      <c r="F36" s="69">
        <v>74.613733905579394</v>
      </c>
      <c r="G36" s="64">
        <v>0</v>
      </c>
      <c r="H36" s="64">
        <v>0</v>
      </c>
      <c r="I36" s="64">
        <v>0</v>
      </c>
      <c r="J36" s="70">
        <v>0</v>
      </c>
      <c r="L36" s="132"/>
      <c r="M36" s="132"/>
      <c r="N36" s="132"/>
      <c r="O36" s="132"/>
      <c r="P36" s="132"/>
      <c r="R36" s="37">
        <v>5.7728706624605684E-2</v>
      </c>
      <c r="S36" s="38">
        <v>7.318611987381704E-2</v>
      </c>
      <c r="T36" s="38">
        <v>0.84405888538380669</v>
      </c>
      <c r="U36" s="38">
        <v>5.1524710830704529E-3</v>
      </c>
      <c r="V36" s="38">
        <v>1.9873817034700317E-2</v>
      </c>
      <c r="W36" s="39">
        <f t="shared" si="0"/>
        <v>2.2204460492503131E-16</v>
      </c>
      <c r="Y36" s="43">
        <v>0</v>
      </c>
      <c r="Z36" s="44">
        <v>0</v>
      </c>
      <c r="AA36" s="44">
        <v>1</v>
      </c>
      <c r="AB36" s="44">
        <v>0</v>
      </c>
      <c r="AC36" s="44">
        <v>0</v>
      </c>
      <c r="AD36" s="44">
        <v>0</v>
      </c>
      <c r="AE36" s="44">
        <v>0</v>
      </c>
      <c r="AF36" s="44">
        <v>0</v>
      </c>
      <c r="AG36" s="44">
        <v>0</v>
      </c>
      <c r="AH36" s="44">
        <v>0</v>
      </c>
      <c r="AI36" s="44">
        <v>0</v>
      </c>
      <c r="AJ36" s="44">
        <v>0</v>
      </c>
      <c r="AK36" s="44">
        <v>0</v>
      </c>
      <c r="AL36" s="44">
        <v>0</v>
      </c>
      <c r="AM36" s="44">
        <v>0</v>
      </c>
      <c r="AN36" s="44">
        <v>0</v>
      </c>
      <c r="AO36" s="44">
        <v>0</v>
      </c>
      <c r="AP36" s="44">
        <v>0</v>
      </c>
      <c r="AQ36" s="44">
        <v>0</v>
      </c>
      <c r="AR36" s="44">
        <v>0</v>
      </c>
      <c r="AS36" s="44">
        <v>0</v>
      </c>
      <c r="AT36" s="44">
        <v>0</v>
      </c>
      <c r="AU36" s="44">
        <v>0</v>
      </c>
      <c r="AV36" s="44">
        <v>0</v>
      </c>
      <c r="AW36" s="44">
        <v>0</v>
      </c>
      <c r="AX36" s="44">
        <v>0</v>
      </c>
      <c r="AY36" s="44">
        <v>0</v>
      </c>
      <c r="AZ36" s="44">
        <v>0</v>
      </c>
      <c r="BA36" s="44">
        <v>0</v>
      </c>
      <c r="BB36" s="44">
        <v>0</v>
      </c>
      <c r="BC36" s="44">
        <v>0</v>
      </c>
      <c r="BD36" s="44">
        <v>0</v>
      </c>
      <c r="BE36" s="44">
        <v>0</v>
      </c>
      <c r="BF36" s="44">
        <v>0</v>
      </c>
      <c r="BG36" s="44">
        <v>0</v>
      </c>
      <c r="BH36" s="44">
        <v>0</v>
      </c>
      <c r="BI36" s="44">
        <v>0</v>
      </c>
      <c r="BJ36" s="44">
        <v>0</v>
      </c>
      <c r="BK36" s="44">
        <v>0</v>
      </c>
      <c r="BL36" s="44">
        <v>0</v>
      </c>
      <c r="BM36" s="44">
        <v>0</v>
      </c>
      <c r="BN36" s="44">
        <v>0</v>
      </c>
      <c r="BO36" s="44">
        <v>0</v>
      </c>
      <c r="BP36" s="44">
        <v>0</v>
      </c>
      <c r="BQ36" s="39">
        <f t="shared" si="3"/>
        <v>0</v>
      </c>
      <c r="BS36" s="120">
        <f t="shared" si="5"/>
        <v>0</v>
      </c>
      <c r="BT36" s="121">
        <f t="shared" si="5"/>
        <v>0</v>
      </c>
      <c r="BU36" s="121">
        <f t="shared" si="5"/>
        <v>0</v>
      </c>
      <c r="BV36" s="121">
        <f t="shared" si="5"/>
        <v>0</v>
      </c>
      <c r="BW36" s="122">
        <f t="shared" si="5"/>
        <v>0</v>
      </c>
    </row>
    <row r="37" spans="1:75" x14ac:dyDescent="0.2">
      <c r="A37" s="27">
        <f t="shared" si="2"/>
        <v>33</v>
      </c>
      <c r="B37" s="28" t="s">
        <v>87</v>
      </c>
      <c r="C37" s="99" t="s">
        <v>50</v>
      </c>
      <c r="D37" s="100" t="s">
        <v>51</v>
      </c>
      <c r="F37" s="69">
        <v>57.72657185415698</v>
      </c>
      <c r="G37" s="64">
        <v>57.72657185415698</v>
      </c>
      <c r="H37" s="64">
        <v>57.72657185415698</v>
      </c>
      <c r="I37" s="64">
        <v>57.72657185415698</v>
      </c>
      <c r="J37" s="70">
        <v>57.72657185415698</v>
      </c>
      <c r="L37" s="132"/>
      <c r="M37" s="132"/>
      <c r="N37" s="132"/>
      <c r="O37" s="132"/>
      <c r="P37" s="132"/>
      <c r="R37" s="37">
        <v>0.22222222222222227</v>
      </c>
      <c r="S37" s="38">
        <v>0.1879873294346979</v>
      </c>
      <c r="T37" s="38">
        <v>0.53484405458089657</v>
      </c>
      <c r="U37" s="38">
        <v>4.8611111111111119E-2</v>
      </c>
      <c r="V37" s="38">
        <v>6.3352826510721279E-3</v>
      </c>
      <c r="W37" s="39">
        <f t="shared" si="0"/>
        <v>0</v>
      </c>
      <c r="Y37" s="43">
        <v>0.01</v>
      </c>
      <c r="Z37" s="44">
        <v>0</v>
      </c>
      <c r="AA37" s="44">
        <v>0</v>
      </c>
      <c r="AB37" s="44">
        <v>0</v>
      </c>
      <c r="AC37" s="44">
        <v>0</v>
      </c>
      <c r="AD37" s="44">
        <v>0</v>
      </c>
      <c r="AE37" s="44">
        <v>0.22500000000000001</v>
      </c>
      <c r="AF37" s="44">
        <v>0.3</v>
      </c>
      <c r="AG37" s="44">
        <v>0</v>
      </c>
      <c r="AH37" s="44">
        <v>0</v>
      </c>
      <c r="AI37" s="44">
        <v>0</v>
      </c>
      <c r="AJ37" s="44">
        <v>0</v>
      </c>
      <c r="AK37" s="44">
        <v>0</v>
      </c>
      <c r="AL37" s="44">
        <v>0.04</v>
      </c>
      <c r="AM37" s="44">
        <v>0</v>
      </c>
      <c r="AN37" s="44">
        <v>0.125</v>
      </c>
      <c r="AO37" s="44">
        <v>0.05</v>
      </c>
      <c r="AP37" s="44">
        <v>0.125</v>
      </c>
      <c r="AQ37" s="44">
        <v>0.125</v>
      </c>
      <c r="AR37" s="44">
        <v>0</v>
      </c>
      <c r="AS37" s="44">
        <v>0</v>
      </c>
      <c r="AT37" s="44">
        <v>0</v>
      </c>
      <c r="AU37" s="44">
        <v>0</v>
      </c>
      <c r="AV37" s="44">
        <v>0</v>
      </c>
      <c r="AW37" s="44">
        <v>0</v>
      </c>
      <c r="AX37" s="44">
        <v>0</v>
      </c>
      <c r="AY37" s="44">
        <v>0</v>
      </c>
      <c r="AZ37" s="44">
        <v>0</v>
      </c>
      <c r="BA37" s="44">
        <v>0</v>
      </c>
      <c r="BB37" s="44">
        <v>0</v>
      </c>
      <c r="BC37" s="44">
        <v>0</v>
      </c>
      <c r="BD37" s="44">
        <v>0</v>
      </c>
      <c r="BE37" s="44">
        <v>0</v>
      </c>
      <c r="BF37" s="44">
        <v>0</v>
      </c>
      <c r="BG37" s="44">
        <v>0</v>
      </c>
      <c r="BH37" s="44">
        <v>0</v>
      </c>
      <c r="BI37" s="44">
        <v>0</v>
      </c>
      <c r="BJ37" s="44">
        <v>0</v>
      </c>
      <c r="BK37" s="44">
        <v>0</v>
      </c>
      <c r="BL37" s="44">
        <v>0</v>
      </c>
      <c r="BM37" s="44">
        <v>0</v>
      </c>
      <c r="BN37" s="44">
        <v>0</v>
      </c>
      <c r="BO37" s="44">
        <v>0</v>
      </c>
      <c r="BP37" s="44">
        <v>0</v>
      </c>
      <c r="BQ37" s="39">
        <f t="shared" si="3"/>
        <v>0</v>
      </c>
      <c r="BS37" s="120">
        <f t="shared" si="5"/>
        <v>0</v>
      </c>
      <c r="BT37" s="121">
        <f t="shared" si="5"/>
        <v>0</v>
      </c>
      <c r="BU37" s="121">
        <f t="shared" si="5"/>
        <v>0</v>
      </c>
      <c r="BV37" s="121">
        <f t="shared" si="5"/>
        <v>0</v>
      </c>
      <c r="BW37" s="122">
        <f t="shared" si="5"/>
        <v>0</v>
      </c>
    </row>
    <row r="38" spans="1:75" x14ac:dyDescent="0.2">
      <c r="A38" s="27">
        <f t="shared" si="2"/>
        <v>34</v>
      </c>
      <c r="B38" s="28" t="s">
        <v>88</v>
      </c>
      <c r="C38" s="99" t="s">
        <v>47</v>
      </c>
      <c r="D38" s="100" t="s">
        <v>48</v>
      </c>
      <c r="F38" s="69">
        <v>54.170713751968506</v>
      </c>
      <c r="G38" s="64">
        <v>54.170713751968506</v>
      </c>
      <c r="H38" s="64">
        <v>54.170713751968506</v>
      </c>
      <c r="I38" s="64">
        <v>54.170713751968506</v>
      </c>
      <c r="J38" s="70">
        <v>54.170713751968506</v>
      </c>
      <c r="L38" s="132"/>
      <c r="M38" s="132"/>
      <c r="N38" s="132"/>
      <c r="O38" s="132"/>
      <c r="P38" s="132"/>
      <c r="R38" s="37">
        <v>0.32503130507975719</v>
      </c>
      <c r="S38" s="38">
        <v>0.36566021648045011</v>
      </c>
      <c r="T38" s="38">
        <v>0.23695561092722997</v>
      </c>
      <c r="U38" s="38">
        <v>6.9570061180560638E-2</v>
      </c>
      <c r="V38" s="38">
        <v>2.7828063320019733E-3</v>
      </c>
      <c r="W38" s="39">
        <f t="shared" si="0"/>
        <v>1.1102230246251565E-16</v>
      </c>
      <c r="Y38" s="43">
        <v>9.2951314532885854E-3</v>
      </c>
      <c r="Z38" s="44">
        <v>0</v>
      </c>
      <c r="AA38" s="44">
        <v>3.0983771510961948E-3</v>
      </c>
      <c r="AB38" s="44">
        <v>0</v>
      </c>
      <c r="AC38" s="44">
        <v>6.1967543021923897E-3</v>
      </c>
      <c r="AD38" s="44">
        <v>2.1688640057673365E-2</v>
      </c>
      <c r="AE38" s="44">
        <v>0.1758987869381799</v>
      </c>
      <c r="AF38" s="44">
        <v>0.2313152203207598</v>
      </c>
      <c r="AG38" s="44">
        <v>0</v>
      </c>
      <c r="AH38" s="44">
        <v>0.42399863404305427</v>
      </c>
      <c r="AI38" s="44">
        <v>0</v>
      </c>
      <c r="AJ38" s="44">
        <v>5.1403382293502178E-2</v>
      </c>
      <c r="AK38" s="44">
        <v>7.7105073440253261E-2</v>
      </c>
      <c r="AL38" s="44">
        <v>0</v>
      </c>
      <c r="AM38" s="44">
        <v>0</v>
      </c>
      <c r="AN38" s="44">
        <v>0</v>
      </c>
      <c r="AO38" s="44">
        <v>0</v>
      </c>
      <c r="AP38" s="44">
        <v>0</v>
      </c>
      <c r="AQ38" s="44">
        <v>0</v>
      </c>
      <c r="AR38" s="44">
        <v>0</v>
      </c>
      <c r="AS38" s="44">
        <v>0</v>
      </c>
      <c r="AT38" s="44">
        <v>0</v>
      </c>
      <c r="AU38" s="44">
        <v>0</v>
      </c>
      <c r="AV38" s="44">
        <v>0</v>
      </c>
      <c r="AW38" s="44">
        <v>0</v>
      </c>
      <c r="AX38" s="44">
        <v>0</v>
      </c>
      <c r="AY38" s="44">
        <v>0</v>
      </c>
      <c r="AZ38" s="44">
        <v>0</v>
      </c>
      <c r="BA38" s="44">
        <v>0</v>
      </c>
      <c r="BB38" s="44">
        <v>0</v>
      </c>
      <c r="BC38" s="44">
        <v>0</v>
      </c>
      <c r="BD38" s="44">
        <v>0</v>
      </c>
      <c r="BE38" s="44">
        <v>0</v>
      </c>
      <c r="BF38" s="44">
        <v>0</v>
      </c>
      <c r="BG38" s="44">
        <v>0</v>
      </c>
      <c r="BH38" s="44">
        <v>0</v>
      </c>
      <c r="BI38" s="44">
        <v>0</v>
      </c>
      <c r="BJ38" s="44">
        <v>0</v>
      </c>
      <c r="BK38" s="44">
        <v>0</v>
      </c>
      <c r="BL38" s="44">
        <v>0</v>
      </c>
      <c r="BM38" s="44">
        <v>0</v>
      </c>
      <c r="BN38" s="44">
        <v>0</v>
      </c>
      <c r="BO38" s="44">
        <v>0</v>
      </c>
      <c r="BP38" s="44">
        <v>0</v>
      </c>
      <c r="BQ38" s="39">
        <f t="shared" si="3"/>
        <v>0</v>
      </c>
      <c r="BS38" s="120">
        <f t="shared" si="5"/>
        <v>0</v>
      </c>
      <c r="BT38" s="121">
        <f t="shared" si="5"/>
        <v>0</v>
      </c>
      <c r="BU38" s="121">
        <f t="shared" si="5"/>
        <v>0</v>
      </c>
      <c r="BV38" s="121">
        <f t="shared" si="5"/>
        <v>0</v>
      </c>
      <c r="BW38" s="122">
        <f t="shared" si="5"/>
        <v>0</v>
      </c>
    </row>
    <row r="39" spans="1:75" x14ac:dyDescent="0.2">
      <c r="A39" s="27">
        <f t="shared" si="2"/>
        <v>35</v>
      </c>
      <c r="B39" s="28" t="s">
        <v>89</v>
      </c>
      <c r="C39" s="99" t="s">
        <v>47</v>
      </c>
      <c r="D39" s="100" t="s">
        <v>48</v>
      </c>
      <c r="F39" s="69">
        <v>55.714180836344617</v>
      </c>
      <c r="G39" s="64">
        <v>55.714177118952328</v>
      </c>
      <c r="H39" s="64">
        <v>55.714166382936014</v>
      </c>
      <c r="I39" s="64">
        <v>55.714175641403486</v>
      </c>
      <c r="J39" s="70">
        <v>55.714175143757629</v>
      </c>
      <c r="L39" s="132"/>
      <c r="M39" s="132"/>
      <c r="N39" s="132"/>
      <c r="O39" s="132"/>
      <c r="P39" s="132"/>
      <c r="R39" s="37">
        <v>0.2742408097900037</v>
      </c>
      <c r="S39" s="38">
        <v>0.40863079391167301</v>
      </c>
      <c r="T39" s="38">
        <v>0.25905700602233245</v>
      </c>
      <c r="U39" s="38">
        <v>5.4741608980045112E-2</v>
      </c>
      <c r="V39" s="38">
        <v>3.3297812959456638E-3</v>
      </c>
      <c r="W39" s="39">
        <f t="shared" si="0"/>
        <v>1.1102230246251565E-16</v>
      </c>
      <c r="Y39" s="43">
        <v>0</v>
      </c>
      <c r="Z39" s="44">
        <v>0</v>
      </c>
      <c r="AA39" s="44">
        <v>0</v>
      </c>
      <c r="AB39" s="44">
        <v>0</v>
      </c>
      <c r="AC39" s="44">
        <v>0</v>
      </c>
      <c r="AD39" s="44">
        <v>0</v>
      </c>
      <c r="AE39" s="44">
        <v>5.5589451581817814E-2</v>
      </c>
      <c r="AF39" s="44">
        <v>0.22235780632727126</v>
      </c>
      <c r="AG39" s="44">
        <v>0</v>
      </c>
      <c r="AH39" s="44">
        <v>0.44410548418182183</v>
      </c>
      <c r="AI39" s="44">
        <v>0</v>
      </c>
      <c r="AJ39" s="44">
        <v>0</v>
      </c>
      <c r="AK39" s="44">
        <v>5.5589451581817814E-2</v>
      </c>
      <c r="AL39" s="44">
        <v>0.11117890316363563</v>
      </c>
      <c r="AM39" s="44">
        <v>0</v>
      </c>
      <c r="AN39" s="44">
        <v>0</v>
      </c>
      <c r="AO39" s="44">
        <v>0</v>
      </c>
      <c r="AP39" s="44">
        <v>5.5589451581817814E-2</v>
      </c>
      <c r="AQ39" s="44">
        <v>5.5589451581817814E-2</v>
      </c>
      <c r="AR39" s="44">
        <v>0</v>
      </c>
      <c r="AS39" s="44">
        <v>0</v>
      </c>
      <c r="AT39" s="44">
        <v>0</v>
      </c>
      <c r="AU39" s="44">
        <v>0</v>
      </c>
      <c r="AV39" s="44">
        <v>0</v>
      </c>
      <c r="AW39" s="44">
        <v>0</v>
      </c>
      <c r="AX39" s="44">
        <v>0</v>
      </c>
      <c r="AY39" s="44">
        <v>0</v>
      </c>
      <c r="AZ39" s="44">
        <v>0</v>
      </c>
      <c r="BA39" s="44">
        <v>0</v>
      </c>
      <c r="BB39" s="44">
        <v>0</v>
      </c>
      <c r="BC39" s="44">
        <v>0</v>
      </c>
      <c r="BD39" s="44">
        <v>0</v>
      </c>
      <c r="BE39" s="44">
        <v>0</v>
      </c>
      <c r="BF39" s="44">
        <v>0</v>
      </c>
      <c r="BG39" s="44">
        <v>0</v>
      </c>
      <c r="BH39" s="44">
        <v>0</v>
      </c>
      <c r="BI39" s="44">
        <v>0</v>
      </c>
      <c r="BJ39" s="44">
        <v>0</v>
      </c>
      <c r="BK39" s="44">
        <v>0</v>
      </c>
      <c r="BL39" s="44">
        <v>0</v>
      </c>
      <c r="BM39" s="44">
        <v>0</v>
      </c>
      <c r="BN39" s="44">
        <v>0</v>
      </c>
      <c r="BO39" s="44">
        <v>0</v>
      </c>
      <c r="BP39" s="44">
        <v>0</v>
      </c>
      <c r="BQ39" s="39">
        <f t="shared" si="3"/>
        <v>0</v>
      </c>
      <c r="BS39" s="120">
        <f t="shared" ref="BS39:BW54" si="6">IF($BJ39=1,BS$4,0)</f>
        <v>0</v>
      </c>
      <c r="BT39" s="121">
        <f t="shared" si="6"/>
        <v>0</v>
      </c>
      <c r="BU39" s="121">
        <f t="shared" si="6"/>
        <v>0</v>
      </c>
      <c r="BV39" s="121">
        <f t="shared" si="6"/>
        <v>0</v>
      </c>
      <c r="BW39" s="122">
        <f t="shared" si="6"/>
        <v>0</v>
      </c>
    </row>
    <row r="40" spans="1:75" x14ac:dyDescent="0.2">
      <c r="A40" s="27">
        <f t="shared" si="2"/>
        <v>36</v>
      </c>
      <c r="B40" s="28" t="s">
        <v>90</v>
      </c>
      <c r="C40" s="99" t="s">
        <v>47</v>
      </c>
      <c r="D40" s="100" t="s">
        <v>48</v>
      </c>
      <c r="F40" s="69">
        <v>55.092342779556574</v>
      </c>
      <c r="G40" s="64">
        <v>55.092266104727003</v>
      </c>
      <c r="H40" s="64">
        <v>55.092326120985092</v>
      </c>
      <c r="I40" s="64">
        <v>55.09227968980921</v>
      </c>
      <c r="J40" s="70">
        <v>55.092267620925817</v>
      </c>
      <c r="L40" s="132"/>
      <c r="M40" s="132"/>
      <c r="N40" s="132"/>
      <c r="O40" s="132"/>
      <c r="P40" s="132"/>
      <c r="R40" s="37">
        <v>0.23598971773562932</v>
      </c>
      <c r="S40" s="38">
        <v>0.60141388097839599</v>
      </c>
      <c r="T40" s="38">
        <v>0.10347043663300161</v>
      </c>
      <c r="U40" s="38">
        <v>5.7840618199180349E-2</v>
      </c>
      <c r="V40" s="38">
        <v>1.2853464537927841E-3</v>
      </c>
      <c r="W40" s="39">
        <f t="shared" si="0"/>
        <v>0</v>
      </c>
      <c r="Y40" s="43">
        <v>0</v>
      </c>
      <c r="Z40" s="44">
        <v>0</v>
      </c>
      <c r="AA40" s="44">
        <v>0</v>
      </c>
      <c r="AB40" s="44">
        <v>0</v>
      </c>
      <c r="AC40" s="44">
        <v>0</v>
      </c>
      <c r="AD40" s="44">
        <v>0</v>
      </c>
      <c r="AE40" s="44">
        <v>0</v>
      </c>
      <c r="AF40" s="44">
        <v>0.55000000000000004</v>
      </c>
      <c r="AG40" s="44">
        <v>0</v>
      </c>
      <c r="AH40" s="44">
        <v>0</v>
      </c>
      <c r="AI40" s="44">
        <v>0</v>
      </c>
      <c r="AJ40" s="44">
        <v>0</v>
      </c>
      <c r="AK40" s="44">
        <v>0</v>
      </c>
      <c r="AL40" s="44">
        <v>0.15</v>
      </c>
      <c r="AM40" s="44">
        <v>0</v>
      </c>
      <c r="AN40" s="44">
        <v>0</v>
      </c>
      <c r="AO40" s="44">
        <v>9.9999999999999992E-2</v>
      </c>
      <c r="AP40" s="44">
        <v>0</v>
      </c>
      <c r="AQ40" s="44">
        <v>0.19999999999999998</v>
      </c>
      <c r="AR40" s="44">
        <v>0</v>
      </c>
      <c r="AS40" s="44">
        <v>0</v>
      </c>
      <c r="AT40" s="44">
        <v>0</v>
      </c>
      <c r="AU40" s="44">
        <v>0</v>
      </c>
      <c r="AV40" s="44">
        <v>0</v>
      </c>
      <c r="AW40" s="44">
        <v>0</v>
      </c>
      <c r="AX40" s="44">
        <v>0</v>
      </c>
      <c r="AY40" s="44">
        <v>0</v>
      </c>
      <c r="AZ40" s="44">
        <v>0</v>
      </c>
      <c r="BA40" s="44">
        <v>0</v>
      </c>
      <c r="BB40" s="44">
        <v>0</v>
      </c>
      <c r="BC40" s="44">
        <v>0</v>
      </c>
      <c r="BD40" s="44">
        <v>0</v>
      </c>
      <c r="BE40" s="44">
        <v>0</v>
      </c>
      <c r="BF40" s="44">
        <v>0</v>
      </c>
      <c r="BG40" s="44">
        <v>0</v>
      </c>
      <c r="BH40" s="44">
        <v>0</v>
      </c>
      <c r="BI40" s="44">
        <v>0</v>
      </c>
      <c r="BJ40" s="44">
        <v>0</v>
      </c>
      <c r="BK40" s="44">
        <v>0</v>
      </c>
      <c r="BL40" s="44">
        <v>0</v>
      </c>
      <c r="BM40" s="44">
        <v>0</v>
      </c>
      <c r="BN40" s="44">
        <v>0</v>
      </c>
      <c r="BO40" s="44">
        <v>0</v>
      </c>
      <c r="BP40" s="44">
        <v>0</v>
      </c>
      <c r="BQ40" s="39">
        <f t="shared" si="3"/>
        <v>0</v>
      </c>
      <c r="BS40" s="120">
        <f t="shared" si="6"/>
        <v>0</v>
      </c>
      <c r="BT40" s="121">
        <f t="shared" si="6"/>
        <v>0</v>
      </c>
      <c r="BU40" s="121">
        <f t="shared" si="6"/>
        <v>0</v>
      </c>
      <c r="BV40" s="121">
        <f t="shared" si="6"/>
        <v>0</v>
      </c>
      <c r="BW40" s="122">
        <f t="shared" si="6"/>
        <v>0</v>
      </c>
    </row>
    <row r="41" spans="1:75" x14ac:dyDescent="0.2">
      <c r="A41" s="27">
        <f t="shared" si="2"/>
        <v>37</v>
      </c>
      <c r="B41" s="28" t="s">
        <v>91</v>
      </c>
      <c r="C41" s="99" t="s">
        <v>47</v>
      </c>
      <c r="D41" s="100" t="s">
        <v>48</v>
      </c>
      <c r="F41" s="69">
        <v>54.1242987719382</v>
      </c>
      <c r="G41" s="64">
        <v>54.124312284823041</v>
      </c>
      <c r="H41" s="64">
        <v>54.124273705005649</v>
      </c>
      <c r="I41" s="64">
        <v>54.124283293151755</v>
      </c>
      <c r="J41" s="70">
        <v>54.124310601871557</v>
      </c>
      <c r="L41" s="132"/>
      <c r="M41" s="132"/>
      <c r="N41" s="132"/>
      <c r="O41" s="132"/>
      <c r="P41" s="132"/>
      <c r="R41" s="37">
        <v>0.32475302615055179</v>
      </c>
      <c r="S41" s="38">
        <v>0.36566021941421234</v>
      </c>
      <c r="T41" s="38">
        <v>0.23695561471817952</v>
      </c>
      <c r="U41" s="38">
        <v>6.9848337587415918E-2</v>
      </c>
      <c r="V41" s="38">
        <v>2.7828021296405665E-3</v>
      </c>
      <c r="W41" s="39">
        <f t="shared" si="0"/>
        <v>2.2204460492503131E-16</v>
      </c>
      <c r="Y41" s="43">
        <v>1.8670307213594514E-2</v>
      </c>
      <c r="Z41" s="44">
        <v>0</v>
      </c>
      <c r="AA41" s="44">
        <v>0</v>
      </c>
      <c r="AB41" s="44">
        <v>0</v>
      </c>
      <c r="AC41" s="44">
        <v>0</v>
      </c>
      <c r="AD41" s="44">
        <v>0</v>
      </c>
      <c r="AE41" s="44">
        <v>2.943846102864436E-2</v>
      </c>
      <c r="AF41" s="44">
        <v>0.28301894481189055</v>
      </c>
      <c r="AG41" s="44">
        <v>0</v>
      </c>
      <c r="AH41" s="44">
        <v>0</v>
      </c>
      <c r="AI41" s="44">
        <v>0</v>
      </c>
      <c r="AJ41" s="44">
        <v>0</v>
      </c>
      <c r="AK41" s="44">
        <v>0</v>
      </c>
      <c r="AL41" s="44">
        <v>8.8315383085933077E-2</v>
      </c>
      <c r="AM41" s="44">
        <v>0</v>
      </c>
      <c r="AN41" s="44">
        <v>1.1775384411457743E-2</v>
      </c>
      <c r="AO41" s="44">
        <v>5.9150068015225189E-2</v>
      </c>
      <c r="AP41" s="44">
        <v>0.11393190666726963</v>
      </c>
      <c r="AQ41" s="44">
        <v>0.23236861567668826</v>
      </c>
      <c r="AR41" s="44">
        <v>8.166546454464832E-2</v>
      </c>
      <c r="AS41" s="44">
        <v>8.166546454464832E-2</v>
      </c>
      <c r="AT41" s="44">
        <v>0</v>
      </c>
      <c r="AU41" s="44">
        <v>0</v>
      </c>
      <c r="AV41" s="44">
        <v>0</v>
      </c>
      <c r="AW41" s="44">
        <v>0</v>
      </c>
      <c r="AX41" s="44">
        <v>0</v>
      </c>
      <c r="AY41" s="44">
        <v>0</v>
      </c>
      <c r="AZ41" s="44">
        <v>0</v>
      </c>
      <c r="BA41" s="44">
        <v>0</v>
      </c>
      <c r="BB41" s="44">
        <v>0</v>
      </c>
      <c r="BC41" s="44">
        <v>0</v>
      </c>
      <c r="BD41" s="44">
        <v>0</v>
      </c>
      <c r="BE41" s="44">
        <v>0</v>
      </c>
      <c r="BF41" s="44">
        <v>0</v>
      </c>
      <c r="BG41" s="44">
        <v>0</v>
      </c>
      <c r="BH41" s="44">
        <v>0</v>
      </c>
      <c r="BI41" s="44">
        <v>0</v>
      </c>
      <c r="BJ41" s="44">
        <v>0</v>
      </c>
      <c r="BK41" s="44">
        <v>0</v>
      </c>
      <c r="BL41" s="44">
        <v>0</v>
      </c>
      <c r="BM41" s="44">
        <v>0</v>
      </c>
      <c r="BN41" s="44">
        <v>0</v>
      </c>
      <c r="BO41" s="44">
        <v>0</v>
      </c>
      <c r="BP41" s="44">
        <v>0</v>
      </c>
      <c r="BQ41" s="39">
        <f t="shared" si="3"/>
        <v>0</v>
      </c>
      <c r="BS41" s="120">
        <f t="shared" si="6"/>
        <v>0</v>
      </c>
      <c r="BT41" s="121">
        <f t="shared" si="6"/>
        <v>0</v>
      </c>
      <c r="BU41" s="121">
        <f t="shared" si="6"/>
        <v>0</v>
      </c>
      <c r="BV41" s="121">
        <f t="shared" si="6"/>
        <v>0</v>
      </c>
      <c r="BW41" s="122">
        <f t="shared" si="6"/>
        <v>0</v>
      </c>
    </row>
    <row r="42" spans="1:75" x14ac:dyDescent="0.2">
      <c r="A42" s="27">
        <f t="shared" si="2"/>
        <v>38</v>
      </c>
      <c r="B42" s="28" t="s">
        <v>92</v>
      </c>
      <c r="C42" s="99" t="s">
        <v>47</v>
      </c>
      <c r="D42" s="100" t="s">
        <v>48</v>
      </c>
      <c r="F42" s="69">
        <v>53.680236833050095</v>
      </c>
      <c r="G42" s="64">
        <v>53.680232310993127</v>
      </c>
      <c r="H42" s="64">
        <v>53.680258906127797</v>
      </c>
      <c r="I42" s="64">
        <v>53.680237241439656</v>
      </c>
      <c r="J42" s="70">
        <v>53.680255730368408</v>
      </c>
      <c r="L42" s="132"/>
      <c r="M42" s="132"/>
      <c r="N42" s="132"/>
      <c r="O42" s="132"/>
      <c r="P42" s="132"/>
      <c r="R42" s="37">
        <v>0.14516896678580557</v>
      </c>
      <c r="S42" s="38">
        <v>0.45609233714658864</v>
      </c>
      <c r="T42" s="38">
        <v>0.36994288467018632</v>
      </c>
      <c r="U42" s="38">
        <v>2.7605901903568552E-2</v>
      </c>
      <c r="V42" s="38">
        <v>1.1899094938511289E-3</v>
      </c>
      <c r="W42" s="39">
        <f t="shared" si="0"/>
        <v>2.2204460492503131E-16</v>
      </c>
      <c r="Y42" s="43">
        <v>0</v>
      </c>
      <c r="Z42" s="44">
        <v>0</v>
      </c>
      <c r="AA42" s="44">
        <v>0</v>
      </c>
      <c r="AB42" s="44">
        <v>0</v>
      </c>
      <c r="AC42" s="44">
        <v>0</v>
      </c>
      <c r="AD42" s="44">
        <v>0</v>
      </c>
      <c r="AE42" s="44">
        <v>0</v>
      </c>
      <c r="AF42" s="44">
        <v>4.6508625665407068E-2</v>
      </c>
      <c r="AG42" s="44">
        <v>0</v>
      </c>
      <c r="AH42" s="44">
        <v>0.18041776877593291</v>
      </c>
      <c r="AI42" s="44">
        <v>0</v>
      </c>
      <c r="AJ42" s="44">
        <v>0</v>
      </c>
      <c r="AK42" s="44">
        <v>0</v>
      </c>
      <c r="AL42" s="44">
        <v>0</v>
      </c>
      <c r="AM42" s="44">
        <v>0.18041776877593291</v>
      </c>
      <c r="AN42" s="44">
        <v>0</v>
      </c>
      <c r="AO42" s="44">
        <v>2.3866050931393715E-2</v>
      </c>
      <c r="AP42" s="44">
        <v>0</v>
      </c>
      <c r="AQ42" s="44">
        <v>2.7536479523534795E-2</v>
      </c>
      <c r="AR42" s="44">
        <v>0.27062665316389933</v>
      </c>
      <c r="AS42" s="44">
        <v>0.27062665316389933</v>
      </c>
      <c r="AT42" s="44">
        <v>0</v>
      </c>
      <c r="AU42" s="44">
        <v>0</v>
      </c>
      <c r="AV42" s="44">
        <v>0</v>
      </c>
      <c r="AW42" s="44">
        <v>0</v>
      </c>
      <c r="AX42" s="44">
        <v>0</v>
      </c>
      <c r="AY42" s="44">
        <v>0</v>
      </c>
      <c r="AZ42" s="44">
        <v>0</v>
      </c>
      <c r="BA42" s="44">
        <v>0</v>
      </c>
      <c r="BB42" s="44">
        <v>0</v>
      </c>
      <c r="BC42" s="44">
        <v>0</v>
      </c>
      <c r="BD42" s="44">
        <v>0</v>
      </c>
      <c r="BE42" s="44">
        <v>0</v>
      </c>
      <c r="BF42" s="44">
        <v>0</v>
      </c>
      <c r="BG42" s="44">
        <v>0</v>
      </c>
      <c r="BH42" s="44">
        <v>0</v>
      </c>
      <c r="BI42" s="44">
        <v>0</v>
      </c>
      <c r="BJ42" s="44">
        <v>0</v>
      </c>
      <c r="BK42" s="44">
        <v>0</v>
      </c>
      <c r="BL42" s="44">
        <v>0</v>
      </c>
      <c r="BM42" s="44">
        <v>0</v>
      </c>
      <c r="BN42" s="44">
        <v>0</v>
      </c>
      <c r="BO42" s="44">
        <v>0</v>
      </c>
      <c r="BP42" s="44">
        <v>0</v>
      </c>
      <c r="BQ42" s="39">
        <f t="shared" si="3"/>
        <v>0</v>
      </c>
      <c r="BS42" s="120">
        <f t="shared" si="6"/>
        <v>0</v>
      </c>
      <c r="BT42" s="121">
        <f t="shared" si="6"/>
        <v>0</v>
      </c>
      <c r="BU42" s="121">
        <f t="shared" si="6"/>
        <v>0</v>
      </c>
      <c r="BV42" s="121">
        <f t="shared" si="6"/>
        <v>0</v>
      </c>
      <c r="BW42" s="122">
        <f t="shared" si="6"/>
        <v>0</v>
      </c>
    </row>
    <row r="43" spans="1:75" x14ac:dyDescent="0.2">
      <c r="A43" s="27">
        <f t="shared" si="2"/>
        <v>39</v>
      </c>
      <c r="B43" s="28" t="s">
        <v>93</v>
      </c>
      <c r="C43" s="99" t="s">
        <v>47</v>
      </c>
      <c r="D43" s="100" t="s">
        <v>48</v>
      </c>
      <c r="F43" s="69">
        <v>59.172286500543017</v>
      </c>
      <c r="G43" s="64">
        <v>59.172286500543017</v>
      </c>
      <c r="H43" s="64">
        <v>59.172286500543017</v>
      </c>
      <c r="I43" s="64">
        <v>59.172286500543017</v>
      </c>
      <c r="J43" s="70">
        <v>59.172286500543017</v>
      </c>
      <c r="L43" s="132"/>
      <c r="M43" s="132"/>
      <c r="N43" s="132"/>
      <c r="O43" s="132"/>
      <c r="P43" s="132"/>
      <c r="R43" s="37">
        <v>0.1438612921516472</v>
      </c>
      <c r="S43" s="38">
        <v>0.68697282349419764</v>
      </c>
      <c r="T43" s="38">
        <v>0.14948453819453772</v>
      </c>
      <c r="U43" s="38">
        <v>1.7338331139107342E-2</v>
      </c>
      <c r="V43" s="38">
        <v>2.3430150205101517E-3</v>
      </c>
      <c r="W43" s="39">
        <f t="shared" si="0"/>
        <v>0</v>
      </c>
      <c r="Y43" s="43">
        <v>0</v>
      </c>
      <c r="Z43" s="44">
        <v>0</v>
      </c>
      <c r="AA43" s="44">
        <v>0</v>
      </c>
      <c r="AB43" s="44">
        <v>0</v>
      </c>
      <c r="AC43" s="44">
        <v>0</v>
      </c>
      <c r="AD43" s="44">
        <v>0</v>
      </c>
      <c r="AE43" s="44">
        <v>0</v>
      </c>
      <c r="AF43" s="44">
        <v>4.6508625665407061E-2</v>
      </c>
      <c r="AG43" s="44">
        <v>0</v>
      </c>
      <c r="AH43" s="44">
        <v>0.18041776877593291</v>
      </c>
      <c r="AI43" s="44">
        <v>0</v>
      </c>
      <c r="AJ43" s="44">
        <v>0</v>
      </c>
      <c r="AK43" s="44">
        <v>0</v>
      </c>
      <c r="AL43" s="44">
        <v>0</v>
      </c>
      <c r="AM43" s="44">
        <v>0.18041776877593291</v>
      </c>
      <c r="AN43" s="44">
        <v>0</v>
      </c>
      <c r="AO43" s="44">
        <v>2.3866050931393712E-2</v>
      </c>
      <c r="AP43" s="44">
        <v>0</v>
      </c>
      <c r="AQ43" s="44">
        <v>2.7536479523534791E-2</v>
      </c>
      <c r="AR43" s="44">
        <v>0.27062665316389933</v>
      </c>
      <c r="AS43" s="44">
        <v>0.27062665316389933</v>
      </c>
      <c r="AT43" s="44">
        <v>0</v>
      </c>
      <c r="AU43" s="44">
        <v>0</v>
      </c>
      <c r="AV43" s="44">
        <v>0</v>
      </c>
      <c r="AW43" s="44">
        <v>0</v>
      </c>
      <c r="AX43" s="44">
        <v>0</v>
      </c>
      <c r="AY43" s="44">
        <v>0</v>
      </c>
      <c r="AZ43" s="44">
        <v>0</v>
      </c>
      <c r="BA43" s="44">
        <v>0</v>
      </c>
      <c r="BB43" s="44">
        <v>0</v>
      </c>
      <c r="BC43" s="44">
        <v>0</v>
      </c>
      <c r="BD43" s="44">
        <v>0</v>
      </c>
      <c r="BE43" s="44">
        <v>0</v>
      </c>
      <c r="BF43" s="44">
        <v>0</v>
      </c>
      <c r="BG43" s="44">
        <v>0</v>
      </c>
      <c r="BH43" s="44">
        <v>0</v>
      </c>
      <c r="BI43" s="44">
        <v>0</v>
      </c>
      <c r="BJ43" s="44">
        <v>0</v>
      </c>
      <c r="BK43" s="44">
        <v>0</v>
      </c>
      <c r="BL43" s="44">
        <v>0</v>
      </c>
      <c r="BM43" s="44">
        <v>0</v>
      </c>
      <c r="BN43" s="44">
        <v>0</v>
      </c>
      <c r="BO43" s="44">
        <v>0</v>
      </c>
      <c r="BP43" s="44">
        <v>0</v>
      </c>
      <c r="BQ43" s="39">
        <f t="shared" si="3"/>
        <v>0</v>
      </c>
      <c r="BS43" s="120">
        <f t="shared" si="6"/>
        <v>0</v>
      </c>
      <c r="BT43" s="121">
        <f t="shared" si="6"/>
        <v>0</v>
      </c>
      <c r="BU43" s="121">
        <f t="shared" si="6"/>
        <v>0</v>
      </c>
      <c r="BV43" s="121">
        <f t="shared" si="6"/>
        <v>0</v>
      </c>
      <c r="BW43" s="122">
        <f t="shared" si="6"/>
        <v>0</v>
      </c>
    </row>
    <row r="44" spans="1:75" x14ac:dyDescent="0.2">
      <c r="A44" s="27">
        <f t="shared" si="2"/>
        <v>40</v>
      </c>
      <c r="B44" s="28" t="s">
        <v>94</v>
      </c>
      <c r="C44" s="99" t="s">
        <v>50</v>
      </c>
      <c r="D44" s="100" t="s">
        <v>51</v>
      </c>
      <c r="F44" s="69">
        <v>57.4193439524838</v>
      </c>
      <c r="G44" s="64">
        <v>57.4193439524838</v>
      </c>
      <c r="H44" s="64">
        <v>57.4193439524838</v>
      </c>
      <c r="I44" s="64">
        <v>57.4193439524838</v>
      </c>
      <c r="J44" s="70">
        <v>57.4193439524838</v>
      </c>
      <c r="L44" s="132"/>
      <c r="M44" s="132"/>
      <c r="N44" s="132"/>
      <c r="O44" s="132"/>
      <c r="P44" s="132"/>
      <c r="R44" s="37">
        <v>0.27508985346972631</v>
      </c>
      <c r="S44" s="38">
        <v>0.21163948023223669</v>
      </c>
      <c r="T44" s="38">
        <v>0.46405861210948302</v>
      </c>
      <c r="U44" s="38">
        <v>3.9673762786839914E-2</v>
      </c>
      <c r="V44" s="38">
        <v>9.5382914017141263E-3</v>
      </c>
      <c r="W44" s="39">
        <f t="shared" si="0"/>
        <v>0</v>
      </c>
      <c r="Y44" s="43">
        <v>0</v>
      </c>
      <c r="Z44" s="44">
        <v>0</v>
      </c>
      <c r="AA44" s="44">
        <v>0</v>
      </c>
      <c r="AB44" s="44">
        <v>0</v>
      </c>
      <c r="AC44" s="44">
        <v>0</v>
      </c>
      <c r="AD44" s="44">
        <v>0</v>
      </c>
      <c r="AE44" s="44">
        <v>0.2</v>
      </c>
      <c r="AF44" s="44">
        <v>0.8</v>
      </c>
      <c r="AG44" s="44">
        <v>0</v>
      </c>
      <c r="AH44" s="44">
        <v>0</v>
      </c>
      <c r="AI44" s="44">
        <v>0</v>
      </c>
      <c r="AJ44" s="44">
        <v>0</v>
      </c>
      <c r="AK44" s="44">
        <v>0</v>
      </c>
      <c r="AL44" s="44">
        <v>0</v>
      </c>
      <c r="AM44" s="44">
        <v>0</v>
      </c>
      <c r="AN44" s="44">
        <v>0</v>
      </c>
      <c r="AO44" s="44">
        <v>0</v>
      </c>
      <c r="AP44" s="44">
        <v>0</v>
      </c>
      <c r="AQ44" s="44">
        <v>0</v>
      </c>
      <c r="AR44" s="44">
        <v>0</v>
      </c>
      <c r="AS44" s="44">
        <v>0</v>
      </c>
      <c r="AT44" s="44">
        <v>0</v>
      </c>
      <c r="AU44" s="44">
        <v>0</v>
      </c>
      <c r="AV44" s="44">
        <v>0</v>
      </c>
      <c r="AW44" s="44">
        <v>0</v>
      </c>
      <c r="AX44" s="44">
        <v>0</v>
      </c>
      <c r="AY44" s="44">
        <v>0</v>
      </c>
      <c r="AZ44" s="44">
        <v>0</v>
      </c>
      <c r="BA44" s="44">
        <v>0</v>
      </c>
      <c r="BB44" s="44">
        <v>0</v>
      </c>
      <c r="BC44" s="44">
        <v>0</v>
      </c>
      <c r="BD44" s="44">
        <v>0</v>
      </c>
      <c r="BE44" s="44">
        <v>0</v>
      </c>
      <c r="BF44" s="44">
        <v>0</v>
      </c>
      <c r="BG44" s="44">
        <v>0</v>
      </c>
      <c r="BH44" s="44">
        <v>0</v>
      </c>
      <c r="BI44" s="44">
        <v>0</v>
      </c>
      <c r="BJ44" s="44">
        <v>0</v>
      </c>
      <c r="BK44" s="44">
        <v>0</v>
      </c>
      <c r="BL44" s="44">
        <v>0</v>
      </c>
      <c r="BM44" s="44">
        <v>0</v>
      </c>
      <c r="BN44" s="44">
        <v>0</v>
      </c>
      <c r="BO44" s="44">
        <v>0</v>
      </c>
      <c r="BP44" s="44">
        <v>0</v>
      </c>
      <c r="BQ44" s="39">
        <f t="shared" si="3"/>
        <v>0</v>
      </c>
      <c r="BS44" s="120">
        <f t="shared" si="6"/>
        <v>0</v>
      </c>
      <c r="BT44" s="121">
        <f t="shared" si="6"/>
        <v>0</v>
      </c>
      <c r="BU44" s="121">
        <f t="shared" si="6"/>
        <v>0</v>
      </c>
      <c r="BV44" s="121">
        <f t="shared" si="6"/>
        <v>0</v>
      </c>
      <c r="BW44" s="122">
        <f t="shared" si="6"/>
        <v>0</v>
      </c>
    </row>
    <row r="45" spans="1:75" x14ac:dyDescent="0.2">
      <c r="A45" s="27">
        <f t="shared" si="2"/>
        <v>41</v>
      </c>
      <c r="B45" s="28" t="s">
        <v>95</v>
      </c>
      <c r="C45" s="99" t="s">
        <v>47</v>
      </c>
      <c r="D45" s="100" t="s">
        <v>49</v>
      </c>
      <c r="F45" s="69">
        <v>57.987250330018767</v>
      </c>
      <c r="G45" s="64">
        <v>57.987250330018767</v>
      </c>
      <c r="H45" s="64">
        <v>0</v>
      </c>
      <c r="I45" s="64">
        <v>0</v>
      </c>
      <c r="J45" s="70">
        <v>0</v>
      </c>
      <c r="L45" s="132"/>
      <c r="M45" s="132"/>
      <c r="N45" s="132"/>
      <c r="O45" s="132"/>
      <c r="P45" s="132"/>
      <c r="R45" s="37">
        <v>0.23760535448686168</v>
      </c>
      <c r="S45" s="38">
        <v>0.40976698066435302</v>
      </c>
      <c r="T45" s="38">
        <v>0.29462072384729798</v>
      </c>
      <c r="U45" s="38">
        <v>3.9910758552305407E-2</v>
      </c>
      <c r="V45" s="38">
        <v>1.8096182449181954E-2</v>
      </c>
      <c r="W45" s="39">
        <f t="shared" si="0"/>
        <v>0</v>
      </c>
      <c r="Y45" s="43">
        <v>0</v>
      </c>
      <c r="Z45" s="44">
        <v>0</v>
      </c>
      <c r="AA45" s="44">
        <v>0</v>
      </c>
      <c r="AB45" s="44">
        <v>0</v>
      </c>
      <c r="AC45" s="44">
        <v>0</v>
      </c>
      <c r="AD45" s="44">
        <v>0.04</v>
      </c>
      <c r="AE45" s="44">
        <v>1.4999999999999998E-2</v>
      </c>
      <c r="AF45" s="44">
        <v>0.505</v>
      </c>
      <c r="AG45" s="44">
        <v>0</v>
      </c>
      <c r="AH45" s="44">
        <v>0.44</v>
      </c>
      <c r="AI45" s="44">
        <v>0</v>
      </c>
      <c r="AJ45" s="44">
        <v>0</v>
      </c>
      <c r="AK45" s="44">
        <v>0</v>
      </c>
      <c r="AL45" s="44">
        <v>0</v>
      </c>
      <c r="AM45" s="44">
        <v>0</v>
      </c>
      <c r="AN45" s="44">
        <v>0</v>
      </c>
      <c r="AO45" s="44">
        <v>0</v>
      </c>
      <c r="AP45" s="44">
        <v>0</v>
      </c>
      <c r="AQ45" s="44">
        <v>0</v>
      </c>
      <c r="AR45" s="44">
        <v>0</v>
      </c>
      <c r="AS45" s="44">
        <v>0</v>
      </c>
      <c r="AT45" s="44">
        <v>0</v>
      </c>
      <c r="AU45" s="44">
        <v>0</v>
      </c>
      <c r="AV45" s="44">
        <v>0</v>
      </c>
      <c r="AW45" s="44">
        <v>0</v>
      </c>
      <c r="AX45" s="44">
        <v>0</v>
      </c>
      <c r="AY45" s="44">
        <v>0</v>
      </c>
      <c r="AZ45" s="44">
        <v>0</v>
      </c>
      <c r="BA45" s="44">
        <v>0</v>
      </c>
      <c r="BB45" s="44">
        <v>0</v>
      </c>
      <c r="BC45" s="44">
        <v>0</v>
      </c>
      <c r="BD45" s="44">
        <v>0</v>
      </c>
      <c r="BE45" s="44">
        <v>0</v>
      </c>
      <c r="BF45" s="44">
        <v>0</v>
      </c>
      <c r="BG45" s="44">
        <v>0</v>
      </c>
      <c r="BH45" s="44">
        <v>0</v>
      </c>
      <c r="BI45" s="44">
        <v>0</v>
      </c>
      <c r="BJ45" s="44">
        <v>0</v>
      </c>
      <c r="BK45" s="44">
        <v>0</v>
      </c>
      <c r="BL45" s="44">
        <v>0</v>
      </c>
      <c r="BM45" s="44">
        <v>0</v>
      </c>
      <c r="BN45" s="44">
        <v>0</v>
      </c>
      <c r="BO45" s="44">
        <v>0</v>
      </c>
      <c r="BP45" s="44">
        <v>0</v>
      </c>
      <c r="BQ45" s="39">
        <f t="shared" si="3"/>
        <v>0</v>
      </c>
      <c r="BS45" s="120">
        <f t="shared" si="6"/>
        <v>0</v>
      </c>
      <c r="BT45" s="121">
        <f t="shared" si="6"/>
        <v>0</v>
      </c>
      <c r="BU45" s="121">
        <f t="shared" si="6"/>
        <v>0</v>
      </c>
      <c r="BV45" s="121">
        <f t="shared" si="6"/>
        <v>0</v>
      </c>
      <c r="BW45" s="122">
        <f t="shared" si="6"/>
        <v>0</v>
      </c>
    </row>
    <row r="46" spans="1:75" x14ac:dyDescent="0.2">
      <c r="A46" s="27">
        <f t="shared" si="2"/>
        <v>42</v>
      </c>
      <c r="B46" s="28" t="s">
        <v>96</v>
      </c>
      <c r="C46" s="99" t="s">
        <v>50</v>
      </c>
      <c r="D46" s="100" t="s">
        <v>51</v>
      </c>
      <c r="F46" s="69">
        <v>74.640429338103758</v>
      </c>
      <c r="G46" s="64">
        <v>0</v>
      </c>
      <c r="H46" s="64">
        <v>0</v>
      </c>
      <c r="I46" s="64">
        <v>0</v>
      </c>
      <c r="J46" s="70">
        <v>0</v>
      </c>
      <c r="L46" s="132"/>
      <c r="M46" s="132"/>
      <c r="N46" s="132"/>
      <c r="O46" s="132"/>
      <c r="P46" s="132"/>
      <c r="R46" s="37">
        <v>5.7728706624605684E-2</v>
      </c>
      <c r="S46" s="38">
        <v>7.318611987381704E-2</v>
      </c>
      <c r="T46" s="38">
        <v>0.84405888538380669</v>
      </c>
      <c r="U46" s="38">
        <v>5.1524710830704529E-3</v>
      </c>
      <c r="V46" s="38">
        <v>1.9873817034700317E-2</v>
      </c>
      <c r="W46" s="39">
        <f t="shared" si="0"/>
        <v>2.2204460492503131E-16</v>
      </c>
      <c r="Y46" s="43">
        <v>0</v>
      </c>
      <c r="Z46" s="44">
        <v>0</v>
      </c>
      <c r="AA46" s="44">
        <v>1</v>
      </c>
      <c r="AB46" s="44">
        <v>0</v>
      </c>
      <c r="AC46" s="44">
        <v>0</v>
      </c>
      <c r="AD46" s="44">
        <v>0</v>
      </c>
      <c r="AE46" s="44">
        <v>0</v>
      </c>
      <c r="AF46" s="44">
        <v>0</v>
      </c>
      <c r="AG46" s="44">
        <v>0</v>
      </c>
      <c r="AH46" s="44">
        <v>0</v>
      </c>
      <c r="AI46" s="44">
        <v>0</v>
      </c>
      <c r="AJ46" s="44">
        <v>0</v>
      </c>
      <c r="AK46" s="44">
        <v>0</v>
      </c>
      <c r="AL46" s="44">
        <v>0</v>
      </c>
      <c r="AM46" s="44">
        <v>0</v>
      </c>
      <c r="AN46" s="44">
        <v>0</v>
      </c>
      <c r="AO46" s="44">
        <v>0</v>
      </c>
      <c r="AP46" s="44">
        <v>0</v>
      </c>
      <c r="AQ46" s="44">
        <v>0</v>
      </c>
      <c r="AR46" s="44">
        <v>0</v>
      </c>
      <c r="AS46" s="44">
        <v>0</v>
      </c>
      <c r="AT46" s="44">
        <v>0</v>
      </c>
      <c r="AU46" s="44">
        <v>0</v>
      </c>
      <c r="AV46" s="44">
        <v>0</v>
      </c>
      <c r="AW46" s="44">
        <v>0</v>
      </c>
      <c r="AX46" s="44">
        <v>0</v>
      </c>
      <c r="AY46" s="44">
        <v>0</v>
      </c>
      <c r="AZ46" s="44">
        <v>0</v>
      </c>
      <c r="BA46" s="44">
        <v>0</v>
      </c>
      <c r="BB46" s="44">
        <v>0</v>
      </c>
      <c r="BC46" s="44">
        <v>0</v>
      </c>
      <c r="BD46" s="44">
        <v>0</v>
      </c>
      <c r="BE46" s="44">
        <v>0</v>
      </c>
      <c r="BF46" s="44">
        <v>0</v>
      </c>
      <c r="BG46" s="44">
        <v>0</v>
      </c>
      <c r="BH46" s="44">
        <v>0</v>
      </c>
      <c r="BI46" s="44">
        <v>0</v>
      </c>
      <c r="BJ46" s="44">
        <v>0</v>
      </c>
      <c r="BK46" s="44">
        <v>0</v>
      </c>
      <c r="BL46" s="44">
        <v>0</v>
      </c>
      <c r="BM46" s="44">
        <v>0</v>
      </c>
      <c r="BN46" s="44">
        <v>0</v>
      </c>
      <c r="BO46" s="44">
        <v>0</v>
      </c>
      <c r="BP46" s="44">
        <v>0</v>
      </c>
      <c r="BQ46" s="39">
        <f t="shared" si="3"/>
        <v>0</v>
      </c>
      <c r="BS46" s="120">
        <f t="shared" si="6"/>
        <v>0</v>
      </c>
      <c r="BT46" s="121">
        <f t="shared" si="6"/>
        <v>0</v>
      </c>
      <c r="BU46" s="121">
        <f t="shared" si="6"/>
        <v>0</v>
      </c>
      <c r="BV46" s="121">
        <f t="shared" si="6"/>
        <v>0</v>
      </c>
      <c r="BW46" s="122">
        <f t="shared" si="6"/>
        <v>0</v>
      </c>
    </row>
    <row r="47" spans="1:75" x14ac:dyDescent="0.2">
      <c r="A47" s="27">
        <f t="shared" si="2"/>
        <v>43</v>
      </c>
      <c r="B47" s="28" t="s">
        <v>97</v>
      </c>
      <c r="C47" s="99" t="s">
        <v>47</v>
      </c>
      <c r="D47" s="100" t="s">
        <v>49</v>
      </c>
      <c r="F47" s="69">
        <v>0</v>
      </c>
      <c r="G47" s="64">
        <v>57.986729082137394</v>
      </c>
      <c r="H47" s="64">
        <v>57.987081202378249</v>
      </c>
      <c r="I47" s="64">
        <v>57.987228270812729</v>
      </c>
      <c r="J47" s="70">
        <v>57.987277805994772</v>
      </c>
      <c r="L47" s="132"/>
      <c r="M47" s="132"/>
      <c r="N47" s="132"/>
      <c r="O47" s="132"/>
      <c r="P47" s="132"/>
      <c r="R47" s="37">
        <v>0.23760535441788783</v>
      </c>
      <c r="S47" s="38">
        <v>0.40976698108969195</v>
      </c>
      <c r="T47" s="38">
        <v>0.29462072409560397</v>
      </c>
      <c r="U47" s="38">
        <v>3.9910755064526418E-2</v>
      </c>
      <c r="V47" s="38">
        <v>1.8096185332289971E-2</v>
      </c>
      <c r="W47" s="39">
        <f t="shared" si="0"/>
        <v>2.2204460492503131E-16</v>
      </c>
      <c r="Y47" s="43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0.04</v>
      </c>
      <c r="AE47" s="44">
        <v>1.4999999999999999E-2</v>
      </c>
      <c r="AF47" s="44">
        <v>0.505</v>
      </c>
      <c r="AG47" s="44">
        <v>0</v>
      </c>
      <c r="AH47" s="44">
        <v>0.44</v>
      </c>
      <c r="AI47" s="44">
        <v>0</v>
      </c>
      <c r="AJ47" s="44">
        <v>0</v>
      </c>
      <c r="AK47" s="44">
        <v>0</v>
      </c>
      <c r="AL47" s="44">
        <v>0</v>
      </c>
      <c r="AM47" s="44">
        <v>0</v>
      </c>
      <c r="AN47" s="44">
        <v>0</v>
      </c>
      <c r="AO47" s="44">
        <v>0</v>
      </c>
      <c r="AP47" s="44">
        <v>0</v>
      </c>
      <c r="AQ47" s="44">
        <v>0</v>
      </c>
      <c r="AR47" s="44">
        <v>0</v>
      </c>
      <c r="AS47" s="44">
        <v>0</v>
      </c>
      <c r="AT47" s="44">
        <v>0</v>
      </c>
      <c r="AU47" s="44">
        <v>0</v>
      </c>
      <c r="AV47" s="44">
        <v>0</v>
      </c>
      <c r="AW47" s="44">
        <v>0</v>
      </c>
      <c r="AX47" s="44">
        <v>0</v>
      </c>
      <c r="AY47" s="44">
        <v>0</v>
      </c>
      <c r="AZ47" s="44">
        <v>0</v>
      </c>
      <c r="BA47" s="44">
        <v>0</v>
      </c>
      <c r="BB47" s="44">
        <v>0</v>
      </c>
      <c r="BC47" s="44">
        <v>0</v>
      </c>
      <c r="BD47" s="44">
        <v>0</v>
      </c>
      <c r="BE47" s="44">
        <v>0</v>
      </c>
      <c r="BF47" s="44">
        <v>0</v>
      </c>
      <c r="BG47" s="44">
        <v>0</v>
      </c>
      <c r="BH47" s="44">
        <v>0</v>
      </c>
      <c r="BI47" s="44">
        <v>0</v>
      </c>
      <c r="BJ47" s="44">
        <v>0</v>
      </c>
      <c r="BK47" s="44">
        <v>0</v>
      </c>
      <c r="BL47" s="44">
        <v>0</v>
      </c>
      <c r="BM47" s="44">
        <v>0</v>
      </c>
      <c r="BN47" s="44">
        <v>0</v>
      </c>
      <c r="BO47" s="44">
        <v>0</v>
      </c>
      <c r="BP47" s="44">
        <v>0</v>
      </c>
      <c r="BQ47" s="39">
        <f t="shared" si="3"/>
        <v>0</v>
      </c>
      <c r="BS47" s="120">
        <f t="shared" si="6"/>
        <v>0</v>
      </c>
      <c r="BT47" s="121">
        <f t="shared" si="6"/>
        <v>0</v>
      </c>
      <c r="BU47" s="121">
        <f t="shared" si="6"/>
        <v>0</v>
      </c>
      <c r="BV47" s="121">
        <f t="shared" si="6"/>
        <v>0</v>
      </c>
      <c r="BW47" s="122">
        <f t="shared" si="6"/>
        <v>0</v>
      </c>
    </row>
    <row r="48" spans="1:75" x14ac:dyDescent="0.2">
      <c r="A48" s="27">
        <f t="shared" si="2"/>
        <v>44</v>
      </c>
      <c r="B48" s="28" t="s">
        <v>98</v>
      </c>
      <c r="C48" s="99" t="s">
        <v>50</v>
      </c>
      <c r="D48" s="100" t="s">
        <v>51</v>
      </c>
      <c r="F48" s="69">
        <v>54.537315005003421</v>
      </c>
      <c r="G48" s="64">
        <v>54.537315005003421</v>
      </c>
      <c r="H48" s="64">
        <v>54.537315005003421</v>
      </c>
      <c r="I48" s="64">
        <v>54.537315005003421</v>
      </c>
      <c r="J48" s="70">
        <v>54.537315005003421</v>
      </c>
      <c r="L48" s="132"/>
      <c r="M48" s="132"/>
      <c r="N48" s="132"/>
      <c r="O48" s="132"/>
      <c r="P48" s="132"/>
      <c r="R48" s="37">
        <v>0.12207414044125882</v>
      </c>
      <c r="S48" s="38">
        <v>0.11770635009519544</v>
      </c>
      <c r="T48" s="38">
        <v>0.73401276738716537</v>
      </c>
      <c r="U48" s="38">
        <v>2.5198790458058014E-2</v>
      </c>
      <c r="V48" s="38">
        <v>1.0079516183223206E-3</v>
      </c>
      <c r="W48" s="39">
        <f t="shared" si="0"/>
        <v>0</v>
      </c>
      <c r="Y48" s="43">
        <v>0</v>
      </c>
      <c r="Z48" s="44">
        <v>0</v>
      </c>
      <c r="AA48" s="44">
        <v>0</v>
      </c>
      <c r="AB48" s="44">
        <v>0</v>
      </c>
      <c r="AC48" s="44">
        <v>0</v>
      </c>
      <c r="AD48" s="44">
        <v>0</v>
      </c>
      <c r="AE48" s="44">
        <v>0</v>
      </c>
      <c r="AF48" s="44">
        <v>0</v>
      </c>
      <c r="AG48" s="44">
        <v>0</v>
      </c>
      <c r="AH48" s="44">
        <v>0</v>
      </c>
      <c r="AI48" s="44">
        <v>0</v>
      </c>
      <c r="AJ48" s="44">
        <v>0</v>
      </c>
      <c r="AK48" s="44">
        <v>0</v>
      </c>
      <c r="AL48" s="44">
        <v>0</v>
      </c>
      <c r="AM48" s="44">
        <v>0</v>
      </c>
      <c r="AN48" s="44">
        <v>0.25</v>
      </c>
      <c r="AO48" s="44">
        <v>0.25</v>
      </c>
      <c r="AP48" s="44">
        <v>0.25</v>
      </c>
      <c r="AQ48" s="44">
        <v>0.25</v>
      </c>
      <c r="AR48" s="44">
        <v>0</v>
      </c>
      <c r="AS48" s="44">
        <v>0</v>
      </c>
      <c r="AT48" s="44">
        <v>0</v>
      </c>
      <c r="AU48" s="44">
        <v>0</v>
      </c>
      <c r="AV48" s="44">
        <v>0</v>
      </c>
      <c r="AW48" s="44">
        <v>0</v>
      </c>
      <c r="AX48" s="44">
        <v>0</v>
      </c>
      <c r="AY48" s="44">
        <v>0</v>
      </c>
      <c r="AZ48" s="44">
        <v>0</v>
      </c>
      <c r="BA48" s="44">
        <v>0</v>
      </c>
      <c r="BB48" s="44">
        <v>0</v>
      </c>
      <c r="BC48" s="44">
        <v>0</v>
      </c>
      <c r="BD48" s="44">
        <v>0</v>
      </c>
      <c r="BE48" s="44">
        <v>0</v>
      </c>
      <c r="BF48" s="44">
        <v>0</v>
      </c>
      <c r="BG48" s="44">
        <v>0</v>
      </c>
      <c r="BH48" s="44">
        <v>0</v>
      </c>
      <c r="BI48" s="44">
        <v>0</v>
      </c>
      <c r="BJ48" s="44">
        <v>0</v>
      </c>
      <c r="BK48" s="44">
        <v>0</v>
      </c>
      <c r="BL48" s="44">
        <v>0</v>
      </c>
      <c r="BM48" s="44">
        <v>0</v>
      </c>
      <c r="BN48" s="44">
        <v>0</v>
      </c>
      <c r="BO48" s="44">
        <v>0</v>
      </c>
      <c r="BP48" s="44">
        <v>0</v>
      </c>
      <c r="BQ48" s="39">
        <f t="shared" si="3"/>
        <v>0</v>
      </c>
      <c r="BS48" s="120">
        <f t="shared" si="6"/>
        <v>0</v>
      </c>
      <c r="BT48" s="121">
        <f t="shared" si="6"/>
        <v>0</v>
      </c>
      <c r="BU48" s="121">
        <f t="shared" si="6"/>
        <v>0</v>
      </c>
      <c r="BV48" s="121">
        <f t="shared" si="6"/>
        <v>0</v>
      </c>
      <c r="BW48" s="122">
        <f t="shared" si="6"/>
        <v>0</v>
      </c>
    </row>
    <row r="49" spans="1:75" x14ac:dyDescent="0.2">
      <c r="A49" s="27">
        <f t="shared" si="2"/>
        <v>45</v>
      </c>
      <c r="B49" s="28" t="s">
        <v>99</v>
      </c>
      <c r="C49" s="99" t="s">
        <v>50</v>
      </c>
      <c r="D49" s="100" t="s">
        <v>51</v>
      </c>
      <c r="F49" s="69">
        <v>60.131131004917414</v>
      </c>
      <c r="G49" s="64">
        <v>60.131131004917414</v>
      </c>
      <c r="H49" s="64">
        <v>60.131131004917414</v>
      </c>
      <c r="I49" s="64">
        <v>60.131131004917414</v>
      </c>
      <c r="J49" s="70">
        <v>60.131131004917414</v>
      </c>
      <c r="L49" s="132"/>
      <c r="M49" s="132"/>
      <c r="N49" s="132"/>
      <c r="O49" s="132"/>
      <c r="P49" s="132"/>
      <c r="R49" s="37">
        <v>5.3575240128068302E-2</v>
      </c>
      <c r="S49" s="38">
        <v>0.25805763073639276</v>
      </c>
      <c r="T49" s="38">
        <v>0.68431163287086449</v>
      </c>
      <c r="U49" s="38">
        <v>4.0554962646744928E-3</v>
      </c>
      <c r="V49" s="38">
        <v>0</v>
      </c>
      <c r="W49" s="39">
        <f t="shared" si="0"/>
        <v>0</v>
      </c>
      <c r="Y49" s="43">
        <v>0</v>
      </c>
      <c r="Z49" s="44">
        <v>0</v>
      </c>
      <c r="AA49" s="44">
        <v>0</v>
      </c>
      <c r="AB49" s="44">
        <v>0</v>
      </c>
      <c r="AC49" s="44">
        <v>0</v>
      </c>
      <c r="AD49" s="44">
        <v>0</v>
      </c>
      <c r="AE49" s="44">
        <v>0.1</v>
      </c>
      <c r="AF49" s="44">
        <v>0.9</v>
      </c>
      <c r="AG49" s="44">
        <v>0</v>
      </c>
      <c r="AH49" s="44">
        <v>0</v>
      </c>
      <c r="AI49" s="44">
        <v>0</v>
      </c>
      <c r="AJ49" s="44">
        <v>0</v>
      </c>
      <c r="AK49" s="44">
        <v>0</v>
      </c>
      <c r="AL49" s="44">
        <v>0</v>
      </c>
      <c r="AM49" s="44">
        <v>0</v>
      </c>
      <c r="AN49" s="44">
        <v>0</v>
      </c>
      <c r="AO49" s="44">
        <v>0</v>
      </c>
      <c r="AP49" s="44">
        <v>0</v>
      </c>
      <c r="AQ49" s="44">
        <v>0</v>
      </c>
      <c r="AR49" s="44">
        <v>0</v>
      </c>
      <c r="AS49" s="44">
        <v>0</v>
      </c>
      <c r="AT49" s="44">
        <v>0</v>
      </c>
      <c r="AU49" s="44">
        <v>0</v>
      </c>
      <c r="AV49" s="44">
        <v>0</v>
      </c>
      <c r="AW49" s="44">
        <v>0</v>
      </c>
      <c r="AX49" s="44">
        <v>0</v>
      </c>
      <c r="AY49" s="44">
        <v>0</v>
      </c>
      <c r="AZ49" s="44">
        <v>0</v>
      </c>
      <c r="BA49" s="44">
        <v>0</v>
      </c>
      <c r="BB49" s="44">
        <v>0</v>
      </c>
      <c r="BC49" s="44">
        <v>0</v>
      </c>
      <c r="BD49" s="44">
        <v>0</v>
      </c>
      <c r="BE49" s="44">
        <v>0</v>
      </c>
      <c r="BF49" s="44">
        <v>0</v>
      </c>
      <c r="BG49" s="44">
        <v>0</v>
      </c>
      <c r="BH49" s="44">
        <v>0</v>
      </c>
      <c r="BI49" s="44">
        <v>0</v>
      </c>
      <c r="BJ49" s="44">
        <v>0</v>
      </c>
      <c r="BK49" s="44">
        <v>0</v>
      </c>
      <c r="BL49" s="44">
        <v>0</v>
      </c>
      <c r="BM49" s="44">
        <v>0</v>
      </c>
      <c r="BN49" s="44">
        <v>0</v>
      </c>
      <c r="BO49" s="44">
        <v>0</v>
      </c>
      <c r="BP49" s="44">
        <v>0</v>
      </c>
      <c r="BQ49" s="39">
        <f t="shared" si="3"/>
        <v>0</v>
      </c>
      <c r="BS49" s="120">
        <f t="shared" si="6"/>
        <v>0</v>
      </c>
      <c r="BT49" s="121">
        <f t="shared" si="6"/>
        <v>0</v>
      </c>
      <c r="BU49" s="121">
        <f t="shared" si="6"/>
        <v>0</v>
      </c>
      <c r="BV49" s="121">
        <f t="shared" si="6"/>
        <v>0</v>
      </c>
      <c r="BW49" s="122">
        <f t="shared" si="6"/>
        <v>0</v>
      </c>
    </row>
    <row r="50" spans="1:75" x14ac:dyDescent="0.2">
      <c r="A50" s="27">
        <f t="shared" si="2"/>
        <v>46</v>
      </c>
      <c r="B50" s="28" t="s">
        <v>100</v>
      </c>
      <c r="C50" s="99" t="s">
        <v>47</v>
      </c>
      <c r="D50" s="100" t="s">
        <v>49</v>
      </c>
      <c r="F50" s="69">
        <v>57.987327262306572</v>
      </c>
      <c r="G50" s="64">
        <v>57.987327262306557</v>
      </c>
      <c r="H50" s="64">
        <v>57.987327262306565</v>
      </c>
      <c r="I50" s="64">
        <v>57.987327262306565</v>
      </c>
      <c r="J50" s="70">
        <v>57.987327262306565</v>
      </c>
      <c r="L50" s="132"/>
      <c r="M50" s="132"/>
      <c r="N50" s="132"/>
      <c r="O50" s="132"/>
      <c r="P50" s="132"/>
      <c r="R50" s="37">
        <v>0.23760535448686168</v>
      </c>
      <c r="S50" s="38">
        <v>0.40976698066435302</v>
      </c>
      <c r="T50" s="38">
        <v>0.29462072384729798</v>
      </c>
      <c r="U50" s="38">
        <v>3.9910758552305407E-2</v>
      </c>
      <c r="V50" s="38">
        <v>1.8096182449181954E-2</v>
      </c>
      <c r="W50" s="39">
        <f t="shared" si="0"/>
        <v>0</v>
      </c>
      <c r="Y50" s="43">
        <v>0</v>
      </c>
      <c r="Z50" s="44">
        <v>0</v>
      </c>
      <c r="AA50" s="44">
        <v>0</v>
      </c>
      <c r="AB50" s="44">
        <v>0</v>
      </c>
      <c r="AC50" s="44">
        <v>0</v>
      </c>
      <c r="AD50" s="44">
        <v>0.04</v>
      </c>
      <c r="AE50" s="44">
        <v>1.4999999999999999E-2</v>
      </c>
      <c r="AF50" s="44">
        <v>0.505</v>
      </c>
      <c r="AG50" s="44">
        <v>0</v>
      </c>
      <c r="AH50" s="44">
        <v>0.44</v>
      </c>
      <c r="AI50" s="44">
        <v>0</v>
      </c>
      <c r="AJ50" s="44">
        <v>0</v>
      </c>
      <c r="AK50" s="44">
        <v>0</v>
      </c>
      <c r="AL50" s="44">
        <v>0</v>
      </c>
      <c r="AM50" s="44">
        <v>0</v>
      </c>
      <c r="AN50" s="44">
        <v>0</v>
      </c>
      <c r="AO50" s="44">
        <v>0</v>
      </c>
      <c r="AP50" s="44">
        <v>0</v>
      </c>
      <c r="AQ50" s="44">
        <v>0</v>
      </c>
      <c r="AR50" s="44">
        <v>0</v>
      </c>
      <c r="AS50" s="44">
        <v>0</v>
      </c>
      <c r="AT50" s="44">
        <v>0</v>
      </c>
      <c r="AU50" s="44">
        <v>0</v>
      </c>
      <c r="AV50" s="44">
        <v>0</v>
      </c>
      <c r="AW50" s="44">
        <v>0</v>
      </c>
      <c r="AX50" s="44">
        <v>0</v>
      </c>
      <c r="AY50" s="44">
        <v>0</v>
      </c>
      <c r="AZ50" s="44">
        <v>0</v>
      </c>
      <c r="BA50" s="44">
        <v>0</v>
      </c>
      <c r="BB50" s="44">
        <v>0</v>
      </c>
      <c r="BC50" s="44">
        <v>0</v>
      </c>
      <c r="BD50" s="44">
        <v>0</v>
      </c>
      <c r="BE50" s="44">
        <v>0</v>
      </c>
      <c r="BF50" s="44">
        <v>0</v>
      </c>
      <c r="BG50" s="44">
        <v>0</v>
      </c>
      <c r="BH50" s="44">
        <v>0</v>
      </c>
      <c r="BI50" s="44">
        <v>0</v>
      </c>
      <c r="BJ50" s="44">
        <v>0</v>
      </c>
      <c r="BK50" s="44">
        <v>0</v>
      </c>
      <c r="BL50" s="44">
        <v>0</v>
      </c>
      <c r="BM50" s="44">
        <v>0</v>
      </c>
      <c r="BN50" s="44">
        <v>0</v>
      </c>
      <c r="BO50" s="44">
        <v>0</v>
      </c>
      <c r="BP50" s="44">
        <v>0</v>
      </c>
      <c r="BQ50" s="39">
        <f t="shared" si="3"/>
        <v>0</v>
      </c>
      <c r="BS50" s="120">
        <f t="shared" si="6"/>
        <v>0</v>
      </c>
      <c r="BT50" s="121">
        <f t="shared" si="6"/>
        <v>0</v>
      </c>
      <c r="BU50" s="121">
        <f t="shared" si="6"/>
        <v>0</v>
      </c>
      <c r="BV50" s="121">
        <f t="shared" si="6"/>
        <v>0</v>
      </c>
      <c r="BW50" s="122">
        <f t="shared" si="6"/>
        <v>0</v>
      </c>
    </row>
    <row r="51" spans="1:75" x14ac:dyDescent="0.2">
      <c r="A51" s="27">
        <f t="shared" si="2"/>
        <v>47</v>
      </c>
      <c r="B51" s="28" t="s">
        <v>101</v>
      </c>
      <c r="C51" s="99" t="s">
        <v>50</v>
      </c>
      <c r="D51" s="100" t="s">
        <v>51</v>
      </c>
      <c r="F51" s="69">
        <v>59.40054276811739</v>
      </c>
      <c r="G51" s="64">
        <v>59.40054276811739</v>
      </c>
      <c r="H51" s="64">
        <v>59.40054276811739</v>
      </c>
      <c r="I51" s="64">
        <v>59.40054276811739</v>
      </c>
      <c r="J51" s="70">
        <v>59.40054276811739</v>
      </c>
      <c r="L51" s="132"/>
      <c r="M51" s="132"/>
      <c r="N51" s="132"/>
      <c r="O51" s="132"/>
      <c r="P51" s="132"/>
      <c r="R51" s="37">
        <v>0.2364963503649635</v>
      </c>
      <c r="S51" s="38">
        <v>0.53479318734793191</v>
      </c>
      <c r="T51" s="38">
        <v>0.16630170316301704</v>
      </c>
      <c r="U51" s="38">
        <v>2.2506082725060831E-2</v>
      </c>
      <c r="V51" s="38">
        <v>3.9902676399026761E-2</v>
      </c>
      <c r="W51" s="39">
        <f t="shared" si="0"/>
        <v>0</v>
      </c>
      <c r="Y51" s="43">
        <v>0</v>
      </c>
      <c r="Z51" s="44">
        <v>0</v>
      </c>
      <c r="AA51" s="44">
        <v>0</v>
      </c>
      <c r="AB51" s="44">
        <v>0</v>
      </c>
      <c r="AC51" s="44">
        <v>0</v>
      </c>
      <c r="AD51" s="44">
        <v>0</v>
      </c>
      <c r="AE51" s="44">
        <v>0</v>
      </c>
      <c r="AF51" s="44">
        <v>0</v>
      </c>
      <c r="AG51" s="44">
        <v>0</v>
      </c>
      <c r="AH51" s="44">
        <v>0</v>
      </c>
      <c r="AI51" s="44">
        <v>0</v>
      </c>
      <c r="AJ51" s="44">
        <v>0</v>
      </c>
      <c r="AK51" s="44">
        <v>1</v>
      </c>
      <c r="AL51" s="44">
        <v>0</v>
      </c>
      <c r="AM51" s="44">
        <v>0</v>
      </c>
      <c r="AN51" s="44">
        <v>0</v>
      </c>
      <c r="AO51" s="44">
        <v>0</v>
      </c>
      <c r="AP51" s="44">
        <v>0</v>
      </c>
      <c r="AQ51" s="44">
        <v>0</v>
      </c>
      <c r="AR51" s="44">
        <v>0</v>
      </c>
      <c r="AS51" s="44">
        <v>0</v>
      </c>
      <c r="AT51" s="44">
        <v>0</v>
      </c>
      <c r="AU51" s="44">
        <v>0</v>
      </c>
      <c r="AV51" s="44">
        <v>0</v>
      </c>
      <c r="AW51" s="44">
        <v>0</v>
      </c>
      <c r="AX51" s="44">
        <v>0</v>
      </c>
      <c r="AY51" s="44">
        <v>0</v>
      </c>
      <c r="AZ51" s="44">
        <v>0</v>
      </c>
      <c r="BA51" s="44">
        <v>0</v>
      </c>
      <c r="BB51" s="44">
        <v>0</v>
      </c>
      <c r="BC51" s="44">
        <v>0</v>
      </c>
      <c r="BD51" s="44">
        <v>0</v>
      </c>
      <c r="BE51" s="44">
        <v>0</v>
      </c>
      <c r="BF51" s="44">
        <v>0</v>
      </c>
      <c r="BG51" s="44">
        <v>0</v>
      </c>
      <c r="BH51" s="44">
        <v>0</v>
      </c>
      <c r="BI51" s="44">
        <v>0</v>
      </c>
      <c r="BJ51" s="44">
        <v>0</v>
      </c>
      <c r="BK51" s="44">
        <v>0</v>
      </c>
      <c r="BL51" s="44">
        <v>0</v>
      </c>
      <c r="BM51" s="44">
        <v>0</v>
      </c>
      <c r="BN51" s="44">
        <v>0</v>
      </c>
      <c r="BO51" s="44">
        <v>0</v>
      </c>
      <c r="BP51" s="44">
        <v>0</v>
      </c>
      <c r="BQ51" s="39">
        <f t="shared" si="3"/>
        <v>0</v>
      </c>
      <c r="BS51" s="120">
        <f t="shared" si="6"/>
        <v>0</v>
      </c>
      <c r="BT51" s="121">
        <f t="shared" si="6"/>
        <v>0</v>
      </c>
      <c r="BU51" s="121">
        <f t="shared" si="6"/>
        <v>0</v>
      </c>
      <c r="BV51" s="121">
        <f t="shared" si="6"/>
        <v>0</v>
      </c>
      <c r="BW51" s="122">
        <f t="shared" si="6"/>
        <v>0</v>
      </c>
    </row>
    <row r="52" spans="1:75" x14ac:dyDescent="0.2">
      <c r="A52" s="27">
        <f t="shared" si="2"/>
        <v>48</v>
      </c>
      <c r="B52" s="28" t="s">
        <v>102</v>
      </c>
      <c r="C52" s="99" t="s">
        <v>50</v>
      </c>
      <c r="D52" s="100" t="s">
        <v>51</v>
      </c>
      <c r="F52" s="69">
        <v>74.625596184419706</v>
      </c>
      <c r="G52" s="64">
        <v>74.625596184419706</v>
      </c>
      <c r="H52" s="64">
        <v>74.625596184419706</v>
      </c>
      <c r="I52" s="64">
        <v>74.625596184419706</v>
      </c>
      <c r="J52" s="70">
        <v>74.625596184419706</v>
      </c>
      <c r="L52" s="132"/>
      <c r="M52" s="132"/>
      <c r="N52" s="132"/>
      <c r="O52" s="132"/>
      <c r="P52" s="132"/>
      <c r="R52" s="37">
        <v>5.7728706624605684E-2</v>
      </c>
      <c r="S52" s="38">
        <v>7.318611987381704E-2</v>
      </c>
      <c r="T52" s="38">
        <v>0.84405888538380647</v>
      </c>
      <c r="U52" s="38">
        <v>5.1524710830704529E-3</v>
      </c>
      <c r="V52" s="38">
        <v>1.9873817034700317E-2</v>
      </c>
      <c r="W52" s="39">
        <f t="shared" si="0"/>
        <v>0</v>
      </c>
      <c r="Y52" s="43">
        <v>0</v>
      </c>
      <c r="Z52" s="44">
        <v>0</v>
      </c>
      <c r="AA52" s="44">
        <v>1</v>
      </c>
      <c r="AB52" s="44">
        <v>0</v>
      </c>
      <c r="AC52" s="44">
        <v>0</v>
      </c>
      <c r="AD52" s="44">
        <v>0</v>
      </c>
      <c r="AE52" s="44">
        <v>0</v>
      </c>
      <c r="AF52" s="44">
        <v>0</v>
      </c>
      <c r="AG52" s="44">
        <v>0</v>
      </c>
      <c r="AH52" s="44">
        <v>0</v>
      </c>
      <c r="AI52" s="44">
        <v>0</v>
      </c>
      <c r="AJ52" s="44">
        <v>0</v>
      </c>
      <c r="AK52" s="44">
        <v>0</v>
      </c>
      <c r="AL52" s="44">
        <v>0</v>
      </c>
      <c r="AM52" s="44">
        <v>0</v>
      </c>
      <c r="AN52" s="44">
        <v>0</v>
      </c>
      <c r="AO52" s="44">
        <v>0</v>
      </c>
      <c r="AP52" s="44">
        <v>0</v>
      </c>
      <c r="AQ52" s="44">
        <v>0</v>
      </c>
      <c r="AR52" s="44">
        <v>0</v>
      </c>
      <c r="AS52" s="44">
        <v>0</v>
      </c>
      <c r="AT52" s="44">
        <v>0</v>
      </c>
      <c r="AU52" s="44">
        <v>0</v>
      </c>
      <c r="AV52" s="44">
        <v>0</v>
      </c>
      <c r="AW52" s="44">
        <v>0</v>
      </c>
      <c r="AX52" s="44">
        <v>0</v>
      </c>
      <c r="AY52" s="44">
        <v>0</v>
      </c>
      <c r="AZ52" s="44">
        <v>0</v>
      </c>
      <c r="BA52" s="44">
        <v>0</v>
      </c>
      <c r="BB52" s="44">
        <v>0</v>
      </c>
      <c r="BC52" s="44">
        <v>0</v>
      </c>
      <c r="BD52" s="44">
        <v>0</v>
      </c>
      <c r="BE52" s="44">
        <v>0</v>
      </c>
      <c r="BF52" s="44">
        <v>0</v>
      </c>
      <c r="BG52" s="44">
        <v>0</v>
      </c>
      <c r="BH52" s="44">
        <v>0</v>
      </c>
      <c r="BI52" s="44">
        <v>0</v>
      </c>
      <c r="BJ52" s="44">
        <v>0</v>
      </c>
      <c r="BK52" s="44">
        <v>0</v>
      </c>
      <c r="BL52" s="44">
        <v>0</v>
      </c>
      <c r="BM52" s="44">
        <v>0</v>
      </c>
      <c r="BN52" s="44">
        <v>0</v>
      </c>
      <c r="BO52" s="44">
        <v>0</v>
      </c>
      <c r="BP52" s="44">
        <v>0</v>
      </c>
      <c r="BQ52" s="39">
        <f t="shared" si="3"/>
        <v>0</v>
      </c>
      <c r="BS52" s="120">
        <f t="shared" si="6"/>
        <v>0</v>
      </c>
      <c r="BT52" s="121">
        <f t="shared" si="6"/>
        <v>0</v>
      </c>
      <c r="BU52" s="121">
        <f t="shared" si="6"/>
        <v>0</v>
      </c>
      <c r="BV52" s="121">
        <f t="shared" si="6"/>
        <v>0</v>
      </c>
      <c r="BW52" s="122">
        <f t="shared" si="6"/>
        <v>0</v>
      </c>
    </row>
    <row r="53" spans="1:75" x14ac:dyDescent="0.2">
      <c r="A53" s="27">
        <f t="shared" si="2"/>
        <v>49</v>
      </c>
      <c r="B53" s="28" t="s">
        <v>103</v>
      </c>
      <c r="C53" s="99" t="s">
        <v>50</v>
      </c>
      <c r="D53" s="100" t="s">
        <v>51</v>
      </c>
      <c r="F53" s="69">
        <v>74.003845656670109</v>
      </c>
      <c r="G53" s="64">
        <v>74.003845656670109</v>
      </c>
      <c r="H53" s="64">
        <v>74.003845656670109</v>
      </c>
      <c r="I53" s="64">
        <v>74.003845656670109</v>
      </c>
      <c r="J53" s="70">
        <v>74.003845656670109</v>
      </c>
      <c r="L53" s="132"/>
      <c r="M53" s="132"/>
      <c r="N53" s="132"/>
      <c r="O53" s="132"/>
      <c r="P53" s="132"/>
      <c r="R53" s="37">
        <v>0.18296709552544688</v>
      </c>
      <c r="S53" s="38">
        <v>0.53649094842309009</v>
      </c>
      <c r="T53" s="38">
        <v>0.25549356711829668</v>
      </c>
      <c r="U53" s="38">
        <v>2.5048388933166344E-2</v>
      </c>
      <c r="V53" s="38">
        <v>0</v>
      </c>
      <c r="W53" s="39">
        <f t="shared" si="0"/>
        <v>0</v>
      </c>
      <c r="Y53" s="43">
        <v>0</v>
      </c>
      <c r="Z53" s="44">
        <v>0</v>
      </c>
      <c r="AA53" s="44">
        <v>0</v>
      </c>
      <c r="AB53" s="44">
        <v>0</v>
      </c>
      <c r="AC53" s="44">
        <v>0</v>
      </c>
      <c r="AD53" s="44">
        <v>0</v>
      </c>
      <c r="AE53" s="44">
        <v>0</v>
      </c>
      <c r="AF53" s="44">
        <v>0</v>
      </c>
      <c r="AG53" s="44">
        <v>0</v>
      </c>
      <c r="AH53" s="44">
        <v>0</v>
      </c>
      <c r="AI53" s="44">
        <v>0</v>
      </c>
      <c r="AJ53" s="44">
        <v>0</v>
      </c>
      <c r="AK53" s="44">
        <v>0</v>
      </c>
      <c r="AL53" s="44">
        <v>0</v>
      </c>
      <c r="AM53" s="44">
        <v>0</v>
      </c>
      <c r="AN53" s="44">
        <v>0</v>
      </c>
      <c r="AO53" s="44">
        <v>0</v>
      </c>
      <c r="AP53" s="44">
        <v>0</v>
      </c>
      <c r="AQ53" s="44">
        <v>0</v>
      </c>
      <c r="AR53" s="44">
        <v>0</v>
      </c>
      <c r="AS53" s="44">
        <v>0</v>
      </c>
      <c r="AT53" s="44">
        <v>0</v>
      </c>
      <c r="AU53" s="44">
        <v>0</v>
      </c>
      <c r="AV53" s="44">
        <v>0.04</v>
      </c>
      <c r="AW53" s="44">
        <v>0</v>
      </c>
      <c r="AX53" s="44">
        <v>0</v>
      </c>
      <c r="AY53" s="44">
        <v>0.96</v>
      </c>
      <c r="AZ53" s="44">
        <v>0</v>
      </c>
      <c r="BA53" s="44">
        <v>0</v>
      </c>
      <c r="BB53" s="44">
        <v>0</v>
      </c>
      <c r="BC53" s="44">
        <v>0</v>
      </c>
      <c r="BD53" s="44">
        <v>0</v>
      </c>
      <c r="BE53" s="44">
        <v>0</v>
      </c>
      <c r="BF53" s="44">
        <v>0</v>
      </c>
      <c r="BG53" s="44">
        <v>0</v>
      </c>
      <c r="BH53" s="44">
        <v>0</v>
      </c>
      <c r="BI53" s="44">
        <v>0</v>
      </c>
      <c r="BJ53" s="44">
        <v>0</v>
      </c>
      <c r="BK53" s="44">
        <v>0</v>
      </c>
      <c r="BL53" s="44">
        <v>0</v>
      </c>
      <c r="BM53" s="44">
        <v>0</v>
      </c>
      <c r="BN53" s="44">
        <v>0</v>
      </c>
      <c r="BO53" s="44">
        <v>0</v>
      </c>
      <c r="BP53" s="44">
        <v>0</v>
      </c>
      <c r="BQ53" s="39">
        <f t="shared" si="3"/>
        <v>0</v>
      </c>
      <c r="BS53" s="120">
        <f t="shared" si="6"/>
        <v>0</v>
      </c>
      <c r="BT53" s="121">
        <f t="shared" si="6"/>
        <v>0</v>
      </c>
      <c r="BU53" s="121">
        <f t="shared" si="6"/>
        <v>0</v>
      </c>
      <c r="BV53" s="121">
        <f t="shared" si="6"/>
        <v>0</v>
      </c>
      <c r="BW53" s="122">
        <f t="shared" si="6"/>
        <v>0</v>
      </c>
    </row>
    <row r="54" spans="1:75" x14ac:dyDescent="0.2">
      <c r="A54" s="27">
        <f t="shared" si="2"/>
        <v>50</v>
      </c>
      <c r="B54" s="28" t="s">
        <v>104</v>
      </c>
      <c r="C54" s="99" t="s">
        <v>50</v>
      </c>
      <c r="D54" s="100" t="s">
        <v>51</v>
      </c>
      <c r="F54" s="69">
        <v>54.625</v>
      </c>
      <c r="G54" s="64">
        <v>54.625</v>
      </c>
      <c r="H54" s="64">
        <v>54.625</v>
      </c>
      <c r="I54" s="64">
        <v>54.625</v>
      </c>
      <c r="J54" s="70">
        <v>54.625</v>
      </c>
      <c r="L54" s="132"/>
      <c r="M54" s="132"/>
      <c r="N54" s="132"/>
      <c r="O54" s="132"/>
      <c r="P54" s="132"/>
      <c r="R54" s="37">
        <v>0.39880846523208252</v>
      </c>
      <c r="S54" s="38">
        <v>0.37293259825715808</v>
      </c>
      <c r="T54" s="38">
        <v>0</v>
      </c>
      <c r="U54" s="38">
        <v>8.2696069713675976E-2</v>
      </c>
      <c r="V54" s="38">
        <v>0.14556286679708341</v>
      </c>
      <c r="W54" s="39">
        <f t="shared" si="0"/>
        <v>1.1102230246251565E-16</v>
      </c>
      <c r="Y54" s="43">
        <v>0</v>
      </c>
      <c r="Z54" s="44">
        <v>0</v>
      </c>
      <c r="AA54" s="44">
        <v>0</v>
      </c>
      <c r="AB54" s="44">
        <v>0</v>
      </c>
      <c r="AC54" s="44">
        <v>0</v>
      </c>
      <c r="AD54" s="44">
        <v>0</v>
      </c>
      <c r="AE54" s="44">
        <v>0.5</v>
      </c>
      <c r="AF54" s="44">
        <v>0.5</v>
      </c>
      <c r="AG54" s="44">
        <v>0</v>
      </c>
      <c r="AH54" s="44">
        <v>0</v>
      </c>
      <c r="AI54" s="44">
        <v>0</v>
      </c>
      <c r="AJ54" s="44">
        <v>0</v>
      </c>
      <c r="AK54" s="44">
        <v>0</v>
      </c>
      <c r="AL54" s="44">
        <v>0</v>
      </c>
      <c r="AM54" s="44">
        <v>0</v>
      </c>
      <c r="AN54" s="44">
        <v>0</v>
      </c>
      <c r="AO54" s="44">
        <v>0</v>
      </c>
      <c r="AP54" s="44">
        <v>0</v>
      </c>
      <c r="AQ54" s="44">
        <v>0</v>
      </c>
      <c r="AR54" s="44">
        <v>0</v>
      </c>
      <c r="AS54" s="44">
        <v>0</v>
      </c>
      <c r="AT54" s="44">
        <v>0</v>
      </c>
      <c r="AU54" s="44">
        <v>0</v>
      </c>
      <c r="AV54" s="44">
        <v>0</v>
      </c>
      <c r="AW54" s="44">
        <v>0</v>
      </c>
      <c r="AX54" s="44">
        <v>0</v>
      </c>
      <c r="AY54" s="44">
        <v>0</v>
      </c>
      <c r="AZ54" s="44">
        <v>0</v>
      </c>
      <c r="BA54" s="44">
        <v>0</v>
      </c>
      <c r="BB54" s="44">
        <v>0</v>
      </c>
      <c r="BC54" s="44">
        <v>0</v>
      </c>
      <c r="BD54" s="44">
        <v>0</v>
      </c>
      <c r="BE54" s="44">
        <v>0</v>
      </c>
      <c r="BF54" s="44">
        <v>0</v>
      </c>
      <c r="BG54" s="44">
        <v>0</v>
      </c>
      <c r="BH54" s="44">
        <v>0</v>
      </c>
      <c r="BI54" s="44">
        <v>0</v>
      </c>
      <c r="BJ54" s="44">
        <v>0</v>
      </c>
      <c r="BK54" s="44">
        <v>0</v>
      </c>
      <c r="BL54" s="44">
        <v>0</v>
      </c>
      <c r="BM54" s="44">
        <v>0</v>
      </c>
      <c r="BN54" s="44">
        <v>0</v>
      </c>
      <c r="BO54" s="44">
        <v>0</v>
      </c>
      <c r="BP54" s="44">
        <v>0</v>
      </c>
      <c r="BQ54" s="39">
        <f t="shared" si="3"/>
        <v>0</v>
      </c>
      <c r="BS54" s="120">
        <f t="shared" si="6"/>
        <v>0</v>
      </c>
      <c r="BT54" s="121">
        <f t="shared" si="6"/>
        <v>0</v>
      </c>
      <c r="BU54" s="121">
        <f t="shared" si="6"/>
        <v>0</v>
      </c>
      <c r="BV54" s="121">
        <f t="shared" si="6"/>
        <v>0</v>
      </c>
      <c r="BW54" s="122">
        <f t="shared" si="6"/>
        <v>0</v>
      </c>
    </row>
    <row r="55" spans="1:75" x14ac:dyDescent="0.2">
      <c r="A55" s="27">
        <f t="shared" si="2"/>
        <v>51</v>
      </c>
      <c r="B55" s="28" t="s">
        <v>105</v>
      </c>
      <c r="C55" s="99" t="s">
        <v>50</v>
      </c>
      <c r="D55" s="100" t="s">
        <v>51</v>
      </c>
      <c r="F55" s="69">
        <v>54.646532712570448</v>
      </c>
      <c r="G55" s="64">
        <v>54.646532712570448</v>
      </c>
      <c r="H55" s="64">
        <v>54.646532712570448</v>
      </c>
      <c r="I55" s="64">
        <v>54.646532712570448</v>
      </c>
      <c r="J55" s="70">
        <v>54.646532712570448</v>
      </c>
      <c r="L55" s="132"/>
      <c r="M55" s="132"/>
      <c r="N55" s="132"/>
      <c r="O55" s="132"/>
      <c r="P55" s="132"/>
      <c r="R55" s="37">
        <v>0.10255570117955438</v>
      </c>
      <c r="S55" s="38">
        <v>0.2353647881170817</v>
      </c>
      <c r="T55" s="38">
        <v>0.64416775884665789</v>
      </c>
      <c r="U55" s="38">
        <v>1.7693315858453473E-2</v>
      </c>
      <c r="V55" s="38">
        <v>2.1843599825251202E-4</v>
      </c>
      <c r="W55" s="39">
        <f t="shared" si="0"/>
        <v>0</v>
      </c>
      <c r="Y55" s="43">
        <v>0</v>
      </c>
      <c r="Z55" s="44">
        <v>0</v>
      </c>
      <c r="AA55" s="44">
        <v>0</v>
      </c>
      <c r="AB55" s="44">
        <v>0</v>
      </c>
      <c r="AC55" s="44">
        <v>0</v>
      </c>
      <c r="AD55" s="44">
        <v>0</v>
      </c>
      <c r="AE55" s="44">
        <v>0</v>
      </c>
      <c r="AF55" s="44">
        <v>0.5</v>
      </c>
      <c r="AG55" s="44">
        <v>0</v>
      </c>
      <c r="AH55" s="44">
        <v>0</v>
      </c>
      <c r="AI55" s="44">
        <v>0</v>
      </c>
      <c r="AJ55" s="44">
        <v>0</v>
      </c>
      <c r="AK55" s="44">
        <v>0</v>
      </c>
      <c r="AL55" s="44">
        <v>0</v>
      </c>
      <c r="AM55" s="44">
        <v>0</v>
      </c>
      <c r="AN55" s="44">
        <v>0</v>
      </c>
      <c r="AO55" s="44">
        <v>0</v>
      </c>
      <c r="AP55" s="44">
        <v>0</v>
      </c>
      <c r="AQ55" s="44">
        <v>0.5</v>
      </c>
      <c r="AR55" s="44">
        <v>0</v>
      </c>
      <c r="AS55" s="44">
        <v>0</v>
      </c>
      <c r="AT55" s="44">
        <v>0</v>
      </c>
      <c r="AU55" s="44">
        <v>0</v>
      </c>
      <c r="AV55" s="44">
        <v>0</v>
      </c>
      <c r="AW55" s="44">
        <v>0</v>
      </c>
      <c r="AX55" s="44">
        <v>0</v>
      </c>
      <c r="AY55" s="44">
        <v>0</v>
      </c>
      <c r="AZ55" s="44">
        <v>0</v>
      </c>
      <c r="BA55" s="44">
        <v>0</v>
      </c>
      <c r="BB55" s="44">
        <v>0</v>
      </c>
      <c r="BC55" s="44">
        <v>0</v>
      </c>
      <c r="BD55" s="44">
        <v>0</v>
      </c>
      <c r="BE55" s="44">
        <v>0</v>
      </c>
      <c r="BF55" s="44">
        <v>0</v>
      </c>
      <c r="BG55" s="44">
        <v>0</v>
      </c>
      <c r="BH55" s="44">
        <v>0</v>
      </c>
      <c r="BI55" s="44">
        <v>0</v>
      </c>
      <c r="BJ55" s="44">
        <v>0</v>
      </c>
      <c r="BK55" s="44">
        <v>0</v>
      </c>
      <c r="BL55" s="44">
        <v>0</v>
      </c>
      <c r="BM55" s="44">
        <v>0</v>
      </c>
      <c r="BN55" s="44">
        <v>0</v>
      </c>
      <c r="BO55" s="44">
        <v>0</v>
      </c>
      <c r="BP55" s="44">
        <v>0</v>
      </c>
      <c r="BQ55" s="39">
        <f t="shared" si="3"/>
        <v>0</v>
      </c>
      <c r="BS55" s="120">
        <f t="shared" ref="BS55:BW70" si="7">IF($BJ55=1,BS$4,0)</f>
        <v>0</v>
      </c>
      <c r="BT55" s="121">
        <f t="shared" si="7"/>
        <v>0</v>
      </c>
      <c r="BU55" s="121">
        <f t="shared" si="7"/>
        <v>0</v>
      </c>
      <c r="BV55" s="121">
        <f t="shared" si="7"/>
        <v>0</v>
      </c>
      <c r="BW55" s="122">
        <f t="shared" si="7"/>
        <v>0</v>
      </c>
    </row>
    <row r="56" spans="1:75" x14ac:dyDescent="0.2">
      <c r="A56" s="27">
        <f t="shared" si="2"/>
        <v>52</v>
      </c>
      <c r="B56" s="28" t="s">
        <v>106</v>
      </c>
      <c r="C56" s="99" t="s">
        <v>50</v>
      </c>
      <c r="D56" s="100" t="s">
        <v>51</v>
      </c>
      <c r="F56" s="69">
        <v>54.588336192109772</v>
      </c>
      <c r="G56" s="64">
        <v>54.588336192109772</v>
      </c>
      <c r="H56" s="64">
        <v>54.588336192109772</v>
      </c>
      <c r="I56" s="64">
        <v>54.588336192109772</v>
      </c>
      <c r="J56" s="70">
        <v>54.588336192109772</v>
      </c>
      <c r="L56" s="132"/>
      <c r="M56" s="132"/>
      <c r="N56" s="132"/>
      <c r="O56" s="132"/>
      <c r="P56" s="132"/>
      <c r="R56" s="37">
        <v>0.10245767340251229</v>
      </c>
      <c r="S56" s="38">
        <v>0.23539049699617695</v>
      </c>
      <c r="T56" s="38">
        <v>0.64423812124522117</v>
      </c>
      <c r="U56" s="38">
        <v>1.7695248498088477E-2</v>
      </c>
      <c r="V56" s="38">
        <v>2.184598580010923E-4</v>
      </c>
      <c r="W56" s="39">
        <f t="shared" si="0"/>
        <v>1.1102230246251565E-16</v>
      </c>
      <c r="Y56" s="43">
        <v>0</v>
      </c>
      <c r="Z56" s="44">
        <v>0</v>
      </c>
      <c r="AA56" s="44">
        <v>0</v>
      </c>
      <c r="AB56" s="44">
        <v>0</v>
      </c>
      <c r="AC56" s="44">
        <v>0</v>
      </c>
      <c r="AD56" s="44">
        <v>0</v>
      </c>
      <c r="AE56" s="44">
        <v>0.5</v>
      </c>
      <c r="AF56" s="44">
        <v>0.5</v>
      </c>
      <c r="AG56" s="44">
        <v>0</v>
      </c>
      <c r="AH56" s="44">
        <v>0</v>
      </c>
      <c r="AI56" s="44">
        <v>0</v>
      </c>
      <c r="AJ56" s="44">
        <v>0</v>
      </c>
      <c r="AK56" s="44">
        <v>0</v>
      </c>
      <c r="AL56" s="44">
        <v>0</v>
      </c>
      <c r="AM56" s="44">
        <v>0</v>
      </c>
      <c r="AN56" s="44">
        <v>0</v>
      </c>
      <c r="AO56" s="44">
        <v>0</v>
      </c>
      <c r="AP56" s="44">
        <v>0</v>
      </c>
      <c r="AQ56" s="44">
        <v>0</v>
      </c>
      <c r="AR56" s="44">
        <v>0</v>
      </c>
      <c r="AS56" s="44">
        <v>0</v>
      </c>
      <c r="AT56" s="44">
        <v>0</v>
      </c>
      <c r="AU56" s="44">
        <v>0</v>
      </c>
      <c r="AV56" s="44">
        <v>0</v>
      </c>
      <c r="AW56" s="44">
        <v>0</v>
      </c>
      <c r="AX56" s="44">
        <v>0</v>
      </c>
      <c r="AY56" s="44">
        <v>0</v>
      </c>
      <c r="AZ56" s="44">
        <v>0</v>
      </c>
      <c r="BA56" s="44">
        <v>0</v>
      </c>
      <c r="BB56" s="44">
        <v>0</v>
      </c>
      <c r="BC56" s="44">
        <v>0</v>
      </c>
      <c r="BD56" s="44">
        <v>0</v>
      </c>
      <c r="BE56" s="44">
        <v>0</v>
      </c>
      <c r="BF56" s="44">
        <v>0</v>
      </c>
      <c r="BG56" s="44">
        <v>0</v>
      </c>
      <c r="BH56" s="44">
        <v>0</v>
      </c>
      <c r="BI56" s="44">
        <v>0</v>
      </c>
      <c r="BJ56" s="44">
        <v>0</v>
      </c>
      <c r="BK56" s="44">
        <v>0</v>
      </c>
      <c r="BL56" s="44">
        <v>0</v>
      </c>
      <c r="BM56" s="44">
        <v>0</v>
      </c>
      <c r="BN56" s="44">
        <v>0</v>
      </c>
      <c r="BO56" s="44">
        <v>0</v>
      </c>
      <c r="BP56" s="44">
        <v>0</v>
      </c>
      <c r="BQ56" s="39">
        <f t="shared" si="3"/>
        <v>0</v>
      </c>
      <c r="BS56" s="120">
        <f t="shared" si="7"/>
        <v>0</v>
      </c>
      <c r="BT56" s="121">
        <f t="shared" si="7"/>
        <v>0</v>
      </c>
      <c r="BU56" s="121">
        <f t="shared" si="7"/>
        <v>0</v>
      </c>
      <c r="BV56" s="121">
        <f t="shared" si="7"/>
        <v>0</v>
      </c>
      <c r="BW56" s="122">
        <f t="shared" si="7"/>
        <v>0</v>
      </c>
    </row>
    <row r="57" spans="1:75" x14ac:dyDescent="0.2">
      <c r="A57" s="27">
        <f t="shared" si="2"/>
        <v>53</v>
      </c>
      <c r="B57" s="28" t="s">
        <v>107</v>
      </c>
      <c r="C57" s="99" t="s">
        <v>47</v>
      </c>
      <c r="D57" s="100" t="s">
        <v>49</v>
      </c>
      <c r="F57" s="69">
        <v>57.986865671641787</v>
      </c>
      <c r="G57" s="64">
        <v>57.986865671641787</v>
      </c>
      <c r="H57" s="64">
        <v>57.986865671641787</v>
      </c>
      <c r="I57" s="64">
        <v>57.986865671641787</v>
      </c>
      <c r="J57" s="70">
        <v>57.986865671641787</v>
      </c>
      <c r="L57" s="132"/>
      <c r="M57" s="132"/>
      <c r="N57" s="132"/>
      <c r="O57" s="132"/>
      <c r="P57" s="132"/>
      <c r="R57" s="37">
        <v>0.23760535448686168</v>
      </c>
      <c r="S57" s="38">
        <v>0.40976698066435302</v>
      </c>
      <c r="T57" s="38">
        <v>0.29462072384729804</v>
      </c>
      <c r="U57" s="38">
        <v>3.9910758552305407E-2</v>
      </c>
      <c r="V57" s="38">
        <v>1.8096182449181958E-2</v>
      </c>
      <c r="W57" s="39">
        <f t="shared" si="0"/>
        <v>2.2204460492503131E-16</v>
      </c>
      <c r="Y57" s="43">
        <v>0</v>
      </c>
      <c r="Z57" s="44">
        <v>0</v>
      </c>
      <c r="AA57" s="44">
        <v>0</v>
      </c>
      <c r="AB57" s="44">
        <v>0</v>
      </c>
      <c r="AC57" s="44">
        <v>0</v>
      </c>
      <c r="AD57" s="44">
        <v>0.04</v>
      </c>
      <c r="AE57" s="44">
        <v>1.4999999999999999E-2</v>
      </c>
      <c r="AF57" s="44">
        <v>0.505</v>
      </c>
      <c r="AG57" s="44">
        <v>0</v>
      </c>
      <c r="AH57" s="44">
        <v>0.44</v>
      </c>
      <c r="AI57" s="44">
        <v>0</v>
      </c>
      <c r="AJ57" s="44">
        <v>0</v>
      </c>
      <c r="AK57" s="44">
        <v>0</v>
      </c>
      <c r="AL57" s="44">
        <v>0</v>
      </c>
      <c r="AM57" s="44">
        <v>0</v>
      </c>
      <c r="AN57" s="44">
        <v>0</v>
      </c>
      <c r="AO57" s="44">
        <v>0</v>
      </c>
      <c r="AP57" s="44">
        <v>0</v>
      </c>
      <c r="AQ57" s="44">
        <v>0</v>
      </c>
      <c r="AR57" s="44">
        <v>0</v>
      </c>
      <c r="AS57" s="44">
        <v>0</v>
      </c>
      <c r="AT57" s="44">
        <v>0</v>
      </c>
      <c r="AU57" s="44">
        <v>0</v>
      </c>
      <c r="AV57" s="44">
        <v>0</v>
      </c>
      <c r="AW57" s="44">
        <v>0</v>
      </c>
      <c r="AX57" s="44">
        <v>0</v>
      </c>
      <c r="AY57" s="44">
        <v>0</v>
      </c>
      <c r="AZ57" s="44">
        <v>0</v>
      </c>
      <c r="BA57" s="44">
        <v>0</v>
      </c>
      <c r="BB57" s="44">
        <v>0</v>
      </c>
      <c r="BC57" s="44">
        <v>0</v>
      </c>
      <c r="BD57" s="44">
        <v>0</v>
      </c>
      <c r="BE57" s="44">
        <v>0</v>
      </c>
      <c r="BF57" s="44">
        <v>0</v>
      </c>
      <c r="BG57" s="44">
        <v>0</v>
      </c>
      <c r="BH57" s="44">
        <v>0</v>
      </c>
      <c r="BI57" s="44">
        <v>0</v>
      </c>
      <c r="BJ57" s="44">
        <v>0</v>
      </c>
      <c r="BK57" s="44">
        <v>0</v>
      </c>
      <c r="BL57" s="44">
        <v>0</v>
      </c>
      <c r="BM57" s="44">
        <v>0</v>
      </c>
      <c r="BN57" s="44">
        <v>0</v>
      </c>
      <c r="BO57" s="44">
        <v>0</v>
      </c>
      <c r="BP57" s="44">
        <v>0</v>
      </c>
      <c r="BQ57" s="39">
        <f t="shared" si="3"/>
        <v>0</v>
      </c>
      <c r="BS57" s="120">
        <f t="shared" si="7"/>
        <v>0</v>
      </c>
      <c r="BT57" s="121">
        <f t="shared" si="7"/>
        <v>0</v>
      </c>
      <c r="BU57" s="121">
        <f t="shared" si="7"/>
        <v>0</v>
      </c>
      <c r="BV57" s="121">
        <f t="shared" si="7"/>
        <v>0</v>
      </c>
      <c r="BW57" s="122">
        <f t="shared" si="7"/>
        <v>0</v>
      </c>
    </row>
    <row r="58" spans="1:75" x14ac:dyDescent="0.2">
      <c r="A58" s="27">
        <f t="shared" si="2"/>
        <v>54</v>
      </c>
      <c r="B58" s="28" t="s">
        <v>108</v>
      </c>
      <c r="C58" s="99" t="s">
        <v>50</v>
      </c>
      <c r="D58" s="100" t="s">
        <v>51</v>
      </c>
      <c r="F58" s="69">
        <v>54.646532712570448</v>
      </c>
      <c r="G58" s="64">
        <v>54.646532712570448</v>
      </c>
      <c r="H58" s="64">
        <v>54.646532712570448</v>
      </c>
      <c r="I58" s="64">
        <v>54.646532712570448</v>
      </c>
      <c r="J58" s="70">
        <v>54.646532712570448</v>
      </c>
      <c r="L58" s="132"/>
      <c r="M58" s="132"/>
      <c r="N58" s="132"/>
      <c r="O58" s="132"/>
      <c r="P58" s="132"/>
      <c r="R58" s="37">
        <v>0.10255570117955438</v>
      </c>
      <c r="S58" s="38">
        <v>0.2353647881170817</v>
      </c>
      <c r="T58" s="38">
        <v>0.64416775884665789</v>
      </c>
      <c r="U58" s="38">
        <v>1.7693315858453473E-2</v>
      </c>
      <c r="V58" s="38">
        <v>2.1843599825251202E-4</v>
      </c>
      <c r="W58" s="39">
        <f t="shared" si="0"/>
        <v>0</v>
      </c>
      <c r="Y58" s="43">
        <v>0</v>
      </c>
      <c r="Z58" s="44">
        <v>0</v>
      </c>
      <c r="AA58" s="44">
        <v>0</v>
      </c>
      <c r="AB58" s="44">
        <v>0</v>
      </c>
      <c r="AC58" s="44">
        <v>0</v>
      </c>
      <c r="AD58" s="44">
        <v>0</v>
      </c>
      <c r="AE58" s="44">
        <v>0</v>
      </c>
      <c r="AF58" s="44">
        <v>0.5</v>
      </c>
      <c r="AG58" s="44">
        <v>0</v>
      </c>
      <c r="AH58" s="44">
        <v>0</v>
      </c>
      <c r="AI58" s="44">
        <v>0</v>
      </c>
      <c r="AJ58" s="44">
        <v>0</v>
      </c>
      <c r="AK58" s="44">
        <v>0</v>
      </c>
      <c r="AL58" s="44">
        <v>0</v>
      </c>
      <c r="AM58" s="44">
        <v>0</v>
      </c>
      <c r="AN58" s="44">
        <v>0</v>
      </c>
      <c r="AO58" s="44">
        <v>0</v>
      </c>
      <c r="AP58" s="44">
        <v>0</v>
      </c>
      <c r="AQ58" s="44">
        <v>0.5</v>
      </c>
      <c r="AR58" s="44">
        <v>0</v>
      </c>
      <c r="AS58" s="44">
        <v>0</v>
      </c>
      <c r="AT58" s="44">
        <v>0</v>
      </c>
      <c r="AU58" s="44">
        <v>0</v>
      </c>
      <c r="AV58" s="44">
        <v>0</v>
      </c>
      <c r="AW58" s="44">
        <v>0</v>
      </c>
      <c r="AX58" s="44">
        <v>0</v>
      </c>
      <c r="AY58" s="44">
        <v>0</v>
      </c>
      <c r="AZ58" s="44">
        <v>0</v>
      </c>
      <c r="BA58" s="44">
        <v>0</v>
      </c>
      <c r="BB58" s="44">
        <v>0</v>
      </c>
      <c r="BC58" s="44">
        <v>0</v>
      </c>
      <c r="BD58" s="44">
        <v>0</v>
      </c>
      <c r="BE58" s="44">
        <v>0</v>
      </c>
      <c r="BF58" s="44">
        <v>0</v>
      </c>
      <c r="BG58" s="44">
        <v>0</v>
      </c>
      <c r="BH58" s="44">
        <v>0</v>
      </c>
      <c r="BI58" s="44">
        <v>0</v>
      </c>
      <c r="BJ58" s="44">
        <v>0</v>
      </c>
      <c r="BK58" s="44">
        <v>0</v>
      </c>
      <c r="BL58" s="44">
        <v>0</v>
      </c>
      <c r="BM58" s="44">
        <v>0</v>
      </c>
      <c r="BN58" s="44">
        <v>0</v>
      </c>
      <c r="BO58" s="44">
        <v>0</v>
      </c>
      <c r="BP58" s="44">
        <v>0</v>
      </c>
      <c r="BQ58" s="39">
        <f t="shared" si="3"/>
        <v>0</v>
      </c>
      <c r="BS58" s="120">
        <f t="shared" si="7"/>
        <v>0</v>
      </c>
      <c r="BT58" s="121">
        <f t="shared" si="7"/>
        <v>0</v>
      </c>
      <c r="BU58" s="121">
        <f t="shared" si="7"/>
        <v>0</v>
      </c>
      <c r="BV58" s="121">
        <f t="shared" si="7"/>
        <v>0</v>
      </c>
      <c r="BW58" s="122">
        <f t="shared" si="7"/>
        <v>0</v>
      </c>
    </row>
    <row r="59" spans="1:75" x14ac:dyDescent="0.2">
      <c r="A59" s="27">
        <f t="shared" si="2"/>
        <v>55</v>
      </c>
      <c r="B59" s="28" t="s">
        <v>109</v>
      </c>
      <c r="C59" s="99" t="s">
        <v>50</v>
      </c>
      <c r="D59" s="100" t="s">
        <v>51</v>
      </c>
      <c r="F59" s="69">
        <v>53.86279069767442</v>
      </c>
      <c r="G59" s="64">
        <v>53.86279069767442</v>
      </c>
      <c r="H59" s="64">
        <v>53.86279069767442</v>
      </c>
      <c r="I59" s="64">
        <v>53.86279069767442</v>
      </c>
      <c r="J59" s="70">
        <v>53.86279069767442</v>
      </c>
      <c r="L59" s="132"/>
      <c r="M59" s="132"/>
      <c r="N59" s="132"/>
      <c r="O59" s="132"/>
      <c r="P59" s="132"/>
      <c r="R59" s="37">
        <v>0.6972354623450906</v>
      </c>
      <c r="S59" s="38">
        <v>0.2232602478551001</v>
      </c>
      <c r="T59" s="38">
        <v>0</v>
      </c>
      <c r="U59" s="38">
        <v>7.9504289799809363E-2</v>
      </c>
      <c r="V59" s="38">
        <v>0</v>
      </c>
      <c r="W59" s="39">
        <f t="shared" si="0"/>
        <v>0</v>
      </c>
      <c r="Y59" s="43">
        <v>0</v>
      </c>
      <c r="Z59" s="44">
        <v>0</v>
      </c>
      <c r="AA59" s="44">
        <v>0</v>
      </c>
      <c r="AB59" s="44">
        <v>0</v>
      </c>
      <c r="AC59" s="44">
        <v>0</v>
      </c>
      <c r="AD59" s="44">
        <v>0</v>
      </c>
      <c r="AE59" s="44">
        <v>0</v>
      </c>
      <c r="AF59" s="44">
        <v>0</v>
      </c>
      <c r="AG59" s="44">
        <v>0</v>
      </c>
      <c r="AH59" s="44">
        <v>0</v>
      </c>
      <c r="AI59" s="44">
        <v>0</v>
      </c>
      <c r="AJ59" s="44">
        <v>0.02</v>
      </c>
      <c r="AK59" s="44">
        <v>2.9999999999999995E-2</v>
      </c>
      <c r="AL59" s="44">
        <v>0.89999999999999991</v>
      </c>
      <c r="AM59" s="44">
        <v>4.9999999999999996E-2</v>
      </c>
      <c r="AN59" s="44">
        <v>0</v>
      </c>
      <c r="AO59" s="44">
        <v>0</v>
      </c>
      <c r="AP59" s="44">
        <v>0</v>
      </c>
      <c r="AQ59" s="44">
        <v>0</v>
      </c>
      <c r="AR59" s="44">
        <v>0</v>
      </c>
      <c r="AS59" s="44">
        <v>0</v>
      </c>
      <c r="AT59" s="44">
        <v>0</v>
      </c>
      <c r="AU59" s="44">
        <v>0</v>
      </c>
      <c r="AV59" s="44">
        <v>0</v>
      </c>
      <c r="AW59" s="44">
        <v>0</v>
      </c>
      <c r="AX59" s="44">
        <v>0</v>
      </c>
      <c r="AY59" s="44">
        <v>0</v>
      </c>
      <c r="AZ59" s="44">
        <v>0</v>
      </c>
      <c r="BA59" s="44">
        <v>0</v>
      </c>
      <c r="BB59" s="44">
        <v>0</v>
      </c>
      <c r="BC59" s="44">
        <v>0</v>
      </c>
      <c r="BD59" s="44">
        <v>0</v>
      </c>
      <c r="BE59" s="44">
        <v>0</v>
      </c>
      <c r="BF59" s="44">
        <v>0</v>
      </c>
      <c r="BG59" s="44">
        <v>0</v>
      </c>
      <c r="BH59" s="44">
        <v>0</v>
      </c>
      <c r="BI59" s="44">
        <v>0</v>
      </c>
      <c r="BJ59" s="44">
        <v>0</v>
      </c>
      <c r="BK59" s="44">
        <v>0</v>
      </c>
      <c r="BL59" s="44">
        <v>0</v>
      </c>
      <c r="BM59" s="44">
        <v>0</v>
      </c>
      <c r="BN59" s="44">
        <v>0</v>
      </c>
      <c r="BO59" s="44">
        <v>0</v>
      </c>
      <c r="BP59" s="44">
        <v>0</v>
      </c>
      <c r="BQ59" s="39">
        <f t="shared" si="3"/>
        <v>0</v>
      </c>
      <c r="BS59" s="120">
        <f t="shared" si="7"/>
        <v>0</v>
      </c>
      <c r="BT59" s="121">
        <f t="shared" si="7"/>
        <v>0</v>
      </c>
      <c r="BU59" s="121">
        <f t="shared" si="7"/>
        <v>0</v>
      </c>
      <c r="BV59" s="121">
        <f t="shared" si="7"/>
        <v>0</v>
      </c>
      <c r="BW59" s="122">
        <f t="shared" si="7"/>
        <v>0</v>
      </c>
    </row>
    <row r="60" spans="1:75" x14ac:dyDescent="0.2">
      <c r="A60" s="27">
        <f t="shared" si="2"/>
        <v>56</v>
      </c>
      <c r="B60" s="28" t="s">
        <v>110</v>
      </c>
      <c r="C60" s="99" t="s">
        <v>52</v>
      </c>
      <c r="D60" s="100" t="s">
        <v>53</v>
      </c>
      <c r="F60" s="69">
        <v>61.081809101374702</v>
      </c>
      <c r="G60" s="64">
        <v>61.081809101374702</v>
      </c>
      <c r="H60" s="64">
        <v>61.081809101374702</v>
      </c>
      <c r="I60" s="64">
        <v>61.081809101374702</v>
      </c>
      <c r="J60" s="70">
        <v>61.081809101374702</v>
      </c>
      <c r="L60" s="132"/>
      <c r="M60" s="132"/>
      <c r="N60" s="132"/>
      <c r="O60" s="132"/>
      <c r="P60" s="132"/>
      <c r="R60" s="37">
        <v>0.55040024903611562</v>
      </c>
      <c r="S60" s="38">
        <v>0.34683873114476038</v>
      </c>
      <c r="T60" s="38">
        <v>3.953593256083443E-2</v>
      </c>
      <c r="U60" s="38">
        <v>5.8813913327779889E-2</v>
      </c>
      <c r="V60" s="38">
        <v>4.411173930509881E-3</v>
      </c>
      <c r="W60" s="39">
        <f t="shared" si="0"/>
        <v>2.2204460492503131E-16</v>
      </c>
      <c r="Y60" s="43">
        <v>0</v>
      </c>
      <c r="Z60" s="44">
        <v>0</v>
      </c>
      <c r="AA60" s="44">
        <v>0</v>
      </c>
      <c r="AB60" s="44">
        <v>0</v>
      </c>
      <c r="AC60" s="44">
        <v>0</v>
      </c>
      <c r="AD60" s="44">
        <v>1</v>
      </c>
      <c r="AE60" s="44">
        <v>0</v>
      </c>
      <c r="AF60" s="44">
        <v>0</v>
      </c>
      <c r="AG60" s="44">
        <v>0</v>
      </c>
      <c r="AH60" s="44">
        <v>0</v>
      </c>
      <c r="AI60" s="44">
        <v>0</v>
      </c>
      <c r="AJ60" s="44">
        <v>0</v>
      </c>
      <c r="AK60" s="44">
        <v>0</v>
      </c>
      <c r="AL60" s="44">
        <v>0</v>
      </c>
      <c r="AM60" s="44">
        <v>0</v>
      </c>
      <c r="AN60" s="44">
        <v>0</v>
      </c>
      <c r="AO60" s="44">
        <v>0</v>
      </c>
      <c r="AP60" s="44">
        <v>0</v>
      </c>
      <c r="AQ60" s="44">
        <v>0</v>
      </c>
      <c r="AR60" s="44">
        <v>0</v>
      </c>
      <c r="AS60" s="44">
        <v>0</v>
      </c>
      <c r="AT60" s="44">
        <v>0</v>
      </c>
      <c r="AU60" s="44">
        <v>0</v>
      </c>
      <c r="AV60" s="44">
        <v>0</v>
      </c>
      <c r="AW60" s="44">
        <v>0</v>
      </c>
      <c r="AX60" s="44">
        <v>0</v>
      </c>
      <c r="AY60" s="44">
        <v>0</v>
      </c>
      <c r="AZ60" s="44">
        <v>0</v>
      </c>
      <c r="BA60" s="44">
        <v>0</v>
      </c>
      <c r="BB60" s="44">
        <v>0</v>
      </c>
      <c r="BC60" s="44">
        <v>0</v>
      </c>
      <c r="BD60" s="44">
        <v>0</v>
      </c>
      <c r="BE60" s="44">
        <v>0</v>
      </c>
      <c r="BF60" s="44">
        <v>0</v>
      </c>
      <c r="BG60" s="44">
        <v>0</v>
      </c>
      <c r="BH60" s="44">
        <v>0</v>
      </c>
      <c r="BI60" s="44">
        <v>0</v>
      </c>
      <c r="BJ60" s="44">
        <v>0</v>
      </c>
      <c r="BK60" s="44">
        <v>0</v>
      </c>
      <c r="BL60" s="44">
        <v>0</v>
      </c>
      <c r="BM60" s="44">
        <v>0</v>
      </c>
      <c r="BN60" s="44">
        <v>0</v>
      </c>
      <c r="BO60" s="44">
        <v>0</v>
      </c>
      <c r="BP60" s="44">
        <v>0</v>
      </c>
      <c r="BQ60" s="39">
        <f t="shared" si="3"/>
        <v>0</v>
      </c>
      <c r="BS60" s="120">
        <f t="shared" si="7"/>
        <v>0</v>
      </c>
      <c r="BT60" s="121">
        <f t="shared" si="7"/>
        <v>0</v>
      </c>
      <c r="BU60" s="121">
        <f t="shared" si="7"/>
        <v>0</v>
      </c>
      <c r="BV60" s="121">
        <f t="shared" si="7"/>
        <v>0</v>
      </c>
      <c r="BW60" s="122">
        <f t="shared" si="7"/>
        <v>0</v>
      </c>
    </row>
    <row r="61" spans="1:75" x14ac:dyDescent="0.2">
      <c r="A61" s="27">
        <f t="shared" si="2"/>
        <v>57</v>
      </c>
      <c r="B61" s="28" t="s">
        <v>111</v>
      </c>
      <c r="C61" s="99" t="s">
        <v>47</v>
      </c>
      <c r="D61" s="100" t="s">
        <v>49</v>
      </c>
      <c r="F61" s="69">
        <v>0</v>
      </c>
      <c r="G61" s="64">
        <v>0</v>
      </c>
      <c r="H61" s="64">
        <v>0</v>
      </c>
      <c r="I61" s="64">
        <v>0</v>
      </c>
      <c r="J61" s="70">
        <v>57.987335571272375</v>
      </c>
      <c r="L61" s="132"/>
      <c r="M61" s="132"/>
      <c r="N61" s="132"/>
      <c r="O61" s="132"/>
      <c r="P61" s="132"/>
      <c r="R61" s="37">
        <v>0.23760535726457646</v>
      </c>
      <c r="S61" s="38">
        <v>0.40976696630595794</v>
      </c>
      <c r="T61" s="38">
        <v>0.2946207238225706</v>
      </c>
      <c r="U61" s="38">
        <v>3.9910756590595869E-2</v>
      </c>
      <c r="V61" s="38">
        <v>1.8096196016299228E-2</v>
      </c>
      <c r="W61" s="39">
        <f t="shared" si="0"/>
        <v>2.2204460492503131E-16</v>
      </c>
      <c r="Y61" s="43">
        <v>0</v>
      </c>
      <c r="Z61" s="44">
        <v>0</v>
      </c>
      <c r="AA61" s="44">
        <v>0</v>
      </c>
      <c r="AB61" s="44">
        <v>0</v>
      </c>
      <c r="AC61" s="44">
        <v>0</v>
      </c>
      <c r="AD61" s="44">
        <v>0.04</v>
      </c>
      <c r="AE61" s="44">
        <v>1.4999999999999999E-2</v>
      </c>
      <c r="AF61" s="44">
        <v>0.505</v>
      </c>
      <c r="AG61" s="44">
        <v>0</v>
      </c>
      <c r="AH61" s="44">
        <v>0.44</v>
      </c>
      <c r="AI61" s="44">
        <v>0</v>
      </c>
      <c r="AJ61" s="44">
        <v>0</v>
      </c>
      <c r="AK61" s="44">
        <v>0</v>
      </c>
      <c r="AL61" s="44">
        <v>0</v>
      </c>
      <c r="AM61" s="44">
        <v>0</v>
      </c>
      <c r="AN61" s="44">
        <v>0</v>
      </c>
      <c r="AO61" s="44">
        <v>0</v>
      </c>
      <c r="AP61" s="44">
        <v>0</v>
      </c>
      <c r="AQ61" s="44">
        <v>0</v>
      </c>
      <c r="AR61" s="44">
        <v>0</v>
      </c>
      <c r="AS61" s="44">
        <v>0</v>
      </c>
      <c r="AT61" s="44">
        <v>0</v>
      </c>
      <c r="AU61" s="44">
        <v>0</v>
      </c>
      <c r="AV61" s="44">
        <v>0</v>
      </c>
      <c r="AW61" s="44">
        <v>0</v>
      </c>
      <c r="AX61" s="44">
        <v>0</v>
      </c>
      <c r="AY61" s="44">
        <v>0</v>
      </c>
      <c r="AZ61" s="44">
        <v>0</v>
      </c>
      <c r="BA61" s="44">
        <v>0</v>
      </c>
      <c r="BB61" s="44">
        <v>0</v>
      </c>
      <c r="BC61" s="44">
        <v>0</v>
      </c>
      <c r="BD61" s="44">
        <v>0</v>
      </c>
      <c r="BE61" s="44">
        <v>0</v>
      </c>
      <c r="BF61" s="44">
        <v>0</v>
      </c>
      <c r="BG61" s="44">
        <v>0</v>
      </c>
      <c r="BH61" s="44">
        <v>0</v>
      </c>
      <c r="BI61" s="44">
        <v>0</v>
      </c>
      <c r="BJ61" s="44">
        <v>0</v>
      </c>
      <c r="BK61" s="44">
        <v>0</v>
      </c>
      <c r="BL61" s="44">
        <v>0</v>
      </c>
      <c r="BM61" s="44">
        <v>0</v>
      </c>
      <c r="BN61" s="44">
        <v>0</v>
      </c>
      <c r="BO61" s="44">
        <v>0</v>
      </c>
      <c r="BP61" s="44">
        <v>0</v>
      </c>
      <c r="BQ61" s="39">
        <f t="shared" si="3"/>
        <v>0</v>
      </c>
      <c r="BS61" s="120">
        <f t="shared" si="7"/>
        <v>0</v>
      </c>
      <c r="BT61" s="121">
        <f t="shared" si="7"/>
        <v>0</v>
      </c>
      <c r="BU61" s="121">
        <f t="shared" si="7"/>
        <v>0</v>
      </c>
      <c r="BV61" s="121">
        <f t="shared" si="7"/>
        <v>0</v>
      </c>
      <c r="BW61" s="122">
        <f t="shared" si="7"/>
        <v>0</v>
      </c>
    </row>
    <row r="62" spans="1:75" x14ac:dyDescent="0.2">
      <c r="A62" s="27">
        <f t="shared" si="2"/>
        <v>58</v>
      </c>
      <c r="B62" s="28" t="s">
        <v>112</v>
      </c>
      <c r="C62" s="99" t="s">
        <v>47</v>
      </c>
      <c r="D62" s="100" t="s">
        <v>49</v>
      </c>
      <c r="F62" s="69">
        <v>56.438971206867883</v>
      </c>
      <c r="G62" s="64">
        <v>56.438971206867883</v>
      </c>
      <c r="H62" s="64">
        <v>56.438971206867883</v>
      </c>
      <c r="I62" s="64">
        <v>56.438971206867883</v>
      </c>
      <c r="J62" s="70">
        <v>56.438971206867883</v>
      </c>
      <c r="L62" s="132"/>
      <c r="M62" s="132"/>
      <c r="N62" s="132"/>
      <c r="O62" s="132"/>
      <c r="P62" s="132"/>
      <c r="R62" s="37">
        <v>0.33140576115734199</v>
      </c>
      <c r="S62" s="38">
        <v>0.11923446475614176</v>
      </c>
      <c r="T62" s="38">
        <v>0.47032906575844663</v>
      </c>
      <c r="U62" s="38">
        <v>5.7001238009048036E-2</v>
      </c>
      <c r="V62" s="38">
        <v>2.2029470319021548E-2</v>
      </c>
      <c r="W62" s="39">
        <f t="shared" si="0"/>
        <v>1.1102230246251565E-16</v>
      </c>
      <c r="Y62" s="43">
        <v>0</v>
      </c>
      <c r="Z62" s="44">
        <v>0</v>
      </c>
      <c r="AA62" s="44">
        <v>0</v>
      </c>
      <c r="AB62" s="44">
        <v>0</v>
      </c>
      <c r="AC62" s="44">
        <v>0</v>
      </c>
      <c r="AD62" s="44">
        <v>0</v>
      </c>
      <c r="AE62" s="44">
        <v>0</v>
      </c>
      <c r="AF62" s="44">
        <v>0</v>
      </c>
      <c r="AG62" s="44">
        <v>0</v>
      </c>
      <c r="AH62" s="44">
        <v>0</v>
      </c>
      <c r="AI62" s="44">
        <v>0</v>
      </c>
      <c r="AJ62" s="44">
        <v>0</v>
      </c>
      <c r="AK62" s="44">
        <v>0</v>
      </c>
      <c r="AL62" s="44">
        <v>0.89999999999999991</v>
      </c>
      <c r="AM62" s="44">
        <v>9.9999999999999978E-2</v>
      </c>
      <c r="AN62" s="44">
        <v>0</v>
      </c>
      <c r="AO62" s="44">
        <v>0</v>
      </c>
      <c r="AP62" s="44">
        <v>0</v>
      </c>
      <c r="AQ62" s="44">
        <v>0</v>
      </c>
      <c r="AR62" s="44">
        <v>0</v>
      </c>
      <c r="AS62" s="44">
        <v>0</v>
      </c>
      <c r="AT62" s="44">
        <v>0</v>
      </c>
      <c r="AU62" s="44">
        <v>0</v>
      </c>
      <c r="AV62" s="44">
        <v>0</v>
      </c>
      <c r="AW62" s="44">
        <v>0</v>
      </c>
      <c r="AX62" s="44">
        <v>0</v>
      </c>
      <c r="AY62" s="44">
        <v>0</v>
      </c>
      <c r="AZ62" s="44">
        <v>0</v>
      </c>
      <c r="BA62" s="44">
        <v>0</v>
      </c>
      <c r="BB62" s="44">
        <v>0</v>
      </c>
      <c r="BC62" s="44">
        <v>0</v>
      </c>
      <c r="BD62" s="44">
        <v>0</v>
      </c>
      <c r="BE62" s="44">
        <v>0</v>
      </c>
      <c r="BF62" s="44">
        <v>0</v>
      </c>
      <c r="BG62" s="44">
        <v>0</v>
      </c>
      <c r="BH62" s="44">
        <v>0</v>
      </c>
      <c r="BI62" s="44">
        <v>0</v>
      </c>
      <c r="BJ62" s="44">
        <v>0</v>
      </c>
      <c r="BK62" s="44">
        <v>0</v>
      </c>
      <c r="BL62" s="44">
        <v>0</v>
      </c>
      <c r="BM62" s="44">
        <v>0</v>
      </c>
      <c r="BN62" s="44">
        <v>0</v>
      </c>
      <c r="BO62" s="44">
        <v>0</v>
      </c>
      <c r="BP62" s="44">
        <v>0</v>
      </c>
      <c r="BQ62" s="39">
        <f t="shared" si="3"/>
        <v>1.1102230246251565E-16</v>
      </c>
      <c r="BS62" s="120">
        <f t="shared" si="7"/>
        <v>0</v>
      </c>
      <c r="BT62" s="121">
        <f t="shared" si="7"/>
        <v>0</v>
      </c>
      <c r="BU62" s="121">
        <f t="shared" si="7"/>
        <v>0</v>
      </c>
      <c r="BV62" s="121">
        <f t="shared" si="7"/>
        <v>0</v>
      </c>
      <c r="BW62" s="122">
        <f t="shared" si="7"/>
        <v>0</v>
      </c>
    </row>
    <row r="63" spans="1:75" x14ac:dyDescent="0.2">
      <c r="A63" s="27">
        <f t="shared" si="2"/>
        <v>59</v>
      </c>
      <c r="B63" s="28" t="s">
        <v>113</v>
      </c>
      <c r="C63" s="99" t="s">
        <v>50</v>
      </c>
      <c r="D63" s="100" t="s">
        <v>51</v>
      </c>
      <c r="F63" s="69">
        <v>54.279269556207915</v>
      </c>
      <c r="G63" s="64">
        <v>54.279269556207915</v>
      </c>
      <c r="H63" s="64">
        <v>54.279269556207915</v>
      </c>
      <c r="I63" s="64">
        <v>54.279269556207915</v>
      </c>
      <c r="J63" s="70">
        <v>54.279269556207915</v>
      </c>
      <c r="L63" s="132"/>
      <c r="M63" s="132"/>
      <c r="N63" s="132"/>
      <c r="O63" s="132"/>
      <c r="P63" s="132"/>
      <c r="R63" s="37">
        <v>0.36738376127689104</v>
      </c>
      <c r="S63" s="38">
        <v>0.29188063844552392</v>
      </c>
      <c r="T63" s="38">
        <v>0.25468424705065928</v>
      </c>
      <c r="U63" s="38">
        <v>8.3553088133240805E-2</v>
      </c>
      <c r="V63" s="38">
        <v>2.4982650936849408E-3</v>
      </c>
      <c r="W63" s="39">
        <f t="shared" si="0"/>
        <v>0</v>
      </c>
      <c r="Y63" s="43">
        <v>0</v>
      </c>
      <c r="Z63" s="44">
        <v>0</v>
      </c>
      <c r="AA63" s="44">
        <v>0</v>
      </c>
      <c r="AB63" s="44">
        <v>0</v>
      </c>
      <c r="AC63" s="44">
        <v>0</v>
      </c>
      <c r="AD63" s="44">
        <v>0</v>
      </c>
      <c r="AE63" s="44">
        <v>0.5</v>
      </c>
      <c r="AF63" s="44">
        <v>0.5</v>
      </c>
      <c r="AG63" s="44">
        <v>0</v>
      </c>
      <c r="AH63" s="44">
        <v>0</v>
      </c>
      <c r="AI63" s="44">
        <v>0</v>
      </c>
      <c r="AJ63" s="44">
        <v>0</v>
      </c>
      <c r="AK63" s="44">
        <v>0</v>
      </c>
      <c r="AL63" s="44">
        <v>0</v>
      </c>
      <c r="AM63" s="44">
        <v>0</v>
      </c>
      <c r="AN63" s="44">
        <v>0</v>
      </c>
      <c r="AO63" s="44">
        <v>0</v>
      </c>
      <c r="AP63" s="44">
        <v>0</v>
      </c>
      <c r="AQ63" s="44">
        <v>0</v>
      </c>
      <c r="AR63" s="44">
        <v>0</v>
      </c>
      <c r="AS63" s="44">
        <v>0</v>
      </c>
      <c r="AT63" s="44">
        <v>0</v>
      </c>
      <c r="AU63" s="44">
        <v>0</v>
      </c>
      <c r="AV63" s="44">
        <v>0</v>
      </c>
      <c r="AW63" s="44">
        <v>0</v>
      </c>
      <c r="AX63" s="44">
        <v>0</v>
      </c>
      <c r="AY63" s="44">
        <v>0</v>
      </c>
      <c r="AZ63" s="44">
        <v>0</v>
      </c>
      <c r="BA63" s="44">
        <v>0</v>
      </c>
      <c r="BB63" s="44">
        <v>0</v>
      </c>
      <c r="BC63" s="44">
        <v>0</v>
      </c>
      <c r="BD63" s="44">
        <v>0</v>
      </c>
      <c r="BE63" s="44">
        <v>0</v>
      </c>
      <c r="BF63" s="44">
        <v>0</v>
      </c>
      <c r="BG63" s="44">
        <v>0</v>
      </c>
      <c r="BH63" s="44">
        <v>0</v>
      </c>
      <c r="BI63" s="44">
        <v>0</v>
      </c>
      <c r="BJ63" s="44">
        <v>0</v>
      </c>
      <c r="BK63" s="44">
        <v>0</v>
      </c>
      <c r="BL63" s="44">
        <v>0</v>
      </c>
      <c r="BM63" s="44">
        <v>0</v>
      </c>
      <c r="BN63" s="44">
        <v>0</v>
      </c>
      <c r="BO63" s="44">
        <v>0</v>
      </c>
      <c r="BP63" s="44">
        <v>0</v>
      </c>
      <c r="BQ63" s="39">
        <f t="shared" si="3"/>
        <v>0</v>
      </c>
      <c r="BS63" s="120">
        <f t="shared" si="7"/>
        <v>0</v>
      </c>
      <c r="BT63" s="121">
        <f t="shared" si="7"/>
        <v>0</v>
      </c>
      <c r="BU63" s="121">
        <f t="shared" si="7"/>
        <v>0</v>
      </c>
      <c r="BV63" s="121">
        <f t="shared" si="7"/>
        <v>0</v>
      </c>
      <c r="BW63" s="122">
        <f t="shared" si="7"/>
        <v>0</v>
      </c>
    </row>
    <row r="64" spans="1:75" x14ac:dyDescent="0.2">
      <c r="A64" s="27">
        <f t="shared" si="2"/>
        <v>60</v>
      </c>
      <c r="B64" s="28" t="s">
        <v>114</v>
      </c>
      <c r="C64" s="99" t="s">
        <v>47</v>
      </c>
      <c r="D64" s="100" t="s">
        <v>49</v>
      </c>
      <c r="F64" s="69">
        <v>55.085017560135185</v>
      </c>
      <c r="G64" s="64">
        <v>55.085017560135185</v>
      </c>
      <c r="H64" s="64">
        <v>55.085017560135185</v>
      </c>
      <c r="I64" s="64">
        <v>55.085017560135185</v>
      </c>
      <c r="J64" s="70">
        <v>55.085017560135185</v>
      </c>
      <c r="L64" s="132"/>
      <c r="M64" s="132"/>
      <c r="N64" s="132"/>
      <c r="O64" s="132"/>
      <c r="P64" s="132"/>
      <c r="R64" s="37">
        <v>0.22362610402355251</v>
      </c>
      <c r="S64" s="38">
        <v>0.2108684985279686</v>
      </c>
      <c r="T64" s="38">
        <v>0.51557899901864568</v>
      </c>
      <c r="U64" s="38">
        <v>4.5019627085377822E-2</v>
      </c>
      <c r="V64" s="38">
        <v>4.9067713444553478E-3</v>
      </c>
      <c r="W64" s="39">
        <f t="shared" si="0"/>
        <v>1.1102230246251565E-16</v>
      </c>
      <c r="Y64" s="43">
        <v>0</v>
      </c>
      <c r="Z64" s="44">
        <v>0</v>
      </c>
      <c r="AA64" s="44">
        <v>0</v>
      </c>
      <c r="AB64" s="44">
        <v>0</v>
      </c>
      <c r="AC64" s="44">
        <v>0</v>
      </c>
      <c r="AD64" s="44">
        <v>0</v>
      </c>
      <c r="AE64" s="44">
        <v>0</v>
      </c>
      <c r="AF64" s="44">
        <v>0</v>
      </c>
      <c r="AG64" s="44">
        <v>0</v>
      </c>
      <c r="AH64" s="44">
        <v>0</v>
      </c>
      <c r="AI64" s="44">
        <v>0</v>
      </c>
      <c r="AJ64" s="44">
        <v>0</v>
      </c>
      <c r="AK64" s="44">
        <v>0</v>
      </c>
      <c r="AL64" s="44">
        <v>0</v>
      </c>
      <c r="AM64" s="44">
        <v>0</v>
      </c>
      <c r="AN64" s="44">
        <v>0.4</v>
      </c>
      <c r="AO64" s="44">
        <v>0.1</v>
      </c>
      <c r="AP64" s="44">
        <v>0.1</v>
      </c>
      <c r="AQ64" s="44">
        <v>0.2</v>
      </c>
      <c r="AR64" s="44">
        <v>0.2</v>
      </c>
      <c r="AS64" s="44">
        <v>0</v>
      </c>
      <c r="AT64" s="44">
        <v>0</v>
      </c>
      <c r="AU64" s="44">
        <v>0</v>
      </c>
      <c r="AV64" s="44">
        <v>0</v>
      </c>
      <c r="AW64" s="44">
        <v>0</v>
      </c>
      <c r="AX64" s="44">
        <v>0</v>
      </c>
      <c r="AY64" s="44">
        <v>0</v>
      </c>
      <c r="AZ64" s="44">
        <v>0</v>
      </c>
      <c r="BA64" s="44">
        <v>0</v>
      </c>
      <c r="BB64" s="44">
        <v>0</v>
      </c>
      <c r="BC64" s="44">
        <v>0</v>
      </c>
      <c r="BD64" s="44">
        <v>0</v>
      </c>
      <c r="BE64" s="44">
        <v>0</v>
      </c>
      <c r="BF64" s="44">
        <v>0</v>
      </c>
      <c r="BG64" s="44">
        <v>0</v>
      </c>
      <c r="BH64" s="44">
        <v>0</v>
      </c>
      <c r="BI64" s="44">
        <v>0</v>
      </c>
      <c r="BJ64" s="44">
        <v>0</v>
      </c>
      <c r="BK64" s="44">
        <v>0</v>
      </c>
      <c r="BL64" s="44">
        <v>0</v>
      </c>
      <c r="BM64" s="44">
        <v>0</v>
      </c>
      <c r="BN64" s="44">
        <v>0</v>
      </c>
      <c r="BO64" s="44">
        <v>0</v>
      </c>
      <c r="BP64" s="44">
        <v>0</v>
      </c>
      <c r="BQ64" s="39">
        <f t="shared" si="3"/>
        <v>0</v>
      </c>
      <c r="BS64" s="120">
        <f t="shared" si="7"/>
        <v>0</v>
      </c>
      <c r="BT64" s="121">
        <f t="shared" si="7"/>
        <v>0</v>
      </c>
      <c r="BU64" s="121">
        <f t="shared" si="7"/>
        <v>0</v>
      </c>
      <c r="BV64" s="121">
        <f t="shared" si="7"/>
        <v>0</v>
      </c>
      <c r="BW64" s="122">
        <f t="shared" si="7"/>
        <v>0</v>
      </c>
    </row>
    <row r="65" spans="1:75" x14ac:dyDescent="0.2">
      <c r="A65" s="27">
        <f t="shared" si="2"/>
        <v>61</v>
      </c>
      <c r="B65" s="28" t="s">
        <v>115</v>
      </c>
      <c r="C65" s="99" t="s">
        <v>50</v>
      </c>
      <c r="D65" s="100" t="s">
        <v>51</v>
      </c>
      <c r="F65" s="69">
        <v>54.748027935487116</v>
      </c>
      <c r="G65" s="64">
        <v>54.748027935487116</v>
      </c>
      <c r="H65" s="64">
        <v>54.748027935487116</v>
      </c>
      <c r="I65" s="64">
        <v>54.748027935487116</v>
      </c>
      <c r="J65" s="70">
        <v>54.748027935487116</v>
      </c>
      <c r="L65" s="132"/>
      <c r="M65" s="132"/>
      <c r="N65" s="132"/>
      <c r="O65" s="132"/>
      <c r="P65" s="132"/>
      <c r="R65" s="37">
        <v>0.30416335189604882</v>
      </c>
      <c r="S65" s="38">
        <v>0.37920975868469903</v>
      </c>
      <c r="T65" s="38">
        <v>0.26557942190400424</v>
      </c>
      <c r="U65" s="38">
        <v>5.1047467515247948E-2</v>
      </c>
      <c r="V65" s="38">
        <v>0</v>
      </c>
      <c r="W65" s="39">
        <f t="shared" si="0"/>
        <v>0</v>
      </c>
      <c r="Y65" s="43">
        <v>0</v>
      </c>
      <c r="Z65" s="44">
        <v>0</v>
      </c>
      <c r="AA65" s="44">
        <v>0</v>
      </c>
      <c r="AB65" s="44">
        <v>0</v>
      </c>
      <c r="AC65" s="44">
        <v>0</v>
      </c>
      <c r="AD65" s="44">
        <v>0</v>
      </c>
      <c r="AE65" s="44">
        <v>0.2</v>
      </c>
      <c r="AF65" s="44">
        <v>0.8</v>
      </c>
      <c r="AG65" s="44">
        <v>0</v>
      </c>
      <c r="AH65" s="44">
        <v>0</v>
      </c>
      <c r="AI65" s="44">
        <v>0</v>
      </c>
      <c r="AJ65" s="44">
        <v>0</v>
      </c>
      <c r="AK65" s="44">
        <v>0</v>
      </c>
      <c r="AL65" s="44">
        <v>0</v>
      </c>
      <c r="AM65" s="44">
        <v>0</v>
      </c>
      <c r="AN65" s="44">
        <v>0</v>
      </c>
      <c r="AO65" s="44">
        <v>0</v>
      </c>
      <c r="AP65" s="44">
        <v>0</v>
      </c>
      <c r="AQ65" s="44">
        <v>0</v>
      </c>
      <c r="AR65" s="44">
        <v>0</v>
      </c>
      <c r="AS65" s="44">
        <v>0</v>
      </c>
      <c r="AT65" s="44">
        <v>0</v>
      </c>
      <c r="AU65" s="44">
        <v>0</v>
      </c>
      <c r="AV65" s="44">
        <v>0</v>
      </c>
      <c r="AW65" s="44">
        <v>0</v>
      </c>
      <c r="AX65" s="44">
        <v>0</v>
      </c>
      <c r="AY65" s="44">
        <v>0</v>
      </c>
      <c r="AZ65" s="44">
        <v>0</v>
      </c>
      <c r="BA65" s="44">
        <v>0</v>
      </c>
      <c r="BB65" s="44">
        <v>0</v>
      </c>
      <c r="BC65" s="44">
        <v>0</v>
      </c>
      <c r="BD65" s="44">
        <v>0</v>
      </c>
      <c r="BE65" s="44">
        <v>0</v>
      </c>
      <c r="BF65" s="44">
        <v>0</v>
      </c>
      <c r="BG65" s="44">
        <v>0</v>
      </c>
      <c r="BH65" s="44">
        <v>0</v>
      </c>
      <c r="BI65" s="44">
        <v>0</v>
      </c>
      <c r="BJ65" s="44">
        <v>0</v>
      </c>
      <c r="BK65" s="44">
        <v>0</v>
      </c>
      <c r="BL65" s="44">
        <v>0</v>
      </c>
      <c r="BM65" s="44">
        <v>0</v>
      </c>
      <c r="BN65" s="44">
        <v>0</v>
      </c>
      <c r="BO65" s="44">
        <v>0</v>
      </c>
      <c r="BP65" s="44">
        <v>0</v>
      </c>
      <c r="BQ65" s="39">
        <f t="shared" si="3"/>
        <v>0</v>
      </c>
      <c r="BS65" s="120">
        <f t="shared" si="7"/>
        <v>0</v>
      </c>
      <c r="BT65" s="121">
        <f t="shared" si="7"/>
        <v>0</v>
      </c>
      <c r="BU65" s="121">
        <f t="shared" si="7"/>
        <v>0</v>
      </c>
      <c r="BV65" s="121">
        <f t="shared" si="7"/>
        <v>0</v>
      </c>
      <c r="BW65" s="122">
        <f t="shared" si="7"/>
        <v>0</v>
      </c>
    </row>
    <row r="66" spans="1:75" x14ac:dyDescent="0.2">
      <c r="A66" s="27">
        <f t="shared" si="2"/>
        <v>62</v>
      </c>
      <c r="B66" s="28" t="s">
        <v>116</v>
      </c>
      <c r="C66" s="99" t="s">
        <v>47</v>
      </c>
      <c r="D66" s="100" t="s">
        <v>49</v>
      </c>
      <c r="F66" s="69">
        <v>57.987294960995136</v>
      </c>
      <c r="G66" s="64">
        <v>0</v>
      </c>
      <c r="H66" s="64">
        <v>57.987294960995136</v>
      </c>
      <c r="I66" s="64">
        <v>0</v>
      </c>
      <c r="J66" s="70">
        <v>57.987294960995136</v>
      </c>
      <c r="L66" s="132"/>
      <c r="M66" s="132"/>
      <c r="N66" s="132"/>
      <c r="O66" s="132"/>
      <c r="P66" s="132"/>
      <c r="R66" s="37">
        <v>0.2376053815457313</v>
      </c>
      <c r="S66" s="38">
        <v>0.40976699162353425</v>
      </c>
      <c r="T66" s="38">
        <v>0.29462070850715683</v>
      </c>
      <c r="U66" s="38">
        <v>3.9910745287355755E-2</v>
      </c>
      <c r="V66" s="38">
        <v>1.8096173036221783E-2</v>
      </c>
      <c r="W66" s="39">
        <f t="shared" si="0"/>
        <v>1.1102230246251565E-16</v>
      </c>
      <c r="Y66" s="43">
        <v>0</v>
      </c>
      <c r="Z66" s="44">
        <v>0</v>
      </c>
      <c r="AA66" s="44">
        <v>0</v>
      </c>
      <c r="AB66" s="44">
        <v>0</v>
      </c>
      <c r="AC66" s="44">
        <v>0</v>
      </c>
      <c r="AD66" s="44">
        <v>0.04</v>
      </c>
      <c r="AE66" s="44">
        <v>1.4999999999999999E-2</v>
      </c>
      <c r="AF66" s="44">
        <v>0.505</v>
      </c>
      <c r="AG66" s="44">
        <v>0</v>
      </c>
      <c r="AH66" s="44">
        <v>0.43999999999999995</v>
      </c>
      <c r="AI66" s="44">
        <v>0</v>
      </c>
      <c r="AJ66" s="44">
        <v>0</v>
      </c>
      <c r="AK66" s="44">
        <v>0</v>
      </c>
      <c r="AL66" s="44">
        <v>0</v>
      </c>
      <c r="AM66" s="44">
        <v>0</v>
      </c>
      <c r="AN66" s="44">
        <v>0</v>
      </c>
      <c r="AO66" s="44">
        <v>0</v>
      </c>
      <c r="AP66" s="44">
        <v>0</v>
      </c>
      <c r="AQ66" s="44">
        <v>0</v>
      </c>
      <c r="AR66" s="44">
        <v>0</v>
      </c>
      <c r="AS66" s="44">
        <v>0</v>
      </c>
      <c r="AT66" s="44">
        <v>0</v>
      </c>
      <c r="AU66" s="44">
        <v>0</v>
      </c>
      <c r="AV66" s="44">
        <v>0</v>
      </c>
      <c r="AW66" s="44">
        <v>0</v>
      </c>
      <c r="AX66" s="44">
        <v>0</v>
      </c>
      <c r="AY66" s="44">
        <v>0</v>
      </c>
      <c r="AZ66" s="44">
        <v>0</v>
      </c>
      <c r="BA66" s="44">
        <v>0</v>
      </c>
      <c r="BB66" s="44">
        <v>0</v>
      </c>
      <c r="BC66" s="44">
        <v>0</v>
      </c>
      <c r="BD66" s="44">
        <v>0</v>
      </c>
      <c r="BE66" s="44">
        <v>0</v>
      </c>
      <c r="BF66" s="44">
        <v>0</v>
      </c>
      <c r="BG66" s="44">
        <v>0</v>
      </c>
      <c r="BH66" s="44">
        <v>0</v>
      </c>
      <c r="BI66" s="44">
        <v>0</v>
      </c>
      <c r="BJ66" s="44">
        <v>0</v>
      </c>
      <c r="BK66" s="44">
        <v>0</v>
      </c>
      <c r="BL66" s="44">
        <v>0</v>
      </c>
      <c r="BM66" s="44">
        <v>0</v>
      </c>
      <c r="BN66" s="44">
        <v>0</v>
      </c>
      <c r="BO66" s="44">
        <v>0</v>
      </c>
      <c r="BP66" s="44">
        <v>0</v>
      </c>
      <c r="BQ66" s="39">
        <f t="shared" si="3"/>
        <v>0</v>
      </c>
      <c r="BS66" s="120">
        <f t="shared" si="7"/>
        <v>0</v>
      </c>
      <c r="BT66" s="121">
        <f t="shared" si="7"/>
        <v>0</v>
      </c>
      <c r="BU66" s="121">
        <f t="shared" si="7"/>
        <v>0</v>
      </c>
      <c r="BV66" s="121">
        <f t="shared" si="7"/>
        <v>0</v>
      </c>
      <c r="BW66" s="122">
        <f t="shared" si="7"/>
        <v>0</v>
      </c>
    </row>
    <row r="67" spans="1:75" x14ac:dyDescent="0.2">
      <c r="A67" s="27">
        <f t="shared" si="2"/>
        <v>63</v>
      </c>
      <c r="B67" s="28" t="s">
        <v>117</v>
      </c>
      <c r="C67" s="99" t="s">
        <v>47</v>
      </c>
      <c r="D67" s="100" t="s">
        <v>49</v>
      </c>
      <c r="F67" s="69">
        <v>56.438960692124589</v>
      </c>
      <c r="G67" s="64">
        <v>56.438960692124589</v>
      </c>
      <c r="H67" s="64">
        <v>56.438960692124589</v>
      </c>
      <c r="I67" s="64">
        <v>56.438960692124589</v>
      </c>
      <c r="J67" s="70">
        <v>56.438960692124589</v>
      </c>
      <c r="L67" s="132"/>
      <c r="M67" s="132"/>
      <c r="N67" s="132"/>
      <c r="O67" s="132"/>
      <c r="P67" s="132"/>
      <c r="R67" s="37">
        <v>0.33140576313387643</v>
      </c>
      <c r="S67" s="38">
        <v>0.119234486165121</v>
      </c>
      <c r="T67" s="38">
        <v>0.47032905372408695</v>
      </c>
      <c r="U67" s="38">
        <v>5.7001219921849075E-2</v>
      </c>
      <c r="V67" s="38">
        <v>2.2029477055066575E-2</v>
      </c>
      <c r="W67" s="39">
        <f t="shared" si="0"/>
        <v>1.1102230246251565E-16</v>
      </c>
      <c r="Y67" s="43">
        <v>0</v>
      </c>
      <c r="Z67" s="44">
        <v>0</v>
      </c>
      <c r="AA67" s="44">
        <v>0</v>
      </c>
      <c r="AB67" s="44">
        <v>0</v>
      </c>
      <c r="AC67" s="44">
        <v>0</v>
      </c>
      <c r="AD67" s="44">
        <v>0</v>
      </c>
      <c r="AE67" s="44">
        <v>0</v>
      </c>
      <c r="AF67" s="44">
        <v>0</v>
      </c>
      <c r="AG67" s="44">
        <v>0</v>
      </c>
      <c r="AH67" s="44">
        <v>0</v>
      </c>
      <c r="AI67" s="44">
        <v>0</v>
      </c>
      <c r="AJ67" s="44">
        <v>0</v>
      </c>
      <c r="AK67" s="44">
        <v>0</v>
      </c>
      <c r="AL67" s="44">
        <v>0.89999999999999991</v>
      </c>
      <c r="AM67" s="44">
        <v>9.9999999999999992E-2</v>
      </c>
      <c r="AN67" s="44">
        <v>0</v>
      </c>
      <c r="AO67" s="44">
        <v>0</v>
      </c>
      <c r="AP67" s="44">
        <v>0</v>
      </c>
      <c r="AQ67" s="44">
        <v>0</v>
      </c>
      <c r="AR67" s="44">
        <v>0</v>
      </c>
      <c r="AS67" s="44">
        <v>0</v>
      </c>
      <c r="AT67" s="44">
        <v>0</v>
      </c>
      <c r="AU67" s="44">
        <v>0</v>
      </c>
      <c r="AV67" s="44">
        <v>0</v>
      </c>
      <c r="AW67" s="44">
        <v>0</v>
      </c>
      <c r="AX67" s="44">
        <v>0</v>
      </c>
      <c r="AY67" s="44">
        <v>0</v>
      </c>
      <c r="AZ67" s="44">
        <v>0</v>
      </c>
      <c r="BA67" s="44">
        <v>0</v>
      </c>
      <c r="BB67" s="44">
        <v>0</v>
      </c>
      <c r="BC67" s="44">
        <v>0</v>
      </c>
      <c r="BD67" s="44">
        <v>0</v>
      </c>
      <c r="BE67" s="44">
        <v>0</v>
      </c>
      <c r="BF67" s="44">
        <v>0</v>
      </c>
      <c r="BG67" s="44">
        <v>0</v>
      </c>
      <c r="BH67" s="44">
        <v>0</v>
      </c>
      <c r="BI67" s="44">
        <v>0</v>
      </c>
      <c r="BJ67" s="44">
        <v>0</v>
      </c>
      <c r="BK67" s="44">
        <v>0</v>
      </c>
      <c r="BL67" s="44">
        <v>0</v>
      </c>
      <c r="BM67" s="44">
        <v>0</v>
      </c>
      <c r="BN67" s="44">
        <v>0</v>
      </c>
      <c r="BO67" s="44">
        <v>0</v>
      </c>
      <c r="BP67" s="44">
        <v>0</v>
      </c>
      <c r="BQ67" s="39">
        <f t="shared" si="3"/>
        <v>1.1102230246251565E-16</v>
      </c>
      <c r="BS67" s="120">
        <f t="shared" si="7"/>
        <v>0</v>
      </c>
      <c r="BT67" s="121">
        <f t="shared" si="7"/>
        <v>0</v>
      </c>
      <c r="BU67" s="121">
        <f t="shared" si="7"/>
        <v>0</v>
      </c>
      <c r="BV67" s="121">
        <f t="shared" si="7"/>
        <v>0</v>
      </c>
      <c r="BW67" s="122">
        <f t="shared" si="7"/>
        <v>0</v>
      </c>
    </row>
    <row r="68" spans="1:75" x14ac:dyDescent="0.2">
      <c r="A68" s="27">
        <f t="shared" si="2"/>
        <v>64</v>
      </c>
      <c r="B68" s="28" t="s">
        <v>118</v>
      </c>
      <c r="C68" s="99" t="s">
        <v>47</v>
      </c>
      <c r="D68" s="100" t="s">
        <v>49</v>
      </c>
      <c r="F68" s="69">
        <v>56.438934892027916</v>
      </c>
      <c r="G68" s="64">
        <v>56.438934892027916</v>
      </c>
      <c r="H68" s="64">
        <v>56.438934892027916</v>
      </c>
      <c r="I68" s="64">
        <v>56.438934892027916</v>
      </c>
      <c r="J68" s="70">
        <v>56.438934892027916</v>
      </c>
      <c r="L68" s="132"/>
      <c r="M68" s="132"/>
      <c r="N68" s="132"/>
      <c r="O68" s="132"/>
      <c r="P68" s="132"/>
      <c r="R68" s="37">
        <v>0.33140576740539207</v>
      </c>
      <c r="S68" s="38">
        <v>0.11923446325421332</v>
      </c>
      <c r="T68" s="38">
        <v>0.470329041929755</v>
      </c>
      <c r="U68" s="38">
        <v>5.7001245891361491E-2</v>
      </c>
      <c r="V68" s="38">
        <v>2.2029481519278141E-2</v>
      </c>
      <c r="W68" s="39">
        <f t="shared" si="0"/>
        <v>0</v>
      </c>
      <c r="Y68" s="43">
        <v>0</v>
      </c>
      <c r="Z68" s="44">
        <v>0</v>
      </c>
      <c r="AA68" s="44">
        <v>0</v>
      </c>
      <c r="AB68" s="44">
        <v>0</v>
      </c>
      <c r="AC68" s="44">
        <v>0</v>
      </c>
      <c r="AD68" s="44">
        <v>0</v>
      </c>
      <c r="AE68" s="44">
        <v>0</v>
      </c>
      <c r="AF68" s="44">
        <v>0</v>
      </c>
      <c r="AG68" s="44">
        <v>0</v>
      </c>
      <c r="AH68" s="44">
        <v>0</v>
      </c>
      <c r="AI68" s="44">
        <v>0</v>
      </c>
      <c r="AJ68" s="44">
        <v>0</v>
      </c>
      <c r="AK68" s="44">
        <v>0</v>
      </c>
      <c r="AL68" s="44">
        <v>0.9</v>
      </c>
      <c r="AM68" s="44">
        <v>0.1</v>
      </c>
      <c r="AN68" s="44">
        <v>0</v>
      </c>
      <c r="AO68" s="44">
        <v>0</v>
      </c>
      <c r="AP68" s="44">
        <v>0</v>
      </c>
      <c r="AQ68" s="44">
        <v>0</v>
      </c>
      <c r="AR68" s="44">
        <v>0</v>
      </c>
      <c r="AS68" s="44">
        <v>0</v>
      </c>
      <c r="AT68" s="44">
        <v>0</v>
      </c>
      <c r="AU68" s="44">
        <v>0</v>
      </c>
      <c r="AV68" s="44">
        <v>0</v>
      </c>
      <c r="AW68" s="44">
        <v>0</v>
      </c>
      <c r="AX68" s="44">
        <v>0</v>
      </c>
      <c r="AY68" s="44">
        <v>0</v>
      </c>
      <c r="AZ68" s="44">
        <v>0</v>
      </c>
      <c r="BA68" s="44">
        <v>0</v>
      </c>
      <c r="BB68" s="44">
        <v>0</v>
      </c>
      <c r="BC68" s="44">
        <v>0</v>
      </c>
      <c r="BD68" s="44">
        <v>0</v>
      </c>
      <c r="BE68" s="44">
        <v>0</v>
      </c>
      <c r="BF68" s="44">
        <v>0</v>
      </c>
      <c r="BG68" s="44">
        <v>0</v>
      </c>
      <c r="BH68" s="44">
        <v>0</v>
      </c>
      <c r="BI68" s="44">
        <v>0</v>
      </c>
      <c r="BJ68" s="44">
        <v>0</v>
      </c>
      <c r="BK68" s="44">
        <v>0</v>
      </c>
      <c r="BL68" s="44">
        <v>0</v>
      </c>
      <c r="BM68" s="44">
        <v>0</v>
      </c>
      <c r="BN68" s="44">
        <v>0</v>
      </c>
      <c r="BO68" s="44">
        <v>0</v>
      </c>
      <c r="BP68" s="44">
        <v>0</v>
      </c>
      <c r="BQ68" s="39">
        <f t="shared" si="3"/>
        <v>0</v>
      </c>
      <c r="BS68" s="120">
        <f t="shared" si="7"/>
        <v>0</v>
      </c>
      <c r="BT68" s="121">
        <f t="shared" si="7"/>
        <v>0</v>
      </c>
      <c r="BU68" s="121">
        <f t="shared" si="7"/>
        <v>0</v>
      </c>
      <c r="BV68" s="121">
        <f t="shared" si="7"/>
        <v>0</v>
      </c>
      <c r="BW68" s="122">
        <f t="shared" si="7"/>
        <v>0</v>
      </c>
    </row>
    <row r="69" spans="1:75" x14ac:dyDescent="0.2">
      <c r="A69" s="27">
        <f t="shared" si="2"/>
        <v>65</v>
      </c>
      <c r="B69" s="28" t="s">
        <v>119</v>
      </c>
      <c r="C69" s="99" t="s">
        <v>50</v>
      </c>
      <c r="D69" s="100" t="s">
        <v>51</v>
      </c>
      <c r="F69" s="69">
        <v>54.646532712570448</v>
      </c>
      <c r="G69" s="64">
        <v>54.646532712570448</v>
      </c>
      <c r="H69" s="64">
        <v>54.646532712570448</v>
      </c>
      <c r="I69" s="64">
        <v>54.646532712570448</v>
      </c>
      <c r="J69" s="70">
        <v>54.646532712570448</v>
      </c>
      <c r="L69" s="132"/>
      <c r="M69" s="132"/>
      <c r="N69" s="132"/>
      <c r="O69" s="132"/>
      <c r="P69" s="132"/>
      <c r="R69" s="37">
        <v>0.10255570117955438</v>
      </c>
      <c r="S69" s="38">
        <v>0.2353647881170817</v>
      </c>
      <c r="T69" s="38">
        <v>0.64416775884665789</v>
      </c>
      <c r="U69" s="38">
        <v>1.7693315858453473E-2</v>
      </c>
      <c r="V69" s="38">
        <v>2.1843599825251202E-4</v>
      </c>
      <c r="W69" s="39">
        <f t="shared" si="0"/>
        <v>0</v>
      </c>
      <c r="Y69" s="43">
        <v>0</v>
      </c>
      <c r="Z69" s="44">
        <v>0</v>
      </c>
      <c r="AA69" s="44">
        <v>0</v>
      </c>
      <c r="AB69" s="44">
        <v>0</v>
      </c>
      <c r="AC69" s="44">
        <v>0</v>
      </c>
      <c r="AD69" s="44">
        <v>0</v>
      </c>
      <c r="AE69" s="44">
        <v>0</v>
      </c>
      <c r="AF69" s="44">
        <v>0.5</v>
      </c>
      <c r="AG69" s="44">
        <v>0</v>
      </c>
      <c r="AH69" s="44">
        <v>0</v>
      </c>
      <c r="AI69" s="44">
        <v>0</v>
      </c>
      <c r="AJ69" s="44">
        <v>0</v>
      </c>
      <c r="AK69" s="44">
        <v>0</v>
      </c>
      <c r="AL69" s="44">
        <v>0</v>
      </c>
      <c r="AM69" s="44">
        <v>0</v>
      </c>
      <c r="AN69" s="44">
        <v>0</v>
      </c>
      <c r="AO69" s="44">
        <v>0</v>
      </c>
      <c r="AP69" s="44">
        <v>0</v>
      </c>
      <c r="AQ69" s="44">
        <v>0.5</v>
      </c>
      <c r="AR69" s="44">
        <v>0</v>
      </c>
      <c r="AS69" s="44">
        <v>0</v>
      </c>
      <c r="AT69" s="44">
        <v>0</v>
      </c>
      <c r="AU69" s="44">
        <v>0</v>
      </c>
      <c r="AV69" s="44">
        <v>0</v>
      </c>
      <c r="AW69" s="44">
        <v>0</v>
      </c>
      <c r="AX69" s="44">
        <v>0</v>
      </c>
      <c r="AY69" s="44">
        <v>0</v>
      </c>
      <c r="AZ69" s="44">
        <v>0</v>
      </c>
      <c r="BA69" s="44">
        <v>0</v>
      </c>
      <c r="BB69" s="44">
        <v>0</v>
      </c>
      <c r="BC69" s="44">
        <v>0</v>
      </c>
      <c r="BD69" s="44">
        <v>0</v>
      </c>
      <c r="BE69" s="44">
        <v>0</v>
      </c>
      <c r="BF69" s="44">
        <v>0</v>
      </c>
      <c r="BG69" s="44">
        <v>0</v>
      </c>
      <c r="BH69" s="44">
        <v>0</v>
      </c>
      <c r="BI69" s="44">
        <v>0</v>
      </c>
      <c r="BJ69" s="44">
        <v>0</v>
      </c>
      <c r="BK69" s="44">
        <v>0</v>
      </c>
      <c r="BL69" s="44">
        <v>0</v>
      </c>
      <c r="BM69" s="44">
        <v>0</v>
      </c>
      <c r="BN69" s="44">
        <v>0</v>
      </c>
      <c r="BO69" s="44">
        <v>0</v>
      </c>
      <c r="BP69" s="44">
        <v>0</v>
      </c>
      <c r="BQ69" s="39">
        <f t="shared" si="3"/>
        <v>0</v>
      </c>
      <c r="BS69" s="120">
        <f t="shared" si="7"/>
        <v>0</v>
      </c>
      <c r="BT69" s="121">
        <f t="shared" si="7"/>
        <v>0</v>
      </c>
      <c r="BU69" s="121">
        <f t="shared" si="7"/>
        <v>0</v>
      </c>
      <c r="BV69" s="121">
        <f t="shared" si="7"/>
        <v>0</v>
      </c>
      <c r="BW69" s="122">
        <f t="shared" si="7"/>
        <v>0</v>
      </c>
    </row>
    <row r="70" spans="1:75" x14ac:dyDescent="0.2">
      <c r="A70" s="27">
        <f t="shared" si="2"/>
        <v>66</v>
      </c>
      <c r="B70" s="28" t="s">
        <v>120</v>
      </c>
      <c r="C70" s="99" t="s">
        <v>50</v>
      </c>
      <c r="D70" s="100" t="s">
        <v>51</v>
      </c>
      <c r="F70" s="69">
        <v>57.726326309652698</v>
      </c>
      <c r="G70" s="64">
        <v>57.726326309652698</v>
      </c>
      <c r="H70" s="64">
        <v>57.726326309652698</v>
      </c>
      <c r="I70" s="64">
        <v>57.726326309652698</v>
      </c>
      <c r="J70" s="70">
        <v>57.726326309652698</v>
      </c>
      <c r="L70" s="132"/>
      <c r="M70" s="132"/>
      <c r="N70" s="132"/>
      <c r="O70" s="132"/>
      <c r="P70" s="132"/>
      <c r="R70" s="37">
        <v>0.22222222222222221</v>
      </c>
      <c r="S70" s="38">
        <v>0.18798732943469787</v>
      </c>
      <c r="T70" s="38">
        <v>0.53484405458089668</v>
      </c>
      <c r="U70" s="38">
        <v>4.8611111111111112E-2</v>
      </c>
      <c r="V70" s="38">
        <v>6.3352826510721244E-3</v>
      </c>
      <c r="W70" s="39">
        <f t="shared" ref="W70:W133" si="8">ABS(1-SUM(R70:V70))</f>
        <v>0</v>
      </c>
      <c r="Y70" s="43">
        <v>0.01</v>
      </c>
      <c r="Z70" s="44">
        <v>0</v>
      </c>
      <c r="AA70" s="44">
        <v>0</v>
      </c>
      <c r="AB70" s="44">
        <v>0</v>
      </c>
      <c r="AC70" s="44">
        <v>0</v>
      </c>
      <c r="AD70" s="44">
        <v>0</v>
      </c>
      <c r="AE70" s="44">
        <v>0.22500000000000003</v>
      </c>
      <c r="AF70" s="44">
        <v>0.3</v>
      </c>
      <c r="AG70" s="44">
        <v>0</v>
      </c>
      <c r="AH70" s="44">
        <v>0</v>
      </c>
      <c r="AI70" s="44">
        <v>0</v>
      </c>
      <c r="AJ70" s="44">
        <v>0</v>
      </c>
      <c r="AK70" s="44">
        <v>0</v>
      </c>
      <c r="AL70" s="44">
        <v>0.04</v>
      </c>
      <c r="AM70" s="44">
        <v>0</v>
      </c>
      <c r="AN70" s="44">
        <v>0.125</v>
      </c>
      <c r="AO70" s="44">
        <v>0.05</v>
      </c>
      <c r="AP70" s="44">
        <v>0.125</v>
      </c>
      <c r="AQ70" s="44">
        <v>0.125</v>
      </c>
      <c r="AR70" s="44">
        <v>0</v>
      </c>
      <c r="AS70" s="44">
        <v>0</v>
      </c>
      <c r="AT70" s="44">
        <v>0</v>
      </c>
      <c r="AU70" s="44">
        <v>0</v>
      </c>
      <c r="AV70" s="44">
        <v>0</v>
      </c>
      <c r="AW70" s="44">
        <v>0</v>
      </c>
      <c r="AX70" s="44">
        <v>0</v>
      </c>
      <c r="AY70" s="44">
        <v>0</v>
      </c>
      <c r="AZ70" s="44">
        <v>0</v>
      </c>
      <c r="BA70" s="44">
        <v>0</v>
      </c>
      <c r="BB70" s="44">
        <v>0</v>
      </c>
      <c r="BC70" s="44">
        <v>0</v>
      </c>
      <c r="BD70" s="44">
        <v>0</v>
      </c>
      <c r="BE70" s="44">
        <v>0</v>
      </c>
      <c r="BF70" s="44">
        <v>0</v>
      </c>
      <c r="BG70" s="44">
        <v>0</v>
      </c>
      <c r="BH70" s="44">
        <v>0</v>
      </c>
      <c r="BI70" s="44">
        <v>0</v>
      </c>
      <c r="BJ70" s="44">
        <v>0</v>
      </c>
      <c r="BK70" s="44">
        <v>0</v>
      </c>
      <c r="BL70" s="44">
        <v>0</v>
      </c>
      <c r="BM70" s="44">
        <v>0</v>
      </c>
      <c r="BN70" s="44">
        <v>0</v>
      </c>
      <c r="BO70" s="44">
        <v>0</v>
      </c>
      <c r="BP70" s="44">
        <v>0</v>
      </c>
      <c r="BQ70" s="39">
        <f t="shared" si="3"/>
        <v>0</v>
      </c>
      <c r="BS70" s="120">
        <f t="shared" si="7"/>
        <v>0</v>
      </c>
      <c r="BT70" s="121">
        <f t="shared" si="7"/>
        <v>0</v>
      </c>
      <c r="BU70" s="121">
        <f t="shared" si="7"/>
        <v>0</v>
      </c>
      <c r="BV70" s="121">
        <f t="shared" si="7"/>
        <v>0</v>
      </c>
      <c r="BW70" s="122">
        <f t="shared" si="7"/>
        <v>0</v>
      </c>
    </row>
    <row r="71" spans="1:75" x14ac:dyDescent="0.2">
      <c r="A71" s="27">
        <f t="shared" ref="A71:A134" si="9">A70+1</f>
        <v>67</v>
      </c>
      <c r="B71" s="28" t="s">
        <v>121</v>
      </c>
      <c r="C71" s="99" t="s">
        <v>47</v>
      </c>
      <c r="D71" s="100" t="s">
        <v>49</v>
      </c>
      <c r="F71" s="69">
        <v>0</v>
      </c>
      <c r="G71" s="64">
        <v>0</v>
      </c>
      <c r="H71" s="64">
        <v>0</v>
      </c>
      <c r="I71" s="64">
        <v>0</v>
      </c>
      <c r="J71" s="70">
        <v>0</v>
      </c>
      <c r="L71" s="132"/>
      <c r="M71" s="132"/>
      <c r="N71" s="132"/>
      <c r="O71" s="132"/>
      <c r="P71" s="132"/>
      <c r="R71" s="37">
        <v>0</v>
      </c>
      <c r="S71" s="38">
        <v>0</v>
      </c>
      <c r="T71" s="38">
        <v>1</v>
      </c>
      <c r="U71" s="38">
        <v>0</v>
      </c>
      <c r="V71" s="38">
        <v>0</v>
      </c>
      <c r="W71" s="39">
        <f t="shared" si="8"/>
        <v>0</v>
      </c>
      <c r="Y71" s="43">
        <v>0</v>
      </c>
      <c r="Z71" s="44">
        <v>0</v>
      </c>
      <c r="AA71" s="44">
        <v>0</v>
      </c>
      <c r="AB71" s="44">
        <v>0</v>
      </c>
      <c r="AC71" s="44">
        <v>0</v>
      </c>
      <c r="AD71" s="44">
        <v>0</v>
      </c>
      <c r="AE71" s="44">
        <v>0</v>
      </c>
      <c r="AF71" s="44">
        <v>0</v>
      </c>
      <c r="AG71" s="44">
        <v>0</v>
      </c>
      <c r="AH71" s="44">
        <v>0</v>
      </c>
      <c r="AI71" s="44">
        <v>0</v>
      </c>
      <c r="AJ71" s="44">
        <v>0</v>
      </c>
      <c r="AK71" s="44">
        <v>0</v>
      </c>
      <c r="AL71" s="44">
        <v>0</v>
      </c>
      <c r="AM71" s="44">
        <v>0</v>
      </c>
      <c r="AN71" s="44">
        <v>0</v>
      </c>
      <c r="AO71" s="44">
        <v>0</v>
      </c>
      <c r="AP71" s="44">
        <v>0</v>
      </c>
      <c r="AQ71" s="44">
        <v>0</v>
      </c>
      <c r="AR71" s="44">
        <v>0</v>
      </c>
      <c r="AS71" s="44">
        <v>0</v>
      </c>
      <c r="AT71" s="44">
        <v>0</v>
      </c>
      <c r="AU71" s="44">
        <v>0</v>
      </c>
      <c r="AV71" s="44">
        <v>0</v>
      </c>
      <c r="AW71" s="44">
        <v>0</v>
      </c>
      <c r="AX71" s="44">
        <v>0</v>
      </c>
      <c r="AY71" s="44">
        <v>0</v>
      </c>
      <c r="AZ71" s="44">
        <v>0</v>
      </c>
      <c r="BA71" s="44">
        <v>0</v>
      </c>
      <c r="BB71" s="44">
        <v>0</v>
      </c>
      <c r="BC71" s="44">
        <v>0</v>
      </c>
      <c r="BD71" s="44">
        <v>0</v>
      </c>
      <c r="BE71" s="44">
        <v>0</v>
      </c>
      <c r="BF71" s="44">
        <v>0</v>
      </c>
      <c r="BG71" s="44">
        <v>0</v>
      </c>
      <c r="BH71" s="44">
        <v>0</v>
      </c>
      <c r="BI71" s="44">
        <v>0</v>
      </c>
      <c r="BJ71" s="44">
        <v>0</v>
      </c>
      <c r="BK71" s="44">
        <v>0</v>
      </c>
      <c r="BL71" s="44">
        <v>0</v>
      </c>
      <c r="BM71" s="44">
        <v>0</v>
      </c>
      <c r="BN71" s="44">
        <v>0</v>
      </c>
      <c r="BO71" s="44">
        <v>1</v>
      </c>
      <c r="BP71" s="44">
        <v>0</v>
      </c>
      <c r="BQ71" s="39">
        <f t="shared" ref="BQ71:BQ155" si="10">ABS(1-SUM(Y71:BP71))</f>
        <v>0</v>
      </c>
      <c r="BS71" s="120">
        <f t="shared" ref="BS71:BW86" si="11">IF($BJ71=1,BS$4,0)</f>
        <v>0</v>
      </c>
      <c r="BT71" s="121">
        <f t="shared" si="11"/>
        <v>0</v>
      </c>
      <c r="BU71" s="121">
        <f t="shared" si="11"/>
        <v>0</v>
      </c>
      <c r="BV71" s="121">
        <f t="shared" si="11"/>
        <v>0</v>
      </c>
      <c r="BW71" s="122">
        <f t="shared" si="11"/>
        <v>0</v>
      </c>
    </row>
    <row r="72" spans="1:75" x14ac:dyDescent="0.2">
      <c r="A72" s="27">
        <f t="shared" si="9"/>
        <v>68</v>
      </c>
      <c r="B72" s="28" t="s">
        <v>122</v>
      </c>
      <c r="C72" s="99" t="s">
        <v>50</v>
      </c>
      <c r="D72" s="100" t="s">
        <v>51</v>
      </c>
      <c r="F72" s="69">
        <v>186.50506625097427</v>
      </c>
      <c r="G72" s="64">
        <v>186.50506625097427</v>
      </c>
      <c r="H72" s="64">
        <v>186.50506625097427</v>
      </c>
      <c r="I72" s="64">
        <v>186.50506625097427</v>
      </c>
      <c r="J72" s="70">
        <v>186.50506625097427</v>
      </c>
      <c r="L72" s="132"/>
      <c r="M72" s="132"/>
      <c r="N72" s="132"/>
      <c r="O72" s="132"/>
      <c r="P72" s="132"/>
      <c r="R72" s="37">
        <v>0.75241964392400529</v>
      </c>
      <c r="S72" s="38">
        <v>4.8870832835464215E-2</v>
      </c>
      <c r="T72" s="38">
        <v>0.19512486557533756</v>
      </c>
      <c r="U72" s="38">
        <v>3.5846576651929743E-3</v>
      </c>
      <c r="V72" s="38">
        <v>0</v>
      </c>
      <c r="W72" s="39">
        <f t="shared" si="8"/>
        <v>0</v>
      </c>
      <c r="Y72" s="43">
        <v>0</v>
      </c>
      <c r="Z72" s="44">
        <v>0</v>
      </c>
      <c r="AA72" s="44">
        <v>0</v>
      </c>
      <c r="AB72" s="44">
        <v>0</v>
      </c>
      <c r="AC72" s="44">
        <v>0</v>
      </c>
      <c r="AD72" s="44">
        <v>0</v>
      </c>
      <c r="AE72" s="44">
        <v>0</v>
      </c>
      <c r="AF72" s="44">
        <v>0</v>
      </c>
      <c r="AG72" s="44">
        <v>0</v>
      </c>
      <c r="AH72" s="44">
        <v>0</v>
      </c>
      <c r="AI72" s="44">
        <v>0</v>
      </c>
      <c r="AJ72" s="44">
        <v>2.0000000000000004E-2</v>
      </c>
      <c r="AK72" s="44">
        <v>3.0000000000000006E-2</v>
      </c>
      <c r="AL72" s="44">
        <v>0.90000000000000013</v>
      </c>
      <c r="AM72" s="44">
        <v>5.000000000000001E-2</v>
      </c>
      <c r="AN72" s="44">
        <v>0</v>
      </c>
      <c r="AO72" s="44">
        <v>0</v>
      </c>
      <c r="AP72" s="44">
        <v>0</v>
      </c>
      <c r="AQ72" s="44">
        <v>0</v>
      </c>
      <c r="AR72" s="44">
        <v>0</v>
      </c>
      <c r="AS72" s="44">
        <v>0</v>
      </c>
      <c r="AT72" s="44">
        <v>0</v>
      </c>
      <c r="AU72" s="44">
        <v>0</v>
      </c>
      <c r="AV72" s="44">
        <v>0</v>
      </c>
      <c r="AW72" s="44">
        <v>0</v>
      </c>
      <c r="AX72" s="44">
        <v>0</v>
      </c>
      <c r="AY72" s="44">
        <v>0</v>
      </c>
      <c r="AZ72" s="44">
        <v>0</v>
      </c>
      <c r="BA72" s="44">
        <v>0</v>
      </c>
      <c r="BB72" s="44">
        <v>0</v>
      </c>
      <c r="BC72" s="44">
        <v>0</v>
      </c>
      <c r="BD72" s="44">
        <v>0</v>
      </c>
      <c r="BE72" s="44">
        <v>0</v>
      </c>
      <c r="BF72" s="44">
        <v>0</v>
      </c>
      <c r="BG72" s="44">
        <v>0</v>
      </c>
      <c r="BH72" s="44">
        <v>0</v>
      </c>
      <c r="BI72" s="44">
        <v>0</v>
      </c>
      <c r="BJ72" s="44">
        <v>0</v>
      </c>
      <c r="BK72" s="44">
        <v>0</v>
      </c>
      <c r="BL72" s="44">
        <v>0</v>
      </c>
      <c r="BM72" s="44">
        <v>0</v>
      </c>
      <c r="BN72" s="44">
        <v>0</v>
      </c>
      <c r="BO72" s="44">
        <v>0</v>
      </c>
      <c r="BP72" s="44">
        <v>0</v>
      </c>
      <c r="BQ72" s="39">
        <f t="shared" si="10"/>
        <v>2.2204460492503131E-16</v>
      </c>
      <c r="BS72" s="120">
        <f t="shared" si="11"/>
        <v>0</v>
      </c>
      <c r="BT72" s="121">
        <f t="shared" si="11"/>
        <v>0</v>
      </c>
      <c r="BU72" s="121">
        <f t="shared" si="11"/>
        <v>0</v>
      </c>
      <c r="BV72" s="121">
        <f t="shared" si="11"/>
        <v>0</v>
      </c>
      <c r="BW72" s="122">
        <f t="shared" si="11"/>
        <v>0</v>
      </c>
    </row>
    <row r="73" spans="1:75" x14ac:dyDescent="0.2">
      <c r="A73" s="27">
        <f t="shared" si="9"/>
        <v>69</v>
      </c>
      <c r="B73" s="28" t="s">
        <v>123</v>
      </c>
      <c r="C73" s="99" t="s">
        <v>50</v>
      </c>
      <c r="D73" s="100" t="s">
        <v>51</v>
      </c>
      <c r="F73" s="69">
        <v>63.407225942897441</v>
      </c>
      <c r="G73" s="64">
        <v>63.406331951611548</v>
      </c>
      <c r="H73" s="64">
        <v>63.406331951611548</v>
      </c>
      <c r="I73" s="64">
        <v>63.406331951611548</v>
      </c>
      <c r="J73" s="70">
        <v>63.406331951611548</v>
      </c>
      <c r="L73" s="132"/>
      <c r="M73" s="132"/>
      <c r="N73" s="132"/>
      <c r="O73" s="132"/>
      <c r="P73" s="132"/>
      <c r="R73" s="37">
        <v>0.4493335244374374</v>
      </c>
      <c r="S73" s="38">
        <v>0.17787014476135871</v>
      </c>
      <c r="T73" s="38">
        <v>0.30342554106349429</v>
      </c>
      <c r="U73" s="38">
        <v>6.5500931632506809E-2</v>
      </c>
      <c r="V73" s="38">
        <v>3.869858105202809E-3</v>
      </c>
      <c r="W73" s="39">
        <f t="shared" si="8"/>
        <v>0</v>
      </c>
      <c r="Y73" s="43">
        <v>0</v>
      </c>
      <c r="Z73" s="44">
        <v>0</v>
      </c>
      <c r="AA73" s="44">
        <v>0</v>
      </c>
      <c r="AB73" s="44">
        <v>0</v>
      </c>
      <c r="AC73" s="44">
        <v>0</v>
      </c>
      <c r="AD73" s="44">
        <v>0</v>
      </c>
      <c r="AE73" s="44">
        <v>0</v>
      </c>
      <c r="AF73" s="44">
        <v>0</v>
      </c>
      <c r="AG73" s="44">
        <v>0</v>
      </c>
      <c r="AH73" s="44">
        <v>0</v>
      </c>
      <c r="AI73" s="44">
        <v>0</v>
      </c>
      <c r="AJ73" s="44">
        <v>0</v>
      </c>
      <c r="AK73" s="44">
        <v>0</v>
      </c>
      <c r="AL73" s="44">
        <v>0</v>
      </c>
      <c r="AM73" s="44">
        <v>0</v>
      </c>
      <c r="AN73" s="44">
        <v>0.44999999999999996</v>
      </c>
      <c r="AO73" s="44">
        <v>0.05</v>
      </c>
      <c r="AP73" s="44">
        <v>0.44999999999999996</v>
      </c>
      <c r="AQ73" s="44">
        <v>0.05</v>
      </c>
      <c r="AR73" s="44">
        <v>0</v>
      </c>
      <c r="AS73" s="44">
        <v>0</v>
      </c>
      <c r="AT73" s="44">
        <v>0</v>
      </c>
      <c r="AU73" s="44">
        <v>0</v>
      </c>
      <c r="AV73" s="44">
        <v>0</v>
      </c>
      <c r="AW73" s="44">
        <v>0</v>
      </c>
      <c r="AX73" s="44">
        <v>0</v>
      </c>
      <c r="AY73" s="44">
        <v>0</v>
      </c>
      <c r="AZ73" s="44">
        <v>0</v>
      </c>
      <c r="BA73" s="44">
        <v>0</v>
      </c>
      <c r="BB73" s="44">
        <v>0</v>
      </c>
      <c r="BC73" s="44">
        <v>0</v>
      </c>
      <c r="BD73" s="44">
        <v>0</v>
      </c>
      <c r="BE73" s="44">
        <v>0</v>
      </c>
      <c r="BF73" s="44">
        <v>0</v>
      </c>
      <c r="BG73" s="44">
        <v>0</v>
      </c>
      <c r="BH73" s="44">
        <v>0</v>
      </c>
      <c r="BI73" s="44">
        <v>0</v>
      </c>
      <c r="BJ73" s="44">
        <v>0</v>
      </c>
      <c r="BK73" s="44">
        <v>0</v>
      </c>
      <c r="BL73" s="44">
        <v>0</v>
      </c>
      <c r="BM73" s="44">
        <v>0</v>
      </c>
      <c r="BN73" s="44">
        <v>0</v>
      </c>
      <c r="BO73" s="44">
        <v>0</v>
      </c>
      <c r="BP73" s="44">
        <v>0</v>
      </c>
      <c r="BQ73" s="39">
        <f t="shared" si="10"/>
        <v>0</v>
      </c>
      <c r="BS73" s="120">
        <f t="shared" si="11"/>
        <v>0</v>
      </c>
      <c r="BT73" s="121">
        <f t="shared" si="11"/>
        <v>0</v>
      </c>
      <c r="BU73" s="121">
        <f t="shared" si="11"/>
        <v>0</v>
      </c>
      <c r="BV73" s="121">
        <f t="shared" si="11"/>
        <v>0</v>
      </c>
      <c r="BW73" s="122">
        <f t="shared" si="11"/>
        <v>0</v>
      </c>
    </row>
    <row r="74" spans="1:75" x14ac:dyDescent="0.2">
      <c r="A74" s="27">
        <f t="shared" si="9"/>
        <v>70</v>
      </c>
      <c r="B74" s="28" t="s">
        <v>124</v>
      </c>
      <c r="C74" s="99" t="s">
        <v>50</v>
      </c>
      <c r="D74" s="100" t="s">
        <v>51</v>
      </c>
      <c r="F74" s="69">
        <v>55.159933999805872</v>
      </c>
      <c r="G74" s="64">
        <v>55.159933999805872</v>
      </c>
      <c r="H74" s="64">
        <v>55.159851634174288</v>
      </c>
      <c r="I74" s="64">
        <v>55.159851634174288</v>
      </c>
      <c r="J74" s="70">
        <v>55.159933999805872</v>
      </c>
      <c r="L74" s="132"/>
      <c r="M74" s="132"/>
      <c r="N74" s="132"/>
      <c r="O74" s="132"/>
      <c r="P74" s="132"/>
      <c r="R74" s="37">
        <v>0.11494252873563217</v>
      </c>
      <c r="S74" s="38">
        <v>0.19183126883160362</v>
      </c>
      <c r="T74" s="38">
        <v>0.67012610199754485</v>
      </c>
      <c r="U74" s="38">
        <v>2.3100100435219283E-2</v>
      </c>
      <c r="V74" s="38">
        <v>0</v>
      </c>
      <c r="W74" s="39">
        <f t="shared" si="8"/>
        <v>1.1102230246251565E-16</v>
      </c>
      <c r="Y74" s="43">
        <v>0</v>
      </c>
      <c r="Z74" s="44">
        <v>0</v>
      </c>
      <c r="AA74" s="44">
        <v>0</v>
      </c>
      <c r="AB74" s="44">
        <v>0</v>
      </c>
      <c r="AC74" s="44">
        <v>0</v>
      </c>
      <c r="AD74" s="44">
        <v>0</v>
      </c>
      <c r="AE74" s="44">
        <v>0.5</v>
      </c>
      <c r="AF74" s="44">
        <v>0.5</v>
      </c>
      <c r="AG74" s="44">
        <v>0</v>
      </c>
      <c r="AH74" s="44">
        <v>0</v>
      </c>
      <c r="AI74" s="44">
        <v>0</v>
      </c>
      <c r="AJ74" s="44">
        <v>0</v>
      </c>
      <c r="AK74" s="44">
        <v>0</v>
      </c>
      <c r="AL74" s="44">
        <v>0</v>
      </c>
      <c r="AM74" s="44">
        <v>0</v>
      </c>
      <c r="AN74" s="44">
        <v>0</v>
      </c>
      <c r="AO74" s="44">
        <v>0</v>
      </c>
      <c r="AP74" s="44">
        <v>0</v>
      </c>
      <c r="AQ74" s="44">
        <v>0</v>
      </c>
      <c r="AR74" s="44">
        <v>0</v>
      </c>
      <c r="AS74" s="44">
        <v>0</v>
      </c>
      <c r="AT74" s="44">
        <v>0</v>
      </c>
      <c r="AU74" s="44">
        <v>0</v>
      </c>
      <c r="AV74" s="44">
        <v>0</v>
      </c>
      <c r="AW74" s="44">
        <v>0</v>
      </c>
      <c r="AX74" s="44">
        <v>0</v>
      </c>
      <c r="AY74" s="44">
        <v>0</v>
      </c>
      <c r="AZ74" s="44">
        <v>0</v>
      </c>
      <c r="BA74" s="44">
        <v>0</v>
      </c>
      <c r="BB74" s="44">
        <v>0</v>
      </c>
      <c r="BC74" s="44">
        <v>0</v>
      </c>
      <c r="BD74" s="44">
        <v>0</v>
      </c>
      <c r="BE74" s="44">
        <v>0</v>
      </c>
      <c r="BF74" s="44">
        <v>0</v>
      </c>
      <c r="BG74" s="44">
        <v>0</v>
      </c>
      <c r="BH74" s="44">
        <v>0</v>
      </c>
      <c r="BI74" s="44">
        <v>0</v>
      </c>
      <c r="BJ74" s="44">
        <v>0</v>
      </c>
      <c r="BK74" s="44">
        <v>0</v>
      </c>
      <c r="BL74" s="44">
        <v>0</v>
      </c>
      <c r="BM74" s="44">
        <v>0</v>
      </c>
      <c r="BN74" s="44">
        <v>0</v>
      </c>
      <c r="BO74" s="44">
        <v>0</v>
      </c>
      <c r="BP74" s="44">
        <v>0</v>
      </c>
      <c r="BQ74" s="39">
        <f t="shared" si="10"/>
        <v>0</v>
      </c>
      <c r="BS74" s="120">
        <f t="shared" si="11"/>
        <v>0</v>
      </c>
      <c r="BT74" s="121">
        <f t="shared" si="11"/>
        <v>0</v>
      </c>
      <c r="BU74" s="121">
        <f t="shared" si="11"/>
        <v>0</v>
      </c>
      <c r="BV74" s="121">
        <f t="shared" si="11"/>
        <v>0</v>
      </c>
      <c r="BW74" s="122">
        <f t="shared" si="11"/>
        <v>0</v>
      </c>
    </row>
    <row r="75" spans="1:75" x14ac:dyDescent="0.2">
      <c r="A75" s="27">
        <f t="shared" si="9"/>
        <v>71</v>
      </c>
      <c r="B75" s="28" t="s">
        <v>125</v>
      </c>
      <c r="C75" s="99" t="s">
        <v>50</v>
      </c>
      <c r="D75" s="100" t="s">
        <v>51</v>
      </c>
      <c r="F75" s="69">
        <v>55.061570188270601</v>
      </c>
      <c r="G75" s="64">
        <v>55.061579650866094</v>
      </c>
      <c r="H75" s="64">
        <v>55.061579650866094</v>
      </c>
      <c r="I75" s="64">
        <v>55.061579650866094</v>
      </c>
      <c r="J75" s="70">
        <v>55.061579650866094</v>
      </c>
      <c r="L75" s="132"/>
      <c r="M75" s="132"/>
      <c r="N75" s="132"/>
      <c r="O75" s="132"/>
      <c r="P75" s="132"/>
      <c r="R75" s="37">
        <v>0.17330045709103745</v>
      </c>
      <c r="S75" s="38">
        <v>0.21322061837469933</v>
      </c>
      <c r="T75" s="38">
        <v>0.57802042891904326</v>
      </c>
      <c r="U75" s="38">
        <v>3.4049548895439569E-2</v>
      </c>
      <c r="V75" s="38">
        <v>1.4089467197804966E-3</v>
      </c>
      <c r="W75" s="39">
        <f t="shared" si="8"/>
        <v>0</v>
      </c>
      <c r="Y75" s="43">
        <v>0</v>
      </c>
      <c r="Z75" s="44">
        <v>0</v>
      </c>
      <c r="AA75" s="44">
        <v>0</v>
      </c>
      <c r="AB75" s="44">
        <v>0</v>
      </c>
      <c r="AC75" s="44">
        <v>0</v>
      </c>
      <c r="AD75" s="44">
        <v>0</v>
      </c>
      <c r="AE75" s="44">
        <v>0</v>
      </c>
      <c r="AF75" s="44">
        <v>0</v>
      </c>
      <c r="AG75" s="44">
        <v>0</v>
      </c>
      <c r="AH75" s="44">
        <v>0</v>
      </c>
      <c r="AI75" s="44">
        <v>0</v>
      </c>
      <c r="AJ75" s="44">
        <v>0</v>
      </c>
      <c r="AK75" s="44">
        <v>0</v>
      </c>
      <c r="AL75" s="44">
        <v>0</v>
      </c>
      <c r="AM75" s="44">
        <v>0</v>
      </c>
      <c r="AN75" s="44">
        <v>0.25</v>
      </c>
      <c r="AO75" s="44">
        <v>0.25</v>
      </c>
      <c r="AP75" s="44">
        <v>0.25</v>
      </c>
      <c r="AQ75" s="44">
        <v>0.25</v>
      </c>
      <c r="AR75" s="44">
        <v>0</v>
      </c>
      <c r="AS75" s="44">
        <v>0</v>
      </c>
      <c r="AT75" s="44">
        <v>0</v>
      </c>
      <c r="AU75" s="44">
        <v>0</v>
      </c>
      <c r="AV75" s="44">
        <v>0</v>
      </c>
      <c r="AW75" s="44">
        <v>0</v>
      </c>
      <c r="AX75" s="44">
        <v>0</v>
      </c>
      <c r="AY75" s="44">
        <v>0</v>
      </c>
      <c r="AZ75" s="44">
        <v>0</v>
      </c>
      <c r="BA75" s="44">
        <v>0</v>
      </c>
      <c r="BB75" s="44">
        <v>0</v>
      </c>
      <c r="BC75" s="44">
        <v>0</v>
      </c>
      <c r="BD75" s="44">
        <v>0</v>
      </c>
      <c r="BE75" s="44">
        <v>0</v>
      </c>
      <c r="BF75" s="44">
        <v>0</v>
      </c>
      <c r="BG75" s="44">
        <v>0</v>
      </c>
      <c r="BH75" s="44">
        <v>0</v>
      </c>
      <c r="BI75" s="44">
        <v>0</v>
      </c>
      <c r="BJ75" s="44">
        <v>0</v>
      </c>
      <c r="BK75" s="44">
        <v>0</v>
      </c>
      <c r="BL75" s="44">
        <v>0</v>
      </c>
      <c r="BM75" s="44">
        <v>0</v>
      </c>
      <c r="BN75" s="44">
        <v>0</v>
      </c>
      <c r="BO75" s="44">
        <v>0</v>
      </c>
      <c r="BP75" s="44">
        <v>0</v>
      </c>
      <c r="BQ75" s="39">
        <f t="shared" si="10"/>
        <v>0</v>
      </c>
      <c r="BS75" s="120">
        <f t="shared" si="11"/>
        <v>0</v>
      </c>
      <c r="BT75" s="121">
        <f t="shared" si="11"/>
        <v>0</v>
      </c>
      <c r="BU75" s="121">
        <f t="shared" si="11"/>
        <v>0</v>
      </c>
      <c r="BV75" s="121">
        <f t="shared" si="11"/>
        <v>0</v>
      </c>
      <c r="BW75" s="122">
        <f t="shared" si="11"/>
        <v>0</v>
      </c>
    </row>
    <row r="76" spans="1:75" x14ac:dyDescent="0.2">
      <c r="A76" s="27">
        <f t="shared" si="9"/>
        <v>72</v>
      </c>
      <c r="B76" s="28" t="s">
        <v>126</v>
      </c>
      <c r="C76" s="99" t="s">
        <v>50</v>
      </c>
      <c r="D76" s="100" t="s">
        <v>51</v>
      </c>
      <c r="F76" s="69">
        <v>57.416836388323148</v>
      </c>
      <c r="G76" s="64">
        <v>57.416836388323148</v>
      </c>
      <c r="H76" s="64">
        <v>57.416836388323148</v>
      </c>
      <c r="I76" s="64">
        <v>57.416836388323148</v>
      </c>
      <c r="J76" s="70">
        <v>57.416836388323148</v>
      </c>
      <c r="L76" s="132"/>
      <c r="M76" s="132"/>
      <c r="N76" s="132"/>
      <c r="O76" s="132"/>
      <c r="P76" s="132"/>
      <c r="R76" s="37">
        <v>0.27508985346972631</v>
      </c>
      <c r="S76" s="38">
        <v>0.21163948023223664</v>
      </c>
      <c r="T76" s="38">
        <v>0.46405861210948302</v>
      </c>
      <c r="U76" s="38">
        <v>3.9673762786839921E-2</v>
      </c>
      <c r="V76" s="38">
        <v>9.5382914017141281E-3</v>
      </c>
      <c r="W76" s="39">
        <f t="shared" si="8"/>
        <v>1.1102230246251565E-16</v>
      </c>
      <c r="Y76" s="43">
        <v>0</v>
      </c>
      <c r="Z76" s="44">
        <v>0</v>
      </c>
      <c r="AA76" s="44">
        <v>0</v>
      </c>
      <c r="AB76" s="44">
        <v>0</v>
      </c>
      <c r="AC76" s="44">
        <v>0</v>
      </c>
      <c r="AD76" s="44">
        <v>0</v>
      </c>
      <c r="AE76" s="44">
        <v>0.19999999999999998</v>
      </c>
      <c r="AF76" s="44">
        <v>0.79999999999999993</v>
      </c>
      <c r="AG76" s="44">
        <v>0</v>
      </c>
      <c r="AH76" s="44">
        <v>0</v>
      </c>
      <c r="AI76" s="44">
        <v>0</v>
      </c>
      <c r="AJ76" s="44">
        <v>0</v>
      </c>
      <c r="AK76" s="44">
        <v>0</v>
      </c>
      <c r="AL76" s="44">
        <v>0</v>
      </c>
      <c r="AM76" s="44">
        <v>0</v>
      </c>
      <c r="AN76" s="44">
        <v>0</v>
      </c>
      <c r="AO76" s="44">
        <v>0</v>
      </c>
      <c r="AP76" s="44">
        <v>0</v>
      </c>
      <c r="AQ76" s="44">
        <v>0</v>
      </c>
      <c r="AR76" s="44">
        <v>0</v>
      </c>
      <c r="AS76" s="44">
        <v>0</v>
      </c>
      <c r="AT76" s="44">
        <v>0</v>
      </c>
      <c r="AU76" s="44">
        <v>0</v>
      </c>
      <c r="AV76" s="44">
        <v>0</v>
      </c>
      <c r="AW76" s="44">
        <v>0</v>
      </c>
      <c r="AX76" s="44">
        <v>0</v>
      </c>
      <c r="AY76" s="44">
        <v>0</v>
      </c>
      <c r="AZ76" s="44">
        <v>0</v>
      </c>
      <c r="BA76" s="44">
        <v>0</v>
      </c>
      <c r="BB76" s="44">
        <v>0</v>
      </c>
      <c r="BC76" s="44">
        <v>0</v>
      </c>
      <c r="BD76" s="44">
        <v>0</v>
      </c>
      <c r="BE76" s="44">
        <v>0</v>
      </c>
      <c r="BF76" s="44">
        <v>0</v>
      </c>
      <c r="BG76" s="44">
        <v>0</v>
      </c>
      <c r="BH76" s="44">
        <v>0</v>
      </c>
      <c r="BI76" s="44">
        <v>0</v>
      </c>
      <c r="BJ76" s="44">
        <v>0</v>
      </c>
      <c r="BK76" s="44">
        <v>0</v>
      </c>
      <c r="BL76" s="44">
        <v>0</v>
      </c>
      <c r="BM76" s="44">
        <v>0</v>
      </c>
      <c r="BN76" s="44">
        <v>0</v>
      </c>
      <c r="BO76" s="44">
        <v>0</v>
      </c>
      <c r="BP76" s="44">
        <v>0</v>
      </c>
      <c r="BQ76" s="39">
        <f t="shared" si="10"/>
        <v>1.1102230246251565E-16</v>
      </c>
      <c r="BS76" s="120">
        <f t="shared" si="11"/>
        <v>0</v>
      </c>
      <c r="BT76" s="121">
        <f t="shared" si="11"/>
        <v>0</v>
      </c>
      <c r="BU76" s="121">
        <f t="shared" si="11"/>
        <v>0</v>
      </c>
      <c r="BV76" s="121">
        <f t="shared" si="11"/>
        <v>0</v>
      </c>
      <c r="BW76" s="122">
        <f t="shared" si="11"/>
        <v>0</v>
      </c>
    </row>
    <row r="77" spans="1:75" x14ac:dyDescent="0.2">
      <c r="A77" s="27">
        <f t="shared" si="9"/>
        <v>73</v>
      </c>
      <c r="B77" s="28" t="s">
        <v>127</v>
      </c>
      <c r="C77" s="99" t="s">
        <v>50</v>
      </c>
      <c r="D77" s="100" t="s">
        <v>51</v>
      </c>
      <c r="F77" s="69">
        <v>74.001454192922921</v>
      </c>
      <c r="G77" s="64">
        <v>74.001454192922921</v>
      </c>
      <c r="H77" s="64">
        <v>74.001454192922921</v>
      </c>
      <c r="I77" s="64">
        <v>74.001454192922921</v>
      </c>
      <c r="J77" s="70">
        <v>74.001454192922921</v>
      </c>
      <c r="L77" s="132"/>
      <c r="M77" s="132"/>
      <c r="N77" s="132"/>
      <c r="O77" s="132"/>
      <c r="P77" s="132"/>
      <c r="R77" s="37">
        <v>0.18296709552544688</v>
      </c>
      <c r="S77" s="38">
        <v>0.53649094842309009</v>
      </c>
      <c r="T77" s="38">
        <v>0.25549356711829668</v>
      </c>
      <c r="U77" s="38">
        <v>2.5048388933166344E-2</v>
      </c>
      <c r="V77" s="38">
        <v>0</v>
      </c>
      <c r="W77" s="39">
        <f t="shared" si="8"/>
        <v>0</v>
      </c>
      <c r="Y77" s="43">
        <v>0</v>
      </c>
      <c r="Z77" s="44">
        <v>0</v>
      </c>
      <c r="AA77" s="44">
        <v>0</v>
      </c>
      <c r="AB77" s="44">
        <v>0</v>
      </c>
      <c r="AC77" s="44">
        <v>0</v>
      </c>
      <c r="AD77" s="44">
        <v>0</v>
      </c>
      <c r="AE77" s="44">
        <v>0</v>
      </c>
      <c r="AF77" s="44">
        <v>0</v>
      </c>
      <c r="AG77" s="44">
        <v>0</v>
      </c>
      <c r="AH77" s="44">
        <v>0</v>
      </c>
      <c r="AI77" s="44">
        <v>0</v>
      </c>
      <c r="AJ77" s="44">
        <v>0</v>
      </c>
      <c r="AK77" s="44">
        <v>0</v>
      </c>
      <c r="AL77" s="44">
        <v>0</v>
      </c>
      <c r="AM77" s="44">
        <v>0</v>
      </c>
      <c r="AN77" s="44">
        <v>0</v>
      </c>
      <c r="AO77" s="44">
        <v>0</v>
      </c>
      <c r="AP77" s="44">
        <v>0</v>
      </c>
      <c r="AQ77" s="44">
        <v>0</v>
      </c>
      <c r="AR77" s="44">
        <v>0</v>
      </c>
      <c r="AS77" s="44">
        <v>0</v>
      </c>
      <c r="AT77" s="44">
        <v>0</v>
      </c>
      <c r="AU77" s="44">
        <v>0</v>
      </c>
      <c r="AV77" s="44">
        <v>4.0000000000000008E-2</v>
      </c>
      <c r="AW77" s="44">
        <v>0</v>
      </c>
      <c r="AX77" s="44">
        <v>0</v>
      </c>
      <c r="AY77" s="44">
        <v>0.96000000000000008</v>
      </c>
      <c r="AZ77" s="44">
        <v>0</v>
      </c>
      <c r="BA77" s="44">
        <v>0</v>
      </c>
      <c r="BB77" s="44">
        <v>0</v>
      </c>
      <c r="BC77" s="44">
        <v>0</v>
      </c>
      <c r="BD77" s="44">
        <v>0</v>
      </c>
      <c r="BE77" s="44">
        <v>0</v>
      </c>
      <c r="BF77" s="44">
        <v>0</v>
      </c>
      <c r="BG77" s="44">
        <v>0</v>
      </c>
      <c r="BH77" s="44">
        <v>0</v>
      </c>
      <c r="BI77" s="44">
        <v>0</v>
      </c>
      <c r="BJ77" s="44">
        <v>0</v>
      </c>
      <c r="BK77" s="44">
        <v>0</v>
      </c>
      <c r="BL77" s="44">
        <v>0</v>
      </c>
      <c r="BM77" s="44">
        <v>0</v>
      </c>
      <c r="BN77" s="44">
        <v>0</v>
      </c>
      <c r="BO77" s="44">
        <v>0</v>
      </c>
      <c r="BP77" s="44">
        <v>0</v>
      </c>
      <c r="BQ77" s="39">
        <f t="shared" si="10"/>
        <v>0</v>
      </c>
      <c r="BS77" s="120">
        <f t="shared" si="11"/>
        <v>0</v>
      </c>
      <c r="BT77" s="121">
        <f t="shared" si="11"/>
        <v>0</v>
      </c>
      <c r="BU77" s="121">
        <f t="shared" si="11"/>
        <v>0</v>
      </c>
      <c r="BV77" s="121">
        <f t="shared" si="11"/>
        <v>0</v>
      </c>
      <c r="BW77" s="122">
        <f t="shared" si="11"/>
        <v>0</v>
      </c>
    </row>
    <row r="78" spans="1:75" x14ac:dyDescent="0.2">
      <c r="A78" s="27">
        <f t="shared" si="9"/>
        <v>74</v>
      </c>
      <c r="B78" s="28" t="s">
        <v>128</v>
      </c>
      <c r="C78" s="99" t="s">
        <v>47</v>
      </c>
      <c r="D78" s="100" t="s">
        <v>49</v>
      </c>
      <c r="F78" s="69">
        <v>74.629325529856786</v>
      </c>
      <c r="G78" s="64">
        <v>0</v>
      </c>
      <c r="H78" s="64">
        <v>74.629325529856786</v>
      </c>
      <c r="I78" s="64">
        <v>0</v>
      </c>
      <c r="J78" s="70">
        <v>74.631695874420814</v>
      </c>
      <c r="L78" s="132"/>
      <c r="M78" s="132"/>
      <c r="N78" s="132"/>
      <c r="O78" s="132"/>
      <c r="P78" s="132"/>
      <c r="R78" s="37">
        <v>5.7728716800931945E-2</v>
      </c>
      <c r="S78" s="38">
        <v>7.3186121525302836E-2</v>
      </c>
      <c r="T78" s="38">
        <v>0.84405887360692988</v>
      </c>
      <c r="U78" s="38">
        <v>5.1524713465637391E-3</v>
      </c>
      <c r="V78" s="38">
        <v>1.9873816720271519E-2</v>
      </c>
      <c r="W78" s="39">
        <f t="shared" si="8"/>
        <v>0</v>
      </c>
      <c r="Y78" s="43">
        <v>0</v>
      </c>
      <c r="Z78" s="44">
        <v>0</v>
      </c>
      <c r="AA78" s="44">
        <v>0.75000000000000011</v>
      </c>
      <c r="AB78" s="44">
        <v>0</v>
      </c>
      <c r="AC78" s="44">
        <v>5.000000000000001E-2</v>
      </c>
      <c r="AD78" s="44">
        <v>0</v>
      </c>
      <c r="AE78" s="44">
        <v>0.20000000000000004</v>
      </c>
      <c r="AF78" s="44">
        <v>0</v>
      </c>
      <c r="AG78" s="44">
        <v>0</v>
      </c>
      <c r="AH78" s="44">
        <v>0</v>
      </c>
      <c r="AI78" s="44">
        <v>0</v>
      </c>
      <c r="AJ78" s="44">
        <v>0</v>
      </c>
      <c r="AK78" s="44">
        <v>0</v>
      </c>
      <c r="AL78" s="44">
        <v>0</v>
      </c>
      <c r="AM78" s="44">
        <v>0</v>
      </c>
      <c r="AN78" s="44">
        <v>0</v>
      </c>
      <c r="AO78" s="44">
        <v>0</v>
      </c>
      <c r="AP78" s="44">
        <v>0</v>
      </c>
      <c r="AQ78" s="44">
        <v>0</v>
      </c>
      <c r="AR78" s="44">
        <v>0</v>
      </c>
      <c r="AS78" s="44">
        <v>0</v>
      </c>
      <c r="AT78" s="44">
        <v>0</v>
      </c>
      <c r="AU78" s="44">
        <v>0</v>
      </c>
      <c r="AV78" s="44">
        <v>0</v>
      </c>
      <c r="AW78" s="44">
        <v>0</v>
      </c>
      <c r="AX78" s="44">
        <v>0</v>
      </c>
      <c r="AY78" s="44">
        <v>0</v>
      </c>
      <c r="AZ78" s="44">
        <v>0</v>
      </c>
      <c r="BA78" s="44">
        <v>0</v>
      </c>
      <c r="BB78" s="44">
        <v>0</v>
      </c>
      <c r="BC78" s="44">
        <v>0</v>
      </c>
      <c r="BD78" s="44">
        <v>0</v>
      </c>
      <c r="BE78" s="44">
        <v>0</v>
      </c>
      <c r="BF78" s="44">
        <v>0</v>
      </c>
      <c r="BG78" s="44">
        <v>0</v>
      </c>
      <c r="BH78" s="44">
        <v>0</v>
      </c>
      <c r="BI78" s="44">
        <v>0</v>
      </c>
      <c r="BJ78" s="44">
        <v>0</v>
      </c>
      <c r="BK78" s="44">
        <v>0</v>
      </c>
      <c r="BL78" s="44">
        <v>0</v>
      </c>
      <c r="BM78" s="44">
        <v>0</v>
      </c>
      <c r="BN78" s="44">
        <v>0</v>
      </c>
      <c r="BO78" s="44">
        <v>0</v>
      </c>
      <c r="BP78" s="44">
        <v>0</v>
      </c>
      <c r="BQ78" s="39">
        <f t="shared" si="10"/>
        <v>2.2204460492503131E-16</v>
      </c>
      <c r="BS78" s="120">
        <f t="shared" si="11"/>
        <v>0</v>
      </c>
      <c r="BT78" s="121">
        <f t="shared" si="11"/>
        <v>0</v>
      </c>
      <c r="BU78" s="121">
        <f t="shared" si="11"/>
        <v>0</v>
      </c>
      <c r="BV78" s="121">
        <f t="shared" si="11"/>
        <v>0</v>
      </c>
      <c r="BW78" s="122">
        <f t="shared" si="11"/>
        <v>0</v>
      </c>
    </row>
    <row r="79" spans="1:75" x14ac:dyDescent="0.2">
      <c r="A79" s="27">
        <f t="shared" si="9"/>
        <v>75</v>
      </c>
      <c r="B79" s="28" t="s">
        <v>129</v>
      </c>
      <c r="C79" s="99" t="s">
        <v>47</v>
      </c>
      <c r="D79" s="100" t="s">
        <v>49</v>
      </c>
      <c r="F79" s="69">
        <v>0</v>
      </c>
      <c r="G79" s="64">
        <v>0</v>
      </c>
      <c r="H79" s="64">
        <v>0</v>
      </c>
      <c r="I79" s="64">
        <v>0</v>
      </c>
      <c r="J79" s="70">
        <v>0</v>
      </c>
      <c r="L79" s="132"/>
      <c r="M79" s="132"/>
      <c r="N79" s="132"/>
      <c r="O79" s="132"/>
      <c r="P79" s="132"/>
      <c r="R79" s="37">
        <v>0</v>
      </c>
      <c r="S79" s="38">
        <v>0.5</v>
      </c>
      <c r="T79" s="38">
        <v>0.5</v>
      </c>
      <c r="U79" s="38">
        <v>0</v>
      </c>
      <c r="V79" s="38">
        <v>0</v>
      </c>
      <c r="W79" s="39">
        <f t="shared" si="8"/>
        <v>0</v>
      </c>
      <c r="Y79" s="43">
        <v>0</v>
      </c>
      <c r="Z79" s="44">
        <v>0</v>
      </c>
      <c r="AA79" s="44">
        <v>0</v>
      </c>
      <c r="AB79" s="44">
        <v>0</v>
      </c>
      <c r="AC79" s="44">
        <v>0</v>
      </c>
      <c r="AD79" s="44">
        <v>0.04</v>
      </c>
      <c r="AE79" s="44">
        <v>1.4999999999999999E-2</v>
      </c>
      <c r="AF79" s="44">
        <v>0.505</v>
      </c>
      <c r="AG79" s="44">
        <v>0</v>
      </c>
      <c r="AH79" s="44">
        <v>0.44</v>
      </c>
      <c r="AI79" s="44">
        <v>0</v>
      </c>
      <c r="AJ79" s="44">
        <v>0</v>
      </c>
      <c r="AK79" s="44">
        <v>0</v>
      </c>
      <c r="AL79" s="44">
        <v>0</v>
      </c>
      <c r="AM79" s="44">
        <v>0</v>
      </c>
      <c r="AN79" s="44">
        <v>0</v>
      </c>
      <c r="AO79" s="44">
        <v>0</v>
      </c>
      <c r="AP79" s="44">
        <v>0</v>
      </c>
      <c r="AQ79" s="44">
        <v>0</v>
      </c>
      <c r="AR79" s="44">
        <v>0</v>
      </c>
      <c r="AS79" s="44">
        <v>0</v>
      </c>
      <c r="AT79" s="44">
        <v>0</v>
      </c>
      <c r="AU79" s="44">
        <v>0</v>
      </c>
      <c r="AV79" s="44">
        <v>0</v>
      </c>
      <c r="AW79" s="44">
        <v>0</v>
      </c>
      <c r="AX79" s="44">
        <v>0</v>
      </c>
      <c r="AY79" s="44">
        <v>0</v>
      </c>
      <c r="AZ79" s="44">
        <v>0</v>
      </c>
      <c r="BA79" s="44">
        <v>0</v>
      </c>
      <c r="BB79" s="44">
        <v>0</v>
      </c>
      <c r="BC79" s="44">
        <v>0</v>
      </c>
      <c r="BD79" s="44">
        <v>0</v>
      </c>
      <c r="BE79" s="44">
        <v>0</v>
      </c>
      <c r="BF79" s="44">
        <v>0</v>
      </c>
      <c r="BG79" s="44">
        <v>0</v>
      </c>
      <c r="BH79" s="44">
        <v>0</v>
      </c>
      <c r="BI79" s="44">
        <v>0</v>
      </c>
      <c r="BJ79" s="44">
        <v>0</v>
      </c>
      <c r="BK79" s="44">
        <v>0</v>
      </c>
      <c r="BL79" s="44">
        <v>0</v>
      </c>
      <c r="BM79" s="44">
        <v>0</v>
      </c>
      <c r="BN79" s="44">
        <v>0</v>
      </c>
      <c r="BO79" s="44">
        <v>0</v>
      </c>
      <c r="BP79" s="44">
        <v>0</v>
      </c>
      <c r="BQ79" s="39">
        <f t="shared" si="10"/>
        <v>0</v>
      </c>
      <c r="BS79" s="120">
        <f t="shared" si="11"/>
        <v>0</v>
      </c>
      <c r="BT79" s="121">
        <f t="shared" si="11"/>
        <v>0</v>
      </c>
      <c r="BU79" s="121">
        <f t="shared" si="11"/>
        <v>0</v>
      </c>
      <c r="BV79" s="121">
        <f t="shared" si="11"/>
        <v>0</v>
      </c>
      <c r="BW79" s="122">
        <f t="shared" si="11"/>
        <v>0</v>
      </c>
    </row>
    <row r="80" spans="1:75" x14ac:dyDescent="0.2">
      <c r="A80" s="27">
        <f t="shared" si="9"/>
        <v>76</v>
      </c>
      <c r="B80" s="28" t="s">
        <v>130</v>
      </c>
      <c r="C80" s="99" t="s">
        <v>52</v>
      </c>
      <c r="D80" s="100" t="s">
        <v>53</v>
      </c>
      <c r="F80" s="69">
        <v>94.304908198982432</v>
      </c>
      <c r="G80" s="64">
        <v>94.305010540368741</v>
      </c>
      <c r="H80" s="64">
        <v>94.304832809521358</v>
      </c>
      <c r="I80" s="64">
        <v>94.304722870786165</v>
      </c>
      <c r="J80" s="70">
        <v>94.304956362435689</v>
      </c>
      <c r="L80" s="132"/>
      <c r="M80" s="132"/>
      <c r="N80" s="132"/>
      <c r="O80" s="132"/>
      <c r="P80" s="132"/>
      <c r="R80" s="37">
        <v>0.89116545494602328</v>
      </c>
      <c r="S80" s="38">
        <v>0</v>
      </c>
      <c r="T80" s="38">
        <v>0</v>
      </c>
      <c r="U80" s="38">
        <v>0.10883454505397662</v>
      </c>
      <c r="V80" s="38">
        <v>0</v>
      </c>
      <c r="W80" s="39">
        <f t="shared" si="8"/>
        <v>1.1102230246251565E-16</v>
      </c>
      <c r="Y80" s="43">
        <v>0</v>
      </c>
      <c r="Z80" s="44">
        <v>0</v>
      </c>
      <c r="AA80" s="44">
        <v>0</v>
      </c>
      <c r="AB80" s="44">
        <v>0</v>
      </c>
      <c r="AC80" s="44">
        <v>1</v>
      </c>
      <c r="AD80" s="44">
        <v>0</v>
      </c>
      <c r="AE80" s="44">
        <v>0</v>
      </c>
      <c r="AF80" s="44">
        <v>0</v>
      </c>
      <c r="AG80" s="44">
        <v>0</v>
      </c>
      <c r="AH80" s="44">
        <v>0</v>
      </c>
      <c r="AI80" s="44">
        <v>0</v>
      </c>
      <c r="AJ80" s="44">
        <v>0</v>
      </c>
      <c r="AK80" s="44">
        <v>0</v>
      </c>
      <c r="AL80" s="44">
        <v>0</v>
      </c>
      <c r="AM80" s="44">
        <v>0</v>
      </c>
      <c r="AN80" s="44">
        <v>0</v>
      </c>
      <c r="AO80" s="44">
        <v>0</v>
      </c>
      <c r="AP80" s="44">
        <v>0</v>
      </c>
      <c r="AQ80" s="44">
        <v>0</v>
      </c>
      <c r="AR80" s="44">
        <v>0</v>
      </c>
      <c r="AS80" s="44">
        <v>0</v>
      </c>
      <c r="AT80" s="44">
        <v>0</v>
      </c>
      <c r="AU80" s="44">
        <v>0</v>
      </c>
      <c r="AV80" s="44">
        <v>0</v>
      </c>
      <c r="AW80" s="44">
        <v>0</v>
      </c>
      <c r="AX80" s="44">
        <v>0</v>
      </c>
      <c r="AY80" s="44">
        <v>0</v>
      </c>
      <c r="AZ80" s="44">
        <v>0</v>
      </c>
      <c r="BA80" s="44">
        <v>0</v>
      </c>
      <c r="BB80" s="44">
        <v>0</v>
      </c>
      <c r="BC80" s="44">
        <v>0</v>
      </c>
      <c r="BD80" s="44">
        <v>0</v>
      </c>
      <c r="BE80" s="44">
        <v>0</v>
      </c>
      <c r="BF80" s="44">
        <v>0</v>
      </c>
      <c r="BG80" s="44">
        <v>0</v>
      </c>
      <c r="BH80" s="44">
        <v>0</v>
      </c>
      <c r="BI80" s="44">
        <v>0</v>
      </c>
      <c r="BJ80" s="44">
        <v>0</v>
      </c>
      <c r="BK80" s="44">
        <v>0</v>
      </c>
      <c r="BL80" s="44">
        <v>0</v>
      </c>
      <c r="BM80" s="44">
        <v>0</v>
      </c>
      <c r="BN80" s="44">
        <v>0</v>
      </c>
      <c r="BO80" s="44">
        <v>0</v>
      </c>
      <c r="BP80" s="44">
        <v>0</v>
      </c>
      <c r="BQ80" s="39">
        <f t="shared" si="10"/>
        <v>0</v>
      </c>
      <c r="BS80" s="120">
        <f t="shared" si="11"/>
        <v>0</v>
      </c>
      <c r="BT80" s="121">
        <f t="shared" si="11"/>
        <v>0</v>
      </c>
      <c r="BU80" s="121">
        <f t="shared" si="11"/>
        <v>0</v>
      </c>
      <c r="BV80" s="121">
        <f t="shared" si="11"/>
        <v>0</v>
      </c>
      <c r="BW80" s="122">
        <f t="shared" si="11"/>
        <v>0</v>
      </c>
    </row>
    <row r="81" spans="1:75" x14ac:dyDescent="0.2">
      <c r="A81" s="27">
        <f t="shared" si="9"/>
        <v>77</v>
      </c>
      <c r="B81" s="28" t="s">
        <v>131</v>
      </c>
      <c r="C81" s="99" t="s">
        <v>50</v>
      </c>
      <c r="D81" s="100" t="s">
        <v>51</v>
      </c>
      <c r="F81" s="69">
        <v>57.726370149102593</v>
      </c>
      <c r="G81" s="64">
        <v>57.726370149102593</v>
      </c>
      <c r="H81" s="64">
        <v>57.726370149102593</v>
      </c>
      <c r="I81" s="64">
        <v>0</v>
      </c>
      <c r="J81" s="70">
        <v>0</v>
      </c>
      <c r="L81" s="132"/>
      <c r="M81" s="132"/>
      <c r="N81" s="132"/>
      <c r="O81" s="132"/>
      <c r="P81" s="132"/>
      <c r="R81" s="37">
        <v>0.22222222222222221</v>
      </c>
      <c r="S81" s="38">
        <v>0.18798732943469784</v>
      </c>
      <c r="T81" s="38">
        <v>0.53484405458089668</v>
      </c>
      <c r="U81" s="38">
        <v>4.8611111111111112E-2</v>
      </c>
      <c r="V81" s="38">
        <v>6.3352826510721244E-3</v>
      </c>
      <c r="W81" s="39">
        <f t="shared" si="8"/>
        <v>0</v>
      </c>
      <c r="Y81" s="43">
        <v>9.9999999999999985E-3</v>
      </c>
      <c r="Z81" s="44">
        <v>0</v>
      </c>
      <c r="AA81" s="44">
        <v>0</v>
      </c>
      <c r="AB81" s="44">
        <v>0</v>
      </c>
      <c r="AC81" s="44">
        <v>0</v>
      </c>
      <c r="AD81" s="44">
        <v>0</v>
      </c>
      <c r="AE81" s="44">
        <v>0.22499999999999998</v>
      </c>
      <c r="AF81" s="44">
        <v>0.29999999999999993</v>
      </c>
      <c r="AG81" s="44">
        <v>0</v>
      </c>
      <c r="AH81" s="44">
        <v>0</v>
      </c>
      <c r="AI81" s="44">
        <v>0</v>
      </c>
      <c r="AJ81" s="44">
        <v>0</v>
      </c>
      <c r="AK81" s="44">
        <v>0</v>
      </c>
      <c r="AL81" s="44">
        <v>3.9999999999999994E-2</v>
      </c>
      <c r="AM81" s="44">
        <v>0</v>
      </c>
      <c r="AN81" s="44">
        <v>0.12499999999999999</v>
      </c>
      <c r="AO81" s="44">
        <v>4.9999999999999996E-2</v>
      </c>
      <c r="AP81" s="44">
        <v>0.12499999999999999</v>
      </c>
      <c r="AQ81" s="44">
        <v>0.12499999999999999</v>
      </c>
      <c r="AR81" s="44">
        <v>0</v>
      </c>
      <c r="AS81" s="44">
        <v>0</v>
      </c>
      <c r="AT81" s="44">
        <v>0</v>
      </c>
      <c r="AU81" s="44">
        <v>0</v>
      </c>
      <c r="AV81" s="44">
        <v>0</v>
      </c>
      <c r="AW81" s="44">
        <v>0</v>
      </c>
      <c r="AX81" s="44">
        <v>0</v>
      </c>
      <c r="AY81" s="44">
        <v>0</v>
      </c>
      <c r="AZ81" s="44">
        <v>0</v>
      </c>
      <c r="BA81" s="44">
        <v>0</v>
      </c>
      <c r="BB81" s="44">
        <v>0</v>
      </c>
      <c r="BC81" s="44">
        <v>0</v>
      </c>
      <c r="BD81" s="44">
        <v>0</v>
      </c>
      <c r="BE81" s="44">
        <v>0</v>
      </c>
      <c r="BF81" s="44">
        <v>0</v>
      </c>
      <c r="BG81" s="44">
        <v>0</v>
      </c>
      <c r="BH81" s="44">
        <v>0</v>
      </c>
      <c r="BI81" s="44">
        <v>0</v>
      </c>
      <c r="BJ81" s="44">
        <v>0</v>
      </c>
      <c r="BK81" s="44">
        <v>0</v>
      </c>
      <c r="BL81" s="44">
        <v>0</v>
      </c>
      <c r="BM81" s="44">
        <v>0</v>
      </c>
      <c r="BN81" s="44">
        <v>0</v>
      </c>
      <c r="BO81" s="44">
        <v>0</v>
      </c>
      <c r="BP81" s="44">
        <v>0</v>
      </c>
      <c r="BQ81" s="39">
        <f t="shared" si="10"/>
        <v>0</v>
      </c>
      <c r="BS81" s="120">
        <f t="shared" si="11"/>
        <v>0</v>
      </c>
      <c r="BT81" s="121">
        <f t="shared" si="11"/>
        <v>0</v>
      </c>
      <c r="BU81" s="121">
        <f t="shared" si="11"/>
        <v>0</v>
      </c>
      <c r="BV81" s="121">
        <f t="shared" si="11"/>
        <v>0</v>
      </c>
      <c r="BW81" s="122">
        <f t="shared" si="11"/>
        <v>0</v>
      </c>
    </row>
    <row r="82" spans="1:75" x14ac:dyDescent="0.2">
      <c r="A82" s="27">
        <f t="shared" si="9"/>
        <v>78</v>
      </c>
      <c r="B82" s="28" t="s">
        <v>132</v>
      </c>
      <c r="C82" s="99" t="s">
        <v>50</v>
      </c>
      <c r="D82" s="100" t="s">
        <v>51</v>
      </c>
      <c r="F82" s="69">
        <v>57.726494075829955</v>
      </c>
      <c r="G82" s="64">
        <v>57.726504202625627</v>
      </c>
      <c r="H82" s="64">
        <v>57.726497116350288</v>
      </c>
      <c r="I82" s="64">
        <v>57.726498568844207</v>
      </c>
      <c r="J82" s="70">
        <v>57.726494812119292</v>
      </c>
      <c r="L82" s="132"/>
      <c r="M82" s="132"/>
      <c r="N82" s="132"/>
      <c r="O82" s="132"/>
      <c r="P82" s="132"/>
      <c r="R82" s="37">
        <v>0.2222222221805355</v>
      </c>
      <c r="S82" s="38">
        <v>0.18798732949466826</v>
      </c>
      <c r="T82" s="38">
        <v>0.53484405451668449</v>
      </c>
      <c r="U82" s="38">
        <v>4.8611111127785808E-2</v>
      </c>
      <c r="V82" s="38">
        <v>6.3352826803259763E-3</v>
      </c>
      <c r="W82" s="39">
        <f t="shared" si="8"/>
        <v>0</v>
      </c>
      <c r="Y82" s="43">
        <v>0.01</v>
      </c>
      <c r="Z82" s="44">
        <v>0</v>
      </c>
      <c r="AA82" s="44">
        <v>0</v>
      </c>
      <c r="AB82" s="44">
        <v>0</v>
      </c>
      <c r="AC82" s="44">
        <v>0</v>
      </c>
      <c r="AD82" s="44">
        <v>0</v>
      </c>
      <c r="AE82" s="44">
        <v>0.22500000000000001</v>
      </c>
      <c r="AF82" s="44">
        <v>0.3</v>
      </c>
      <c r="AG82" s="44">
        <v>0</v>
      </c>
      <c r="AH82" s="44">
        <v>0</v>
      </c>
      <c r="AI82" s="44">
        <v>0</v>
      </c>
      <c r="AJ82" s="44">
        <v>0</v>
      </c>
      <c r="AK82" s="44">
        <v>0</v>
      </c>
      <c r="AL82" s="44">
        <v>0.04</v>
      </c>
      <c r="AM82" s="44">
        <v>0</v>
      </c>
      <c r="AN82" s="44">
        <v>0.125</v>
      </c>
      <c r="AO82" s="44">
        <v>0.05</v>
      </c>
      <c r="AP82" s="44">
        <v>0.125</v>
      </c>
      <c r="AQ82" s="44">
        <v>0.125</v>
      </c>
      <c r="AR82" s="44">
        <v>0</v>
      </c>
      <c r="AS82" s="44">
        <v>0</v>
      </c>
      <c r="AT82" s="44">
        <v>0</v>
      </c>
      <c r="AU82" s="44">
        <v>0</v>
      </c>
      <c r="AV82" s="44">
        <v>0</v>
      </c>
      <c r="AW82" s="44">
        <v>0</v>
      </c>
      <c r="AX82" s="44">
        <v>0</v>
      </c>
      <c r="AY82" s="44">
        <v>0</v>
      </c>
      <c r="AZ82" s="44">
        <v>0</v>
      </c>
      <c r="BA82" s="44">
        <v>0</v>
      </c>
      <c r="BB82" s="44">
        <v>0</v>
      </c>
      <c r="BC82" s="44">
        <v>0</v>
      </c>
      <c r="BD82" s="44">
        <v>0</v>
      </c>
      <c r="BE82" s="44">
        <v>0</v>
      </c>
      <c r="BF82" s="44">
        <v>0</v>
      </c>
      <c r="BG82" s="44">
        <v>0</v>
      </c>
      <c r="BH82" s="44">
        <v>0</v>
      </c>
      <c r="BI82" s="44">
        <v>0</v>
      </c>
      <c r="BJ82" s="44">
        <v>0</v>
      </c>
      <c r="BK82" s="44">
        <v>0</v>
      </c>
      <c r="BL82" s="44">
        <v>0</v>
      </c>
      <c r="BM82" s="44">
        <v>0</v>
      </c>
      <c r="BN82" s="44">
        <v>0</v>
      </c>
      <c r="BO82" s="44">
        <v>0</v>
      </c>
      <c r="BP82" s="44">
        <v>0</v>
      </c>
      <c r="BQ82" s="39">
        <f t="shared" si="10"/>
        <v>0</v>
      </c>
      <c r="BS82" s="120">
        <f t="shared" si="11"/>
        <v>0</v>
      </c>
      <c r="BT82" s="121">
        <f t="shared" si="11"/>
        <v>0</v>
      </c>
      <c r="BU82" s="121">
        <f t="shared" si="11"/>
        <v>0</v>
      </c>
      <c r="BV82" s="121">
        <f t="shared" si="11"/>
        <v>0</v>
      </c>
      <c r="BW82" s="122">
        <f t="shared" si="11"/>
        <v>0</v>
      </c>
    </row>
    <row r="83" spans="1:75" x14ac:dyDescent="0.2">
      <c r="A83" s="27">
        <f t="shared" si="9"/>
        <v>79</v>
      </c>
      <c r="B83" s="28" t="s">
        <v>133</v>
      </c>
      <c r="C83" s="99" t="s">
        <v>50</v>
      </c>
      <c r="D83" s="100" t="s">
        <v>51</v>
      </c>
      <c r="F83" s="69">
        <v>49.137857947636739</v>
      </c>
      <c r="G83" s="64">
        <v>49.137882175296419</v>
      </c>
      <c r="H83" s="64">
        <v>49.137860959453015</v>
      </c>
      <c r="I83" s="64">
        <v>49.137860959453015</v>
      </c>
      <c r="J83" s="70">
        <v>49.137860959453015</v>
      </c>
      <c r="L83" s="132"/>
      <c r="M83" s="132"/>
      <c r="N83" s="132"/>
      <c r="O83" s="132"/>
      <c r="P83" s="132"/>
      <c r="R83" s="37">
        <v>0.25237793278376663</v>
      </c>
      <c r="S83" s="38">
        <v>0.48509828788839565</v>
      </c>
      <c r="T83" s="38">
        <v>0.18883957075837088</v>
      </c>
      <c r="U83" s="38">
        <v>4.311984781230184E-2</v>
      </c>
      <c r="V83" s="38">
        <v>3.0564360757164958E-2</v>
      </c>
      <c r="W83" s="39">
        <f t="shared" si="8"/>
        <v>0</v>
      </c>
      <c r="Y83" s="43">
        <v>0.01</v>
      </c>
      <c r="Z83" s="44">
        <v>0</v>
      </c>
      <c r="AA83" s="44">
        <v>0</v>
      </c>
      <c r="AB83" s="44">
        <v>0</v>
      </c>
      <c r="AC83" s="44">
        <v>0</v>
      </c>
      <c r="AD83" s="44">
        <v>0</v>
      </c>
      <c r="AE83" s="44">
        <v>0.22499999999999998</v>
      </c>
      <c r="AF83" s="44">
        <v>0.3</v>
      </c>
      <c r="AG83" s="44">
        <v>0</v>
      </c>
      <c r="AH83" s="44">
        <v>0</v>
      </c>
      <c r="AI83" s="44">
        <v>0</v>
      </c>
      <c r="AJ83" s="44">
        <v>0</v>
      </c>
      <c r="AK83" s="44">
        <v>0</v>
      </c>
      <c r="AL83" s="44">
        <v>0.04</v>
      </c>
      <c r="AM83" s="44">
        <v>0</v>
      </c>
      <c r="AN83" s="44">
        <v>0.125</v>
      </c>
      <c r="AO83" s="44">
        <v>0.05</v>
      </c>
      <c r="AP83" s="44">
        <v>0.125</v>
      </c>
      <c r="AQ83" s="44">
        <v>0.125</v>
      </c>
      <c r="AR83" s="44">
        <v>0</v>
      </c>
      <c r="AS83" s="44">
        <v>0</v>
      </c>
      <c r="AT83" s="44">
        <v>0</v>
      </c>
      <c r="AU83" s="44">
        <v>0</v>
      </c>
      <c r="AV83" s="44">
        <v>0</v>
      </c>
      <c r="AW83" s="44">
        <v>0</v>
      </c>
      <c r="AX83" s="44">
        <v>0</v>
      </c>
      <c r="AY83" s="44">
        <v>0</v>
      </c>
      <c r="AZ83" s="44">
        <v>0</v>
      </c>
      <c r="BA83" s="44">
        <v>0</v>
      </c>
      <c r="BB83" s="44">
        <v>0</v>
      </c>
      <c r="BC83" s="44">
        <v>0</v>
      </c>
      <c r="BD83" s="44">
        <v>0</v>
      </c>
      <c r="BE83" s="44">
        <v>0</v>
      </c>
      <c r="BF83" s="44">
        <v>0</v>
      </c>
      <c r="BG83" s="44">
        <v>0</v>
      </c>
      <c r="BH83" s="44">
        <v>0</v>
      </c>
      <c r="BI83" s="44">
        <v>0</v>
      </c>
      <c r="BJ83" s="44">
        <v>0</v>
      </c>
      <c r="BK83" s="44">
        <v>0</v>
      </c>
      <c r="BL83" s="44">
        <v>0</v>
      </c>
      <c r="BM83" s="44">
        <v>0</v>
      </c>
      <c r="BN83" s="44">
        <v>0</v>
      </c>
      <c r="BO83" s="44">
        <v>0</v>
      </c>
      <c r="BP83" s="44">
        <v>0</v>
      </c>
      <c r="BQ83" s="39">
        <f t="shared" si="10"/>
        <v>0</v>
      </c>
      <c r="BS83" s="120">
        <f t="shared" si="11"/>
        <v>0</v>
      </c>
      <c r="BT83" s="121">
        <f t="shared" si="11"/>
        <v>0</v>
      </c>
      <c r="BU83" s="121">
        <f t="shared" si="11"/>
        <v>0</v>
      </c>
      <c r="BV83" s="121">
        <f t="shared" si="11"/>
        <v>0</v>
      </c>
      <c r="BW83" s="122">
        <f t="shared" si="11"/>
        <v>0</v>
      </c>
    </row>
    <row r="84" spans="1:75" x14ac:dyDescent="0.2">
      <c r="A84" s="27">
        <f t="shared" si="9"/>
        <v>80</v>
      </c>
      <c r="B84" s="28" t="s">
        <v>134</v>
      </c>
      <c r="C84" s="99" t="s">
        <v>50</v>
      </c>
      <c r="D84" s="100" t="s">
        <v>51</v>
      </c>
      <c r="F84" s="69">
        <v>54.035144233559691</v>
      </c>
      <c r="G84" s="64">
        <v>54.035144233559691</v>
      </c>
      <c r="H84" s="64">
        <v>54.035144233559691</v>
      </c>
      <c r="I84" s="64">
        <v>54.035144233559691</v>
      </c>
      <c r="J84" s="70">
        <v>54.035144233559691</v>
      </c>
      <c r="L84" s="132"/>
      <c r="M84" s="132"/>
      <c r="N84" s="132"/>
      <c r="O84" s="132"/>
      <c r="P84" s="132"/>
      <c r="R84" s="37">
        <v>0.29947437582128772</v>
      </c>
      <c r="S84" s="38">
        <v>0.39500657030223379</v>
      </c>
      <c r="T84" s="38">
        <v>0.23837056504599213</v>
      </c>
      <c r="U84" s="38">
        <v>6.4651773981603142E-2</v>
      </c>
      <c r="V84" s="38">
        <v>2.4967148488830486E-3</v>
      </c>
      <c r="W84" s="39">
        <f t="shared" si="8"/>
        <v>1.1102230246251565E-16</v>
      </c>
      <c r="Y84" s="43">
        <v>0</v>
      </c>
      <c r="Z84" s="44">
        <v>0</v>
      </c>
      <c r="AA84" s="44">
        <v>0</v>
      </c>
      <c r="AB84" s="44">
        <v>0</v>
      </c>
      <c r="AC84" s="44">
        <v>0</v>
      </c>
      <c r="AD84" s="44">
        <v>0</v>
      </c>
      <c r="AE84" s="44">
        <v>0</v>
      </c>
      <c r="AF84" s="44">
        <v>0</v>
      </c>
      <c r="AG84" s="44">
        <v>0</v>
      </c>
      <c r="AH84" s="44">
        <v>0</v>
      </c>
      <c r="AI84" s="44">
        <v>0</v>
      </c>
      <c r="AJ84" s="44">
        <v>0</v>
      </c>
      <c r="AK84" s="44">
        <v>0</v>
      </c>
      <c r="AL84" s="44">
        <v>0</v>
      </c>
      <c r="AM84" s="44">
        <v>0</v>
      </c>
      <c r="AN84" s="44">
        <v>0.35</v>
      </c>
      <c r="AO84" s="44">
        <v>0.2</v>
      </c>
      <c r="AP84" s="44">
        <v>0.1</v>
      </c>
      <c r="AQ84" s="44">
        <v>0.35</v>
      </c>
      <c r="AR84" s="44">
        <v>0</v>
      </c>
      <c r="AS84" s="44">
        <v>0</v>
      </c>
      <c r="AT84" s="44">
        <v>0</v>
      </c>
      <c r="AU84" s="44">
        <v>0</v>
      </c>
      <c r="AV84" s="44">
        <v>0</v>
      </c>
      <c r="AW84" s="44">
        <v>0</v>
      </c>
      <c r="AX84" s="44">
        <v>0</v>
      </c>
      <c r="AY84" s="44">
        <v>0</v>
      </c>
      <c r="AZ84" s="44">
        <v>0</v>
      </c>
      <c r="BA84" s="44">
        <v>0</v>
      </c>
      <c r="BB84" s="44">
        <v>0</v>
      </c>
      <c r="BC84" s="44">
        <v>0</v>
      </c>
      <c r="BD84" s="44">
        <v>0</v>
      </c>
      <c r="BE84" s="44">
        <v>0</v>
      </c>
      <c r="BF84" s="44">
        <v>0</v>
      </c>
      <c r="BG84" s="44">
        <v>0</v>
      </c>
      <c r="BH84" s="44">
        <v>0</v>
      </c>
      <c r="BI84" s="44">
        <v>0</v>
      </c>
      <c r="BJ84" s="44">
        <v>0</v>
      </c>
      <c r="BK84" s="44">
        <v>0</v>
      </c>
      <c r="BL84" s="44">
        <v>0</v>
      </c>
      <c r="BM84" s="44">
        <v>0</v>
      </c>
      <c r="BN84" s="44">
        <v>0</v>
      </c>
      <c r="BO84" s="44">
        <v>0</v>
      </c>
      <c r="BP84" s="44">
        <v>0</v>
      </c>
      <c r="BQ84" s="39">
        <f t="shared" si="10"/>
        <v>0</v>
      </c>
      <c r="BS84" s="120">
        <f t="shared" si="11"/>
        <v>0</v>
      </c>
      <c r="BT84" s="121">
        <f t="shared" si="11"/>
        <v>0</v>
      </c>
      <c r="BU84" s="121">
        <f t="shared" si="11"/>
        <v>0</v>
      </c>
      <c r="BV84" s="121">
        <f t="shared" si="11"/>
        <v>0</v>
      </c>
      <c r="BW84" s="122">
        <f t="shared" si="11"/>
        <v>0</v>
      </c>
    </row>
    <row r="85" spans="1:75" x14ac:dyDescent="0.2">
      <c r="A85" s="27">
        <f t="shared" si="9"/>
        <v>81</v>
      </c>
      <c r="B85" s="28" t="s">
        <v>135</v>
      </c>
      <c r="C85" s="99" t="s">
        <v>50</v>
      </c>
      <c r="D85" s="100" t="s">
        <v>51</v>
      </c>
      <c r="F85" s="69">
        <v>56.192167604263538</v>
      </c>
      <c r="G85" s="64">
        <v>56.192128246636535</v>
      </c>
      <c r="H85" s="64">
        <v>56.192201033103331</v>
      </c>
      <c r="I85" s="64">
        <v>56.192188116752753</v>
      </c>
      <c r="J85" s="70">
        <v>56.192167800871893</v>
      </c>
      <c r="L85" s="132"/>
      <c r="M85" s="132"/>
      <c r="N85" s="132"/>
      <c r="O85" s="132"/>
      <c r="P85" s="132"/>
      <c r="R85" s="37">
        <v>0.24535362354995632</v>
      </c>
      <c r="S85" s="38">
        <v>0.40189597106149427</v>
      </c>
      <c r="T85" s="38">
        <v>0.29973805662966196</v>
      </c>
      <c r="U85" s="38">
        <v>5.1390794561556694E-2</v>
      </c>
      <c r="V85" s="38">
        <v>1.6215541973306723E-3</v>
      </c>
      <c r="W85" s="39">
        <f t="shared" si="8"/>
        <v>0</v>
      </c>
      <c r="Y85" s="43">
        <v>0</v>
      </c>
      <c r="Z85" s="44">
        <v>0</v>
      </c>
      <c r="AA85" s="44">
        <v>0</v>
      </c>
      <c r="AB85" s="44">
        <v>0</v>
      </c>
      <c r="AC85" s="44">
        <v>0</v>
      </c>
      <c r="AD85" s="44">
        <v>0</v>
      </c>
      <c r="AE85" s="44">
        <v>0</v>
      </c>
      <c r="AF85" s="44">
        <v>0</v>
      </c>
      <c r="AG85" s="44">
        <v>0</v>
      </c>
      <c r="AH85" s="44">
        <v>0</v>
      </c>
      <c r="AI85" s="44">
        <v>0</v>
      </c>
      <c r="AJ85" s="44">
        <v>2.0000000000000004E-2</v>
      </c>
      <c r="AK85" s="44">
        <v>2.9999999999999995E-2</v>
      </c>
      <c r="AL85" s="44">
        <v>0.9</v>
      </c>
      <c r="AM85" s="44">
        <v>0.05</v>
      </c>
      <c r="AN85" s="44">
        <v>0</v>
      </c>
      <c r="AO85" s="44">
        <v>0</v>
      </c>
      <c r="AP85" s="44">
        <v>0</v>
      </c>
      <c r="AQ85" s="44">
        <v>0</v>
      </c>
      <c r="AR85" s="44">
        <v>0</v>
      </c>
      <c r="AS85" s="44">
        <v>0</v>
      </c>
      <c r="AT85" s="44">
        <v>0</v>
      </c>
      <c r="AU85" s="44">
        <v>0</v>
      </c>
      <c r="AV85" s="44">
        <v>0</v>
      </c>
      <c r="AW85" s="44">
        <v>0</v>
      </c>
      <c r="AX85" s="44">
        <v>0</v>
      </c>
      <c r="AY85" s="44">
        <v>0</v>
      </c>
      <c r="AZ85" s="44">
        <v>0</v>
      </c>
      <c r="BA85" s="44">
        <v>0</v>
      </c>
      <c r="BB85" s="44">
        <v>0</v>
      </c>
      <c r="BC85" s="44">
        <v>0</v>
      </c>
      <c r="BD85" s="44">
        <v>0</v>
      </c>
      <c r="BE85" s="44">
        <v>0</v>
      </c>
      <c r="BF85" s="44">
        <v>0</v>
      </c>
      <c r="BG85" s="44">
        <v>0</v>
      </c>
      <c r="BH85" s="44">
        <v>0</v>
      </c>
      <c r="BI85" s="44">
        <v>0</v>
      </c>
      <c r="BJ85" s="44">
        <v>0</v>
      </c>
      <c r="BK85" s="44">
        <v>0</v>
      </c>
      <c r="BL85" s="44">
        <v>0</v>
      </c>
      <c r="BM85" s="44">
        <v>0</v>
      </c>
      <c r="BN85" s="44">
        <v>0</v>
      </c>
      <c r="BO85" s="44">
        <v>0</v>
      </c>
      <c r="BP85" s="44">
        <v>0</v>
      </c>
      <c r="BQ85" s="39">
        <f t="shared" si="10"/>
        <v>0</v>
      </c>
      <c r="BS85" s="120">
        <f t="shared" si="11"/>
        <v>0</v>
      </c>
      <c r="BT85" s="121">
        <f t="shared" si="11"/>
        <v>0</v>
      </c>
      <c r="BU85" s="121">
        <f t="shared" si="11"/>
        <v>0</v>
      </c>
      <c r="BV85" s="121">
        <f t="shared" si="11"/>
        <v>0</v>
      </c>
      <c r="BW85" s="122">
        <f t="shared" si="11"/>
        <v>0</v>
      </c>
    </row>
    <row r="86" spans="1:75" x14ac:dyDescent="0.2">
      <c r="A86" s="27">
        <f t="shared" si="9"/>
        <v>82</v>
      </c>
      <c r="B86" s="28" t="s">
        <v>136</v>
      </c>
      <c r="C86" s="99" t="s">
        <v>50</v>
      </c>
      <c r="D86" s="100" t="s">
        <v>51</v>
      </c>
      <c r="F86" s="69">
        <v>185.87488272698843</v>
      </c>
      <c r="G86" s="64">
        <v>185.87488272698843</v>
      </c>
      <c r="H86" s="64">
        <v>185.87488272698843</v>
      </c>
      <c r="I86" s="64">
        <v>185.87488272698843</v>
      </c>
      <c r="J86" s="70">
        <v>185.87488272698843</v>
      </c>
      <c r="L86" s="132"/>
      <c r="M86" s="132"/>
      <c r="N86" s="132"/>
      <c r="O86" s="132"/>
      <c r="P86" s="132"/>
      <c r="R86" s="37">
        <v>0.99316090524745093</v>
      </c>
      <c r="S86" s="38">
        <v>0</v>
      </c>
      <c r="T86" s="38">
        <v>6.7147475752300425E-3</v>
      </c>
      <c r="U86" s="38">
        <v>1.2434717731907484E-4</v>
      </c>
      <c r="V86" s="38">
        <v>0</v>
      </c>
      <c r="W86" s="39">
        <f t="shared" si="8"/>
        <v>0</v>
      </c>
      <c r="Y86" s="43">
        <v>0</v>
      </c>
      <c r="Z86" s="44">
        <v>0</v>
      </c>
      <c r="AA86" s="44">
        <v>0</v>
      </c>
      <c r="AB86" s="44">
        <v>0</v>
      </c>
      <c r="AC86" s="44">
        <v>0</v>
      </c>
      <c r="AD86" s="44">
        <v>0</v>
      </c>
      <c r="AE86" s="44">
        <v>0</v>
      </c>
      <c r="AF86" s="44">
        <v>1</v>
      </c>
      <c r="AG86" s="44">
        <v>0</v>
      </c>
      <c r="AH86" s="44">
        <v>0</v>
      </c>
      <c r="AI86" s="44">
        <v>0</v>
      </c>
      <c r="AJ86" s="44">
        <v>0</v>
      </c>
      <c r="AK86" s="44">
        <v>0</v>
      </c>
      <c r="AL86" s="44">
        <v>0</v>
      </c>
      <c r="AM86" s="44">
        <v>0</v>
      </c>
      <c r="AN86" s="44">
        <v>0</v>
      </c>
      <c r="AO86" s="44">
        <v>0</v>
      </c>
      <c r="AP86" s="44">
        <v>0</v>
      </c>
      <c r="AQ86" s="44">
        <v>0</v>
      </c>
      <c r="AR86" s="44">
        <v>0</v>
      </c>
      <c r="AS86" s="44">
        <v>0</v>
      </c>
      <c r="AT86" s="44">
        <v>0</v>
      </c>
      <c r="AU86" s="44">
        <v>0</v>
      </c>
      <c r="AV86" s="44">
        <v>0</v>
      </c>
      <c r="AW86" s="44">
        <v>0</v>
      </c>
      <c r="AX86" s="44">
        <v>0</v>
      </c>
      <c r="AY86" s="44">
        <v>0</v>
      </c>
      <c r="AZ86" s="44">
        <v>0</v>
      </c>
      <c r="BA86" s="44">
        <v>0</v>
      </c>
      <c r="BB86" s="44">
        <v>0</v>
      </c>
      <c r="BC86" s="44">
        <v>0</v>
      </c>
      <c r="BD86" s="44">
        <v>0</v>
      </c>
      <c r="BE86" s="44">
        <v>0</v>
      </c>
      <c r="BF86" s="44">
        <v>0</v>
      </c>
      <c r="BG86" s="44">
        <v>0</v>
      </c>
      <c r="BH86" s="44">
        <v>0</v>
      </c>
      <c r="BI86" s="44">
        <v>0</v>
      </c>
      <c r="BJ86" s="44">
        <v>0</v>
      </c>
      <c r="BK86" s="44">
        <v>0</v>
      </c>
      <c r="BL86" s="44">
        <v>0</v>
      </c>
      <c r="BM86" s="44">
        <v>0</v>
      </c>
      <c r="BN86" s="44">
        <v>0</v>
      </c>
      <c r="BO86" s="44">
        <v>0</v>
      </c>
      <c r="BP86" s="44">
        <v>0</v>
      </c>
      <c r="BQ86" s="39">
        <f t="shared" si="10"/>
        <v>0</v>
      </c>
      <c r="BS86" s="120">
        <f t="shared" si="11"/>
        <v>0</v>
      </c>
      <c r="BT86" s="121">
        <f t="shared" si="11"/>
        <v>0</v>
      </c>
      <c r="BU86" s="121">
        <f t="shared" si="11"/>
        <v>0</v>
      </c>
      <c r="BV86" s="121">
        <f t="shared" si="11"/>
        <v>0</v>
      </c>
      <c r="BW86" s="122">
        <f t="shared" si="11"/>
        <v>0</v>
      </c>
    </row>
    <row r="87" spans="1:75" x14ac:dyDescent="0.2">
      <c r="A87" s="27">
        <f t="shared" si="9"/>
        <v>83</v>
      </c>
      <c r="B87" s="28" t="s">
        <v>137</v>
      </c>
      <c r="C87" s="99" t="s">
        <v>50</v>
      </c>
      <c r="D87" s="100" t="s">
        <v>51</v>
      </c>
      <c r="F87" s="69">
        <v>59.221162814799456</v>
      </c>
      <c r="G87" s="64">
        <v>59.221162814799456</v>
      </c>
      <c r="H87" s="64">
        <v>59.221162814799456</v>
      </c>
      <c r="I87" s="64">
        <v>59.221162814799456</v>
      </c>
      <c r="J87" s="70">
        <v>59.221162814799456</v>
      </c>
      <c r="L87" s="132"/>
      <c r="M87" s="132"/>
      <c r="N87" s="132"/>
      <c r="O87" s="132"/>
      <c r="P87" s="132"/>
      <c r="R87" s="37">
        <v>0.27743185277431848</v>
      </c>
      <c r="S87" s="38">
        <v>0.53632212536322132</v>
      </c>
      <c r="T87" s="38">
        <v>0.1434896914348969</v>
      </c>
      <c r="U87" s="38">
        <v>3.6252940362529393E-2</v>
      </c>
      <c r="V87" s="38">
        <v>6.5033900650339005E-3</v>
      </c>
      <c r="W87" s="39">
        <f t="shared" si="8"/>
        <v>1.1102230246251565E-16</v>
      </c>
      <c r="Y87" s="43">
        <v>0</v>
      </c>
      <c r="Z87" s="44">
        <v>0</v>
      </c>
      <c r="AA87" s="44">
        <v>0</v>
      </c>
      <c r="AB87" s="44">
        <v>0</v>
      </c>
      <c r="AC87" s="44">
        <v>0</v>
      </c>
      <c r="AD87" s="44">
        <v>0</v>
      </c>
      <c r="AE87" s="44">
        <v>0</v>
      </c>
      <c r="AF87" s="44">
        <v>0</v>
      </c>
      <c r="AG87" s="44">
        <v>1</v>
      </c>
      <c r="AH87" s="44">
        <v>0</v>
      </c>
      <c r="AI87" s="44">
        <v>0</v>
      </c>
      <c r="AJ87" s="44">
        <v>0</v>
      </c>
      <c r="AK87" s="44">
        <v>0</v>
      </c>
      <c r="AL87" s="44">
        <v>0</v>
      </c>
      <c r="AM87" s="44">
        <v>0</v>
      </c>
      <c r="AN87" s="44">
        <v>0</v>
      </c>
      <c r="AO87" s="44">
        <v>0</v>
      </c>
      <c r="AP87" s="44">
        <v>0</v>
      </c>
      <c r="AQ87" s="44">
        <v>0</v>
      </c>
      <c r="AR87" s="44">
        <v>0</v>
      </c>
      <c r="AS87" s="44">
        <v>0</v>
      </c>
      <c r="AT87" s="44">
        <v>0</v>
      </c>
      <c r="AU87" s="44">
        <v>0</v>
      </c>
      <c r="AV87" s="44">
        <v>0</v>
      </c>
      <c r="AW87" s="44">
        <v>0</v>
      </c>
      <c r="AX87" s="44">
        <v>0</v>
      </c>
      <c r="AY87" s="44">
        <v>0</v>
      </c>
      <c r="AZ87" s="44">
        <v>0</v>
      </c>
      <c r="BA87" s="44">
        <v>0</v>
      </c>
      <c r="BB87" s="44">
        <v>0</v>
      </c>
      <c r="BC87" s="44">
        <v>0</v>
      </c>
      <c r="BD87" s="44">
        <v>0</v>
      </c>
      <c r="BE87" s="44">
        <v>0</v>
      </c>
      <c r="BF87" s="44">
        <v>0</v>
      </c>
      <c r="BG87" s="44">
        <v>0</v>
      </c>
      <c r="BH87" s="44">
        <v>0</v>
      </c>
      <c r="BI87" s="44">
        <v>0</v>
      </c>
      <c r="BJ87" s="44">
        <v>0</v>
      </c>
      <c r="BK87" s="44">
        <v>0</v>
      </c>
      <c r="BL87" s="44">
        <v>0</v>
      </c>
      <c r="BM87" s="44">
        <v>0</v>
      </c>
      <c r="BN87" s="44">
        <v>0</v>
      </c>
      <c r="BO87" s="44">
        <v>0</v>
      </c>
      <c r="BP87" s="44">
        <v>0</v>
      </c>
      <c r="BQ87" s="39">
        <f t="shared" si="10"/>
        <v>0</v>
      </c>
      <c r="BS87" s="120">
        <f t="shared" ref="BS87:BW102" si="12">IF($BJ87=1,BS$4,0)</f>
        <v>0</v>
      </c>
      <c r="BT87" s="121">
        <f t="shared" si="12"/>
        <v>0</v>
      </c>
      <c r="BU87" s="121">
        <f t="shared" si="12"/>
        <v>0</v>
      </c>
      <c r="BV87" s="121">
        <f t="shared" si="12"/>
        <v>0</v>
      </c>
      <c r="BW87" s="122">
        <f t="shared" si="12"/>
        <v>0</v>
      </c>
    </row>
    <row r="88" spans="1:75" x14ac:dyDescent="0.2">
      <c r="A88" s="27">
        <f t="shared" si="9"/>
        <v>84</v>
      </c>
      <c r="B88" s="28" t="s">
        <v>138</v>
      </c>
      <c r="C88" s="99" t="s">
        <v>50</v>
      </c>
      <c r="D88" s="100" t="s">
        <v>51</v>
      </c>
      <c r="F88" s="69">
        <v>66.094293538598166</v>
      </c>
      <c r="G88" s="64">
        <v>66.094599282988312</v>
      </c>
      <c r="H88" s="64">
        <v>0</v>
      </c>
      <c r="I88" s="64">
        <v>0</v>
      </c>
      <c r="J88" s="70">
        <v>0</v>
      </c>
      <c r="L88" s="132"/>
      <c r="M88" s="132"/>
      <c r="N88" s="132"/>
      <c r="O88" s="132"/>
      <c r="P88" s="132"/>
      <c r="R88" s="37">
        <v>3.8987971795935293E-2</v>
      </c>
      <c r="S88" s="38">
        <v>0</v>
      </c>
      <c r="T88" s="38">
        <v>0.96101202820406473</v>
      </c>
      <c r="U88" s="38">
        <v>0</v>
      </c>
      <c r="V88" s="38">
        <v>0</v>
      </c>
      <c r="W88" s="39">
        <f t="shared" si="8"/>
        <v>0</v>
      </c>
      <c r="Y88" s="43">
        <v>0</v>
      </c>
      <c r="Z88" s="44">
        <v>0</v>
      </c>
      <c r="AA88" s="44">
        <v>0</v>
      </c>
      <c r="AB88" s="44">
        <v>1</v>
      </c>
      <c r="AC88" s="44">
        <v>0</v>
      </c>
      <c r="AD88" s="44">
        <v>0</v>
      </c>
      <c r="AE88" s="44">
        <v>0</v>
      </c>
      <c r="AF88" s="44">
        <v>0</v>
      </c>
      <c r="AG88" s="44">
        <v>0</v>
      </c>
      <c r="AH88" s="44">
        <v>0</v>
      </c>
      <c r="AI88" s="44">
        <v>0</v>
      </c>
      <c r="AJ88" s="44">
        <v>0</v>
      </c>
      <c r="AK88" s="44">
        <v>0</v>
      </c>
      <c r="AL88" s="44">
        <v>0</v>
      </c>
      <c r="AM88" s="44">
        <v>0</v>
      </c>
      <c r="AN88" s="44">
        <v>0</v>
      </c>
      <c r="AO88" s="44">
        <v>0</v>
      </c>
      <c r="AP88" s="44">
        <v>0</v>
      </c>
      <c r="AQ88" s="44">
        <v>0</v>
      </c>
      <c r="AR88" s="44">
        <v>0</v>
      </c>
      <c r="AS88" s="44">
        <v>0</v>
      </c>
      <c r="AT88" s="44">
        <v>0</v>
      </c>
      <c r="AU88" s="44">
        <v>0</v>
      </c>
      <c r="AV88" s="44">
        <v>0</v>
      </c>
      <c r="AW88" s="44">
        <v>0</v>
      </c>
      <c r="AX88" s="44">
        <v>0</v>
      </c>
      <c r="AY88" s="44">
        <v>0</v>
      </c>
      <c r="AZ88" s="44">
        <v>0</v>
      </c>
      <c r="BA88" s="44">
        <v>0</v>
      </c>
      <c r="BB88" s="44">
        <v>0</v>
      </c>
      <c r="BC88" s="44">
        <v>0</v>
      </c>
      <c r="BD88" s="44">
        <v>0</v>
      </c>
      <c r="BE88" s="44">
        <v>0</v>
      </c>
      <c r="BF88" s="44">
        <v>0</v>
      </c>
      <c r="BG88" s="44">
        <v>0</v>
      </c>
      <c r="BH88" s="44">
        <v>0</v>
      </c>
      <c r="BI88" s="44">
        <v>0</v>
      </c>
      <c r="BJ88" s="44">
        <v>0</v>
      </c>
      <c r="BK88" s="44">
        <v>0</v>
      </c>
      <c r="BL88" s="44">
        <v>0</v>
      </c>
      <c r="BM88" s="44">
        <v>0</v>
      </c>
      <c r="BN88" s="44">
        <v>0</v>
      </c>
      <c r="BO88" s="44">
        <v>0</v>
      </c>
      <c r="BP88" s="44">
        <v>0</v>
      </c>
      <c r="BQ88" s="39">
        <f t="shared" si="10"/>
        <v>0</v>
      </c>
      <c r="BS88" s="120">
        <f t="shared" si="12"/>
        <v>0</v>
      </c>
      <c r="BT88" s="121">
        <f t="shared" si="12"/>
        <v>0</v>
      </c>
      <c r="BU88" s="121">
        <f t="shared" si="12"/>
        <v>0</v>
      </c>
      <c r="BV88" s="121">
        <f t="shared" si="12"/>
        <v>0</v>
      </c>
      <c r="BW88" s="122">
        <f t="shared" si="12"/>
        <v>0</v>
      </c>
    </row>
    <row r="89" spans="1:75" x14ac:dyDescent="0.2">
      <c r="A89" s="27">
        <f t="shared" si="9"/>
        <v>85</v>
      </c>
      <c r="B89" s="28" t="s">
        <v>139</v>
      </c>
      <c r="C89" s="99" t="s">
        <v>50</v>
      </c>
      <c r="D89" s="100" t="s">
        <v>51</v>
      </c>
      <c r="F89" s="69">
        <v>54.11582146220497</v>
      </c>
      <c r="G89" s="64">
        <v>54.11582146220497</v>
      </c>
      <c r="H89" s="64">
        <v>54.11582146220497</v>
      </c>
      <c r="I89" s="64">
        <v>54.11582146220497</v>
      </c>
      <c r="J89" s="70">
        <v>54.11582146220497</v>
      </c>
      <c r="L89" s="132"/>
      <c r="M89" s="132"/>
      <c r="N89" s="132"/>
      <c r="O89" s="132"/>
      <c r="P89" s="132"/>
      <c r="R89" s="37">
        <v>0.55042016806722693</v>
      </c>
      <c r="S89" s="38">
        <v>8.3133253301320528E-2</v>
      </c>
      <c r="T89" s="38">
        <v>0.27010804321728693</v>
      </c>
      <c r="U89" s="38">
        <v>9.1386554621848734E-2</v>
      </c>
      <c r="V89" s="38">
        <v>4.9519807923169264E-3</v>
      </c>
      <c r="W89" s="39">
        <f t="shared" si="8"/>
        <v>0</v>
      </c>
      <c r="Y89" s="43">
        <v>0</v>
      </c>
      <c r="Z89" s="44">
        <v>0</v>
      </c>
      <c r="AA89" s="44">
        <v>0</v>
      </c>
      <c r="AB89" s="44">
        <v>0</v>
      </c>
      <c r="AC89" s="44">
        <v>0</v>
      </c>
      <c r="AD89" s="44">
        <v>0</v>
      </c>
      <c r="AE89" s="44">
        <v>0</v>
      </c>
      <c r="AF89" s="44">
        <v>0</v>
      </c>
      <c r="AG89" s="44">
        <v>0</v>
      </c>
      <c r="AH89" s="44">
        <v>0</v>
      </c>
      <c r="AI89" s="44">
        <v>0</v>
      </c>
      <c r="AJ89" s="44">
        <v>0</v>
      </c>
      <c r="AK89" s="44">
        <v>0</v>
      </c>
      <c r="AL89" s="44">
        <v>0</v>
      </c>
      <c r="AM89" s="44">
        <v>0</v>
      </c>
      <c r="AN89" s="44">
        <v>0</v>
      </c>
      <c r="AO89" s="44">
        <v>0</v>
      </c>
      <c r="AP89" s="44">
        <v>0</v>
      </c>
      <c r="AQ89" s="44">
        <v>0</v>
      </c>
      <c r="AR89" s="44">
        <v>0</v>
      </c>
      <c r="AS89" s="44">
        <v>0</v>
      </c>
      <c r="AT89" s="44">
        <v>0</v>
      </c>
      <c r="AU89" s="44">
        <v>2.1958488001254772E-2</v>
      </c>
      <c r="AV89" s="44">
        <v>0</v>
      </c>
      <c r="AW89" s="44">
        <v>3.9716979487983826E-2</v>
      </c>
      <c r="AX89" s="44">
        <v>0.10401750013976108</v>
      </c>
      <c r="AY89" s="44">
        <v>0</v>
      </c>
      <c r="AZ89" s="44">
        <v>0.83430703237100023</v>
      </c>
      <c r="BA89" s="44">
        <v>0</v>
      </c>
      <c r="BB89" s="44">
        <v>0</v>
      </c>
      <c r="BC89" s="44">
        <v>0</v>
      </c>
      <c r="BD89" s="44">
        <v>0</v>
      </c>
      <c r="BE89" s="44">
        <v>0</v>
      </c>
      <c r="BF89" s="44">
        <v>0</v>
      </c>
      <c r="BG89" s="44">
        <v>0</v>
      </c>
      <c r="BH89" s="44">
        <v>0</v>
      </c>
      <c r="BI89" s="44">
        <v>0</v>
      </c>
      <c r="BJ89" s="44">
        <v>0</v>
      </c>
      <c r="BK89" s="44">
        <v>0</v>
      </c>
      <c r="BL89" s="44">
        <v>0</v>
      </c>
      <c r="BM89" s="44">
        <v>0</v>
      </c>
      <c r="BN89" s="44">
        <v>0</v>
      </c>
      <c r="BO89" s="44">
        <v>0</v>
      </c>
      <c r="BP89" s="44">
        <v>0</v>
      </c>
      <c r="BQ89" s="39">
        <f t="shared" si="10"/>
        <v>1.1102230246251565E-16</v>
      </c>
      <c r="BS89" s="120">
        <f t="shared" si="12"/>
        <v>0</v>
      </c>
      <c r="BT89" s="121">
        <f t="shared" si="12"/>
        <v>0</v>
      </c>
      <c r="BU89" s="121">
        <f t="shared" si="12"/>
        <v>0</v>
      </c>
      <c r="BV89" s="121">
        <f t="shared" si="12"/>
        <v>0</v>
      </c>
      <c r="BW89" s="122">
        <f t="shared" si="12"/>
        <v>0</v>
      </c>
    </row>
    <row r="90" spans="1:75" x14ac:dyDescent="0.2">
      <c r="A90" s="27">
        <f t="shared" si="9"/>
        <v>86</v>
      </c>
      <c r="B90" s="28" t="s">
        <v>140</v>
      </c>
      <c r="C90" s="99" t="s">
        <v>50</v>
      </c>
      <c r="D90" s="100" t="s">
        <v>51</v>
      </c>
      <c r="F90" s="69">
        <v>0</v>
      </c>
      <c r="G90" s="64">
        <v>49.138197118118164</v>
      </c>
      <c r="H90" s="64">
        <v>0</v>
      </c>
      <c r="I90" s="64">
        <v>0</v>
      </c>
      <c r="J90" s="70">
        <v>0</v>
      </c>
      <c r="L90" s="132"/>
      <c r="M90" s="132"/>
      <c r="N90" s="132"/>
      <c r="O90" s="132"/>
      <c r="P90" s="132"/>
      <c r="R90" s="37">
        <v>0.25237793278376663</v>
      </c>
      <c r="S90" s="38">
        <v>0.48509828788839571</v>
      </c>
      <c r="T90" s="38">
        <v>0.18883956880152186</v>
      </c>
      <c r="U90" s="38">
        <v>4.311984781230184E-2</v>
      </c>
      <c r="V90" s="38">
        <v>3.056436271401395E-2</v>
      </c>
      <c r="W90" s="39">
        <f t="shared" si="8"/>
        <v>0</v>
      </c>
      <c r="Y90" s="43">
        <v>0.01</v>
      </c>
      <c r="Z90" s="44">
        <v>0</v>
      </c>
      <c r="AA90" s="44">
        <v>0</v>
      </c>
      <c r="AB90" s="44">
        <v>0</v>
      </c>
      <c r="AC90" s="44">
        <v>0</v>
      </c>
      <c r="AD90" s="44">
        <v>0</v>
      </c>
      <c r="AE90" s="44">
        <v>0.22500000000000001</v>
      </c>
      <c r="AF90" s="44">
        <v>0.3</v>
      </c>
      <c r="AG90" s="44">
        <v>0</v>
      </c>
      <c r="AH90" s="44">
        <v>0</v>
      </c>
      <c r="AI90" s="44">
        <v>0</v>
      </c>
      <c r="AJ90" s="44">
        <v>0</v>
      </c>
      <c r="AK90" s="44">
        <v>0</v>
      </c>
      <c r="AL90" s="44">
        <v>0.04</v>
      </c>
      <c r="AM90" s="44">
        <v>0</v>
      </c>
      <c r="AN90" s="44">
        <v>0.125</v>
      </c>
      <c r="AO90" s="44">
        <v>0.05</v>
      </c>
      <c r="AP90" s="44">
        <v>0.125</v>
      </c>
      <c r="AQ90" s="44">
        <v>0.125</v>
      </c>
      <c r="AR90" s="44">
        <v>0</v>
      </c>
      <c r="AS90" s="44">
        <v>0</v>
      </c>
      <c r="AT90" s="44">
        <v>0</v>
      </c>
      <c r="AU90" s="44">
        <v>0</v>
      </c>
      <c r="AV90" s="44">
        <v>0</v>
      </c>
      <c r="AW90" s="44">
        <v>0</v>
      </c>
      <c r="AX90" s="44">
        <v>0</v>
      </c>
      <c r="AY90" s="44">
        <v>0</v>
      </c>
      <c r="AZ90" s="44">
        <v>0</v>
      </c>
      <c r="BA90" s="44">
        <v>0</v>
      </c>
      <c r="BB90" s="44">
        <v>0</v>
      </c>
      <c r="BC90" s="44">
        <v>0</v>
      </c>
      <c r="BD90" s="44">
        <v>0</v>
      </c>
      <c r="BE90" s="44">
        <v>0</v>
      </c>
      <c r="BF90" s="44">
        <v>0</v>
      </c>
      <c r="BG90" s="44">
        <v>0</v>
      </c>
      <c r="BH90" s="44">
        <v>0</v>
      </c>
      <c r="BI90" s="44">
        <v>0</v>
      </c>
      <c r="BJ90" s="44">
        <v>0</v>
      </c>
      <c r="BK90" s="44">
        <v>0</v>
      </c>
      <c r="BL90" s="44">
        <v>0</v>
      </c>
      <c r="BM90" s="44">
        <v>0</v>
      </c>
      <c r="BN90" s="44">
        <v>0</v>
      </c>
      <c r="BO90" s="44">
        <v>0</v>
      </c>
      <c r="BP90" s="44">
        <v>0</v>
      </c>
      <c r="BQ90" s="39">
        <f t="shared" si="10"/>
        <v>0</v>
      </c>
      <c r="BS90" s="120">
        <f t="shared" si="12"/>
        <v>0</v>
      </c>
      <c r="BT90" s="121">
        <f t="shared" si="12"/>
        <v>0</v>
      </c>
      <c r="BU90" s="121">
        <f t="shared" si="12"/>
        <v>0</v>
      </c>
      <c r="BV90" s="121">
        <f t="shared" si="12"/>
        <v>0</v>
      </c>
      <c r="BW90" s="122">
        <f t="shared" si="12"/>
        <v>0</v>
      </c>
    </row>
    <row r="91" spans="1:75" x14ac:dyDescent="0.2">
      <c r="A91" s="27">
        <f t="shared" si="9"/>
        <v>87</v>
      </c>
      <c r="B91" s="28" t="s">
        <v>141</v>
      </c>
      <c r="C91" s="99" t="s">
        <v>50</v>
      </c>
      <c r="D91" s="100" t="s">
        <v>51</v>
      </c>
      <c r="F91" s="69">
        <v>217.21631043023572</v>
      </c>
      <c r="G91" s="64">
        <v>217.21631043023572</v>
      </c>
      <c r="H91" s="64">
        <v>217.21631043023572</v>
      </c>
      <c r="I91" s="64">
        <v>217.21631043023572</v>
      </c>
      <c r="J91" s="70">
        <v>217.21631043023572</v>
      </c>
      <c r="L91" s="132"/>
      <c r="M91" s="132"/>
      <c r="N91" s="132"/>
      <c r="O91" s="132"/>
      <c r="P91" s="132"/>
      <c r="R91" s="37">
        <v>0.55296727676095392</v>
      </c>
      <c r="S91" s="38">
        <v>2.8840820854132004E-3</v>
      </c>
      <c r="T91" s="38">
        <v>0</v>
      </c>
      <c r="U91" s="38">
        <v>3.5496394897393231E-3</v>
      </c>
      <c r="V91" s="38">
        <v>0.44059900166389349</v>
      </c>
      <c r="W91" s="39">
        <f t="shared" si="8"/>
        <v>0</v>
      </c>
      <c r="Y91" s="43">
        <v>0</v>
      </c>
      <c r="Z91" s="44">
        <v>0</v>
      </c>
      <c r="AA91" s="44">
        <v>0</v>
      </c>
      <c r="AB91" s="44">
        <v>0</v>
      </c>
      <c r="AC91" s="44">
        <v>0</v>
      </c>
      <c r="AD91" s="44">
        <v>0</v>
      </c>
      <c r="AE91" s="44">
        <v>0</v>
      </c>
      <c r="AF91" s="44">
        <v>0</v>
      </c>
      <c r="AG91" s="44">
        <v>0</v>
      </c>
      <c r="AH91" s="44">
        <v>0</v>
      </c>
      <c r="AI91" s="44">
        <v>0</v>
      </c>
      <c r="AJ91" s="44">
        <v>0</v>
      </c>
      <c r="AK91" s="44">
        <v>1</v>
      </c>
      <c r="AL91" s="44">
        <v>0</v>
      </c>
      <c r="AM91" s="44">
        <v>0</v>
      </c>
      <c r="AN91" s="44">
        <v>0</v>
      </c>
      <c r="AO91" s="44">
        <v>0</v>
      </c>
      <c r="AP91" s="44">
        <v>0</v>
      </c>
      <c r="AQ91" s="44">
        <v>0</v>
      </c>
      <c r="AR91" s="44">
        <v>0</v>
      </c>
      <c r="AS91" s="44">
        <v>0</v>
      </c>
      <c r="AT91" s="44">
        <v>0</v>
      </c>
      <c r="AU91" s="44">
        <v>0</v>
      </c>
      <c r="AV91" s="44">
        <v>0</v>
      </c>
      <c r="AW91" s="44">
        <v>0</v>
      </c>
      <c r="AX91" s="44">
        <v>0</v>
      </c>
      <c r="AY91" s="44">
        <v>0</v>
      </c>
      <c r="AZ91" s="44">
        <v>0</v>
      </c>
      <c r="BA91" s="44">
        <v>0</v>
      </c>
      <c r="BB91" s="44">
        <v>0</v>
      </c>
      <c r="BC91" s="44">
        <v>0</v>
      </c>
      <c r="BD91" s="44">
        <v>0</v>
      </c>
      <c r="BE91" s="44">
        <v>0</v>
      </c>
      <c r="BF91" s="44">
        <v>0</v>
      </c>
      <c r="BG91" s="44">
        <v>0</v>
      </c>
      <c r="BH91" s="44">
        <v>0</v>
      </c>
      <c r="BI91" s="44">
        <v>0</v>
      </c>
      <c r="BJ91" s="44">
        <v>0</v>
      </c>
      <c r="BK91" s="44">
        <v>0</v>
      </c>
      <c r="BL91" s="44">
        <v>0</v>
      </c>
      <c r="BM91" s="44">
        <v>0</v>
      </c>
      <c r="BN91" s="44">
        <v>0</v>
      </c>
      <c r="BO91" s="44">
        <v>0</v>
      </c>
      <c r="BP91" s="44">
        <v>0</v>
      </c>
      <c r="BQ91" s="39">
        <f t="shared" si="10"/>
        <v>0</v>
      </c>
      <c r="BS91" s="120">
        <f t="shared" si="12"/>
        <v>0</v>
      </c>
      <c r="BT91" s="121">
        <f t="shared" si="12"/>
        <v>0</v>
      </c>
      <c r="BU91" s="121">
        <f t="shared" si="12"/>
        <v>0</v>
      </c>
      <c r="BV91" s="121">
        <f t="shared" si="12"/>
        <v>0</v>
      </c>
      <c r="BW91" s="122">
        <f t="shared" si="12"/>
        <v>0</v>
      </c>
    </row>
    <row r="92" spans="1:75" x14ac:dyDescent="0.2">
      <c r="A92" s="27">
        <f t="shared" si="9"/>
        <v>88</v>
      </c>
      <c r="B92" s="28" t="s">
        <v>142</v>
      </c>
      <c r="C92" s="99" t="s">
        <v>50</v>
      </c>
      <c r="D92" s="100" t="s">
        <v>51</v>
      </c>
      <c r="F92" s="69">
        <v>59.541477811742368</v>
      </c>
      <c r="G92" s="64">
        <v>59.541477811742368</v>
      </c>
      <c r="H92" s="64">
        <v>59.541477811742368</v>
      </c>
      <c r="I92" s="64">
        <v>59.541477811742368</v>
      </c>
      <c r="J92" s="70">
        <v>59.541477811742368</v>
      </c>
      <c r="L92" s="132"/>
      <c r="M92" s="132"/>
      <c r="N92" s="132"/>
      <c r="O92" s="132"/>
      <c r="P92" s="132"/>
      <c r="R92" s="37">
        <v>0.26168471085291783</v>
      </c>
      <c r="S92" s="38">
        <v>7.3805122788486915E-2</v>
      </c>
      <c r="T92" s="38">
        <v>0.64444151043041997</v>
      </c>
      <c r="U92" s="38">
        <v>2.0068655928175333E-2</v>
      </c>
      <c r="V92" s="38">
        <v>0</v>
      </c>
      <c r="W92" s="39">
        <f t="shared" si="8"/>
        <v>0</v>
      </c>
      <c r="Y92" s="43">
        <v>0</v>
      </c>
      <c r="Z92" s="44">
        <v>0</v>
      </c>
      <c r="AA92" s="44">
        <v>0</v>
      </c>
      <c r="AB92" s="44">
        <v>0</v>
      </c>
      <c r="AC92" s="44">
        <v>0</v>
      </c>
      <c r="AD92" s="44">
        <v>0</v>
      </c>
      <c r="AE92" s="44">
        <v>0</v>
      </c>
      <c r="AF92" s="44">
        <v>0</v>
      </c>
      <c r="AG92" s="44">
        <v>0</v>
      </c>
      <c r="AH92" s="44">
        <v>0</v>
      </c>
      <c r="AI92" s="44">
        <v>0</v>
      </c>
      <c r="AJ92" s="44">
        <v>0</v>
      </c>
      <c r="AK92" s="44">
        <v>0</v>
      </c>
      <c r="AL92" s="44">
        <v>0</v>
      </c>
      <c r="AM92" s="44">
        <v>0</v>
      </c>
      <c r="AN92" s="44">
        <v>0</v>
      </c>
      <c r="AO92" s="44">
        <v>0</v>
      </c>
      <c r="AP92" s="44">
        <v>0</v>
      </c>
      <c r="AQ92" s="44">
        <v>0</v>
      </c>
      <c r="AR92" s="44">
        <v>0.75</v>
      </c>
      <c r="AS92" s="44">
        <v>0.25</v>
      </c>
      <c r="AT92" s="44">
        <v>0</v>
      </c>
      <c r="AU92" s="44">
        <v>0</v>
      </c>
      <c r="AV92" s="44">
        <v>0</v>
      </c>
      <c r="AW92" s="44">
        <v>0</v>
      </c>
      <c r="AX92" s="44">
        <v>0</v>
      </c>
      <c r="AY92" s="44">
        <v>0</v>
      </c>
      <c r="AZ92" s="44">
        <v>0</v>
      </c>
      <c r="BA92" s="44">
        <v>0</v>
      </c>
      <c r="BB92" s="44">
        <v>0</v>
      </c>
      <c r="BC92" s="44">
        <v>0</v>
      </c>
      <c r="BD92" s="44">
        <v>0</v>
      </c>
      <c r="BE92" s="44">
        <v>0</v>
      </c>
      <c r="BF92" s="44">
        <v>0</v>
      </c>
      <c r="BG92" s="44">
        <v>0</v>
      </c>
      <c r="BH92" s="44">
        <v>0</v>
      </c>
      <c r="BI92" s="44">
        <v>0</v>
      </c>
      <c r="BJ92" s="44">
        <v>0</v>
      </c>
      <c r="BK92" s="44">
        <v>0</v>
      </c>
      <c r="BL92" s="44">
        <v>0</v>
      </c>
      <c r="BM92" s="44">
        <v>0</v>
      </c>
      <c r="BN92" s="44">
        <v>0</v>
      </c>
      <c r="BO92" s="44">
        <v>0</v>
      </c>
      <c r="BP92" s="44">
        <v>0</v>
      </c>
      <c r="BQ92" s="39">
        <f t="shared" si="10"/>
        <v>0</v>
      </c>
      <c r="BS92" s="120">
        <f t="shared" si="12"/>
        <v>0</v>
      </c>
      <c r="BT92" s="121">
        <f t="shared" si="12"/>
        <v>0</v>
      </c>
      <c r="BU92" s="121">
        <f t="shared" si="12"/>
        <v>0</v>
      </c>
      <c r="BV92" s="121">
        <f t="shared" si="12"/>
        <v>0</v>
      </c>
      <c r="BW92" s="122">
        <f t="shared" si="12"/>
        <v>0</v>
      </c>
    </row>
    <row r="93" spans="1:75" x14ac:dyDescent="0.2">
      <c r="A93" s="27">
        <f t="shared" si="9"/>
        <v>89</v>
      </c>
      <c r="B93" s="28" t="s">
        <v>143</v>
      </c>
      <c r="C93" s="99" t="s">
        <v>50</v>
      </c>
      <c r="D93" s="100" t="s">
        <v>51</v>
      </c>
      <c r="F93" s="69">
        <v>55.565116675813279</v>
      </c>
      <c r="G93" s="64">
        <v>0</v>
      </c>
      <c r="H93" s="64">
        <v>0</v>
      </c>
      <c r="I93" s="64">
        <v>0</v>
      </c>
      <c r="J93" s="70">
        <v>0</v>
      </c>
      <c r="L93" s="132"/>
      <c r="M93" s="132"/>
      <c r="N93" s="132"/>
      <c r="O93" s="132"/>
      <c r="P93" s="132"/>
      <c r="R93" s="37">
        <v>0.90918472652218785</v>
      </c>
      <c r="S93" s="38">
        <v>0</v>
      </c>
      <c r="T93" s="38">
        <v>0</v>
      </c>
      <c r="U93" s="38">
        <v>9.0815273477812181E-2</v>
      </c>
      <c r="V93" s="38">
        <v>0</v>
      </c>
      <c r="W93" s="39">
        <f t="shared" si="8"/>
        <v>0</v>
      </c>
      <c r="Y93" s="43">
        <v>0</v>
      </c>
      <c r="Z93" s="44">
        <v>0</v>
      </c>
      <c r="AA93" s="44">
        <v>0</v>
      </c>
      <c r="AB93" s="44">
        <v>0</v>
      </c>
      <c r="AC93" s="44">
        <v>0</v>
      </c>
      <c r="AD93" s="44">
        <v>0</v>
      </c>
      <c r="AE93" s="44">
        <v>0.5</v>
      </c>
      <c r="AF93" s="44">
        <v>0.5</v>
      </c>
      <c r="AG93" s="44">
        <v>0</v>
      </c>
      <c r="AH93" s="44">
        <v>0</v>
      </c>
      <c r="AI93" s="44">
        <v>0</v>
      </c>
      <c r="AJ93" s="44">
        <v>0</v>
      </c>
      <c r="AK93" s="44">
        <v>0</v>
      </c>
      <c r="AL93" s="44">
        <v>0</v>
      </c>
      <c r="AM93" s="44">
        <v>0</v>
      </c>
      <c r="AN93" s="44">
        <v>0</v>
      </c>
      <c r="AO93" s="44">
        <v>0</v>
      </c>
      <c r="AP93" s="44">
        <v>0</v>
      </c>
      <c r="AQ93" s="44">
        <v>0</v>
      </c>
      <c r="AR93" s="44">
        <v>0</v>
      </c>
      <c r="AS93" s="44">
        <v>0</v>
      </c>
      <c r="AT93" s="44">
        <v>0</v>
      </c>
      <c r="AU93" s="44">
        <v>0</v>
      </c>
      <c r="AV93" s="44">
        <v>0</v>
      </c>
      <c r="AW93" s="44">
        <v>0</v>
      </c>
      <c r="AX93" s="44">
        <v>0</v>
      </c>
      <c r="AY93" s="44">
        <v>0</v>
      </c>
      <c r="AZ93" s="44">
        <v>0</v>
      </c>
      <c r="BA93" s="44">
        <v>0</v>
      </c>
      <c r="BB93" s="44">
        <v>0</v>
      </c>
      <c r="BC93" s="44">
        <v>0</v>
      </c>
      <c r="BD93" s="44">
        <v>0</v>
      </c>
      <c r="BE93" s="44">
        <v>0</v>
      </c>
      <c r="BF93" s="44">
        <v>0</v>
      </c>
      <c r="BG93" s="44">
        <v>0</v>
      </c>
      <c r="BH93" s="44">
        <v>0</v>
      </c>
      <c r="BI93" s="44">
        <v>0</v>
      </c>
      <c r="BJ93" s="44">
        <v>0</v>
      </c>
      <c r="BK93" s="44">
        <v>0</v>
      </c>
      <c r="BL93" s="44">
        <v>0</v>
      </c>
      <c r="BM93" s="44">
        <v>0</v>
      </c>
      <c r="BN93" s="44">
        <v>0</v>
      </c>
      <c r="BO93" s="44">
        <v>0</v>
      </c>
      <c r="BP93" s="44">
        <v>0</v>
      </c>
      <c r="BQ93" s="39">
        <f t="shared" si="10"/>
        <v>0</v>
      </c>
      <c r="BS93" s="120">
        <f t="shared" si="12"/>
        <v>0</v>
      </c>
      <c r="BT93" s="121">
        <f t="shared" si="12"/>
        <v>0</v>
      </c>
      <c r="BU93" s="121">
        <f t="shared" si="12"/>
        <v>0</v>
      </c>
      <c r="BV93" s="121">
        <f t="shared" si="12"/>
        <v>0</v>
      </c>
      <c r="BW93" s="122">
        <f t="shared" si="12"/>
        <v>0</v>
      </c>
    </row>
    <row r="94" spans="1:75" x14ac:dyDescent="0.2">
      <c r="A94" s="27">
        <f t="shared" si="9"/>
        <v>90</v>
      </c>
      <c r="B94" s="28" t="s">
        <v>144</v>
      </c>
      <c r="C94" s="99" t="s">
        <v>50</v>
      </c>
      <c r="D94" s="100" t="s">
        <v>51</v>
      </c>
      <c r="F94" s="69">
        <v>64.076602490347994</v>
      </c>
      <c r="G94" s="64">
        <v>64.076602490347994</v>
      </c>
      <c r="H94" s="64">
        <v>64.076602490347994</v>
      </c>
      <c r="I94" s="64">
        <v>64.076602490347994</v>
      </c>
      <c r="J94" s="70">
        <v>64.076602490347994</v>
      </c>
      <c r="L94" s="132"/>
      <c r="M94" s="132"/>
      <c r="N94" s="132"/>
      <c r="O94" s="132"/>
      <c r="P94" s="132"/>
      <c r="R94" s="37">
        <v>0.15007395608146548</v>
      </c>
      <c r="S94" s="38">
        <v>0.23643190351575832</v>
      </c>
      <c r="T94" s="38">
        <v>0.57901922858118104</v>
      </c>
      <c r="U94" s="38">
        <v>3.0265104107406987E-2</v>
      </c>
      <c r="V94" s="38">
        <v>4.2098077141881898E-3</v>
      </c>
      <c r="W94" s="39">
        <f t="shared" si="8"/>
        <v>0</v>
      </c>
      <c r="Y94" s="43">
        <v>0</v>
      </c>
      <c r="Z94" s="44">
        <v>0</v>
      </c>
      <c r="AA94" s="44">
        <v>0</v>
      </c>
      <c r="AB94" s="44">
        <v>0</v>
      </c>
      <c r="AC94" s="44">
        <v>0</v>
      </c>
      <c r="AD94" s="44">
        <v>0</v>
      </c>
      <c r="AE94" s="44">
        <v>0</v>
      </c>
      <c r="AF94" s="44">
        <v>1</v>
      </c>
      <c r="AG94" s="44">
        <v>0</v>
      </c>
      <c r="AH94" s="44">
        <v>0</v>
      </c>
      <c r="AI94" s="44">
        <v>0</v>
      </c>
      <c r="AJ94" s="44">
        <v>0</v>
      </c>
      <c r="AK94" s="44">
        <v>0</v>
      </c>
      <c r="AL94" s="44">
        <v>0</v>
      </c>
      <c r="AM94" s="44">
        <v>0</v>
      </c>
      <c r="AN94" s="44">
        <v>0</v>
      </c>
      <c r="AO94" s="44">
        <v>0</v>
      </c>
      <c r="AP94" s="44">
        <v>0</v>
      </c>
      <c r="AQ94" s="44">
        <v>0</v>
      </c>
      <c r="AR94" s="44">
        <v>0</v>
      </c>
      <c r="AS94" s="44">
        <v>0</v>
      </c>
      <c r="AT94" s="44">
        <v>0</v>
      </c>
      <c r="AU94" s="44">
        <v>0</v>
      </c>
      <c r="AV94" s="44">
        <v>0</v>
      </c>
      <c r="AW94" s="44">
        <v>0</v>
      </c>
      <c r="AX94" s="44">
        <v>0</v>
      </c>
      <c r="AY94" s="44">
        <v>0</v>
      </c>
      <c r="AZ94" s="44">
        <v>0</v>
      </c>
      <c r="BA94" s="44">
        <v>0</v>
      </c>
      <c r="BB94" s="44">
        <v>0</v>
      </c>
      <c r="BC94" s="44">
        <v>0</v>
      </c>
      <c r="BD94" s="44">
        <v>0</v>
      </c>
      <c r="BE94" s="44">
        <v>0</v>
      </c>
      <c r="BF94" s="44">
        <v>0</v>
      </c>
      <c r="BG94" s="44">
        <v>0</v>
      </c>
      <c r="BH94" s="44">
        <v>0</v>
      </c>
      <c r="BI94" s="44">
        <v>0</v>
      </c>
      <c r="BJ94" s="44">
        <v>0</v>
      </c>
      <c r="BK94" s="44">
        <v>0</v>
      </c>
      <c r="BL94" s="44">
        <v>0</v>
      </c>
      <c r="BM94" s="44">
        <v>0</v>
      </c>
      <c r="BN94" s="44">
        <v>0</v>
      </c>
      <c r="BO94" s="44">
        <v>0</v>
      </c>
      <c r="BP94" s="44">
        <v>0</v>
      </c>
      <c r="BQ94" s="39">
        <f t="shared" si="10"/>
        <v>0</v>
      </c>
      <c r="BS94" s="120">
        <f t="shared" si="12"/>
        <v>0</v>
      </c>
      <c r="BT94" s="121">
        <f t="shared" si="12"/>
        <v>0</v>
      </c>
      <c r="BU94" s="121">
        <f t="shared" si="12"/>
        <v>0</v>
      </c>
      <c r="BV94" s="121">
        <f t="shared" si="12"/>
        <v>0</v>
      </c>
      <c r="BW94" s="122">
        <f t="shared" si="12"/>
        <v>0</v>
      </c>
    </row>
    <row r="95" spans="1:75" x14ac:dyDescent="0.2">
      <c r="A95" s="27">
        <f t="shared" si="9"/>
        <v>91</v>
      </c>
      <c r="B95" s="28" t="s">
        <v>145</v>
      </c>
      <c r="C95" s="99" t="s">
        <v>50</v>
      </c>
      <c r="D95" s="100" t="s">
        <v>51</v>
      </c>
      <c r="F95" s="69">
        <v>64.077360268659064</v>
      </c>
      <c r="G95" s="64">
        <v>64.077360268659064</v>
      </c>
      <c r="H95" s="64">
        <v>64.077360268659064</v>
      </c>
      <c r="I95" s="64">
        <v>64.077360268659064</v>
      </c>
      <c r="J95" s="70">
        <v>64.077360268659064</v>
      </c>
      <c r="L95" s="132"/>
      <c r="M95" s="132"/>
      <c r="N95" s="132"/>
      <c r="O95" s="132"/>
      <c r="P95" s="132"/>
      <c r="R95" s="37">
        <v>0.15007395176612279</v>
      </c>
      <c r="S95" s="38">
        <v>0.23643190658025798</v>
      </c>
      <c r="T95" s="38">
        <v>0.57901922931270677</v>
      </c>
      <c r="U95" s="38">
        <v>3.0265105213262984E-2</v>
      </c>
      <c r="V95" s="38">
        <v>4.209807127649551E-3</v>
      </c>
      <c r="W95" s="39">
        <f t="shared" si="8"/>
        <v>0</v>
      </c>
      <c r="Y95" s="43">
        <v>0</v>
      </c>
      <c r="Z95" s="44">
        <v>0</v>
      </c>
      <c r="AA95" s="44">
        <v>0</v>
      </c>
      <c r="AB95" s="44">
        <v>0</v>
      </c>
      <c r="AC95" s="44">
        <v>0</v>
      </c>
      <c r="AD95" s="44">
        <v>0</v>
      </c>
      <c r="AE95" s="44">
        <v>0</v>
      </c>
      <c r="AF95" s="44">
        <v>1</v>
      </c>
      <c r="AG95" s="44">
        <v>0</v>
      </c>
      <c r="AH95" s="44">
        <v>0</v>
      </c>
      <c r="AI95" s="44">
        <v>0</v>
      </c>
      <c r="AJ95" s="44">
        <v>0</v>
      </c>
      <c r="AK95" s="44">
        <v>0</v>
      </c>
      <c r="AL95" s="44">
        <v>0</v>
      </c>
      <c r="AM95" s="44">
        <v>0</v>
      </c>
      <c r="AN95" s="44">
        <v>0</v>
      </c>
      <c r="AO95" s="44">
        <v>0</v>
      </c>
      <c r="AP95" s="44">
        <v>0</v>
      </c>
      <c r="AQ95" s="44">
        <v>0</v>
      </c>
      <c r="AR95" s="44">
        <v>0</v>
      </c>
      <c r="AS95" s="44">
        <v>0</v>
      </c>
      <c r="AT95" s="44">
        <v>0</v>
      </c>
      <c r="AU95" s="44">
        <v>0</v>
      </c>
      <c r="AV95" s="44">
        <v>0</v>
      </c>
      <c r="AW95" s="44">
        <v>0</v>
      </c>
      <c r="AX95" s="44">
        <v>0</v>
      </c>
      <c r="AY95" s="44">
        <v>0</v>
      </c>
      <c r="AZ95" s="44">
        <v>0</v>
      </c>
      <c r="BA95" s="44">
        <v>0</v>
      </c>
      <c r="BB95" s="44">
        <v>0</v>
      </c>
      <c r="BC95" s="44">
        <v>0</v>
      </c>
      <c r="BD95" s="44">
        <v>0</v>
      </c>
      <c r="BE95" s="44">
        <v>0</v>
      </c>
      <c r="BF95" s="44">
        <v>0</v>
      </c>
      <c r="BG95" s="44">
        <v>0</v>
      </c>
      <c r="BH95" s="44">
        <v>0</v>
      </c>
      <c r="BI95" s="44">
        <v>0</v>
      </c>
      <c r="BJ95" s="44">
        <v>0</v>
      </c>
      <c r="BK95" s="44">
        <v>0</v>
      </c>
      <c r="BL95" s="44">
        <v>0</v>
      </c>
      <c r="BM95" s="44">
        <v>0</v>
      </c>
      <c r="BN95" s="44">
        <v>0</v>
      </c>
      <c r="BO95" s="44">
        <v>0</v>
      </c>
      <c r="BP95" s="44">
        <v>0</v>
      </c>
      <c r="BQ95" s="39">
        <f t="shared" si="10"/>
        <v>0</v>
      </c>
      <c r="BS95" s="120">
        <f t="shared" si="12"/>
        <v>0</v>
      </c>
      <c r="BT95" s="121">
        <f t="shared" si="12"/>
        <v>0</v>
      </c>
      <c r="BU95" s="121">
        <f t="shared" si="12"/>
        <v>0</v>
      </c>
      <c r="BV95" s="121">
        <f t="shared" si="12"/>
        <v>0</v>
      </c>
      <c r="BW95" s="122">
        <f t="shared" si="12"/>
        <v>0</v>
      </c>
    </row>
    <row r="96" spans="1:75" x14ac:dyDescent="0.2">
      <c r="A96" s="27">
        <f t="shared" si="9"/>
        <v>92</v>
      </c>
      <c r="B96" s="28" t="s">
        <v>146</v>
      </c>
      <c r="C96" s="99" t="s">
        <v>50</v>
      </c>
      <c r="D96" s="100" t="s">
        <v>51</v>
      </c>
      <c r="F96" s="69">
        <v>58.633999999999986</v>
      </c>
      <c r="G96" s="64">
        <v>58.633999999999986</v>
      </c>
      <c r="H96" s="64">
        <v>58.633999999999986</v>
      </c>
      <c r="I96" s="64">
        <v>58.633999999999986</v>
      </c>
      <c r="J96" s="70">
        <v>58.633999999999986</v>
      </c>
      <c r="L96" s="132"/>
      <c r="M96" s="132"/>
      <c r="N96" s="132"/>
      <c r="O96" s="132"/>
      <c r="P96" s="132"/>
      <c r="R96" s="37">
        <v>0.25854557640750669</v>
      </c>
      <c r="S96" s="38">
        <v>0.58254237654587915</v>
      </c>
      <c r="T96" s="38">
        <v>0</v>
      </c>
      <c r="U96" s="38">
        <v>4.1890080428954424E-2</v>
      </c>
      <c r="V96" s="38">
        <v>0.11702196661765976</v>
      </c>
      <c r="W96" s="39">
        <f t="shared" si="8"/>
        <v>0</v>
      </c>
      <c r="Y96" s="43">
        <v>0</v>
      </c>
      <c r="Z96" s="44">
        <v>0</v>
      </c>
      <c r="AA96" s="44">
        <v>0</v>
      </c>
      <c r="AB96" s="44">
        <v>0</v>
      </c>
      <c r="AC96" s="44">
        <v>0</v>
      </c>
      <c r="AD96" s="44">
        <v>0</v>
      </c>
      <c r="AE96" s="44">
        <v>0.5</v>
      </c>
      <c r="AF96" s="44">
        <v>0.5</v>
      </c>
      <c r="AG96" s="44">
        <v>0</v>
      </c>
      <c r="AH96" s="44">
        <v>0</v>
      </c>
      <c r="AI96" s="44">
        <v>0</v>
      </c>
      <c r="AJ96" s="44">
        <v>0</v>
      </c>
      <c r="AK96" s="44">
        <v>0</v>
      </c>
      <c r="AL96" s="44">
        <v>0</v>
      </c>
      <c r="AM96" s="44">
        <v>0</v>
      </c>
      <c r="AN96" s="44">
        <v>0</v>
      </c>
      <c r="AO96" s="44">
        <v>0</v>
      </c>
      <c r="AP96" s="44">
        <v>0</v>
      </c>
      <c r="AQ96" s="44">
        <v>0</v>
      </c>
      <c r="AR96" s="44">
        <v>0</v>
      </c>
      <c r="AS96" s="44">
        <v>0</v>
      </c>
      <c r="AT96" s="44">
        <v>0</v>
      </c>
      <c r="AU96" s="44">
        <v>0</v>
      </c>
      <c r="AV96" s="44">
        <v>0</v>
      </c>
      <c r="AW96" s="44">
        <v>0</v>
      </c>
      <c r="AX96" s="44">
        <v>0</v>
      </c>
      <c r="AY96" s="44">
        <v>0</v>
      </c>
      <c r="AZ96" s="44">
        <v>0</v>
      </c>
      <c r="BA96" s="44">
        <v>0</v>
      </c>
      <c r="BB96" s="44">
        <v>0</v>
      </c>
      <c r="BC96" s="44">
        <v>0</v>
      </c>
      <c r="BD96" s="44">
        <v>0</v>
      </c>
      <c r="BE96" s="44">
        <v>0</v>
      </c>
      <c r="BF96" s="44">
        <v>0</v>
      </c>
      <c r="BG96" s="44">
        <v>0</v>
      </c>
      <c r="BH96" s="44">
        <v>0</v>
      </c>
      <c r="BI96" s="44">
        <v>0</v>
      </c>
      <c r="BJ96" s="44">
        <v>0</v>
      </c>
      <c r="BK96" s="44">
        <v>0</v>
      </c>
      <c r="BL96" s="44">
        <v>0</v>
      </c>
      <c r="BM96" s="44">
        <v>0</v>
      </c>
      <c r="BN96" s="44">
        <v>0</v>
      </c>
      <c r="BO96" s="44">
        <v>0</v>
      </c>
      <c r="BP96" s="44">
        <v>0</v>
      </c>
      <c r="BQ96" s="39">
        <f t="shared" si="10"/>
        <v>0</v>
      </c>
      <c r="BS96" s="120">
        <f t="shared" si="12"/>
        <v>0</v>
      </c>
      <c r="BT96" s="121">
        <f t="shared" si="12"/>
        <v>0</v>
      </c>
      <c r="BU96" s="121">
        <f t="shared" si="12"/>
        <v>0</v>
      </c>
      <c r="BV96" s="121">
        <f t="shared" si="12"/>
        <v>0</v>
      </c>
      <c r="BW96" s="122">
        <f t="shared" si="12"/>
        <v>0</v>
      </c>
    </row>
    <row r="97" spans="1:75" x14ac:dyDescent="0.2">
      <c r="A97" s="27">
        <f t="shared" si="9"/>
        <v>93</v>
      </c>
      <c r="B97" s="28" t="s">
        <v>147</v>
      </c>
      <c r="C97" s="99" t="s">
        <v>50</v>
      </c>
      <c r="D97" s="100" t="s">
        <v>51</v>
      </c>
      <c r="F97" s="69">
        <v>0</v>
      </c>
      <c r="G97" s="64">
        <v>0</v>
      </c>
      <c r="H97" s="64">
        <v>0</v>
      </c>
      <c r="I97" s="64">
        <v>0</v>
      </c>
      <c r="J97" s="70">
        <v>0</v>
      </c>
      <c r="L97" s="132"/>
      <c r="M97" s="132"/>
      <c r="N97" s="132"/>
      <c r="O97" s="132"/>
      <c r="P97" s="132"/>
      <c r="R97" s="37">
        <v>1.5866991120075103E-2</v>
      </c>
      <c r="S97" s="38">
        <v>0.19393575876387534</v>
      </c>
      <c r="T97" s="38">
        <v>0.78240039723543731</v>
      </c>
      <c r="U97" s="38">
        <v>1.5488949580486769E-3</v>
      </c>
      <c r="V97" s="38">
        <v>6.2479579225635041E-3</v>
      </c>
      <c r="W97" s="39">
        <f t="shared" si="8"/>
        <v>1.1102230246251565E-16</v>
      </c>
      <c r="Y97" s="43">
        <v>0</v>
      </c>
      <c r="Z97" s="44">
        <v>0.06</v>
      </c>
      <c r="AA97" s="44">
        <v>0</v>
      </c>
      <c r="AB97" s="44">
        <v>0</v>
      </c>
      <c r="AC97" s="44">
        <v>0</v>
      </c>
      <c r="AD97" s="44">
        <v>0</v>
      </c>
      <c r="AE97" s="44">
        <v>0</v>
      </c>
      <c r="AF97" s="44">
        <v>0</v>
      </c>
      <c r="AG97" s="44">
        <v>0</v>
      </c>
      <c r="AH97" s="44">
        <v>0.94</v>
      </c>
      <c r="AI97" s="44">
        <v>0</v>
      </c>
      <c r="AJ97" s="44">
        <v>0</v>
      </c>
      <c r="AK97" s="44">
        <v>0</v>
      </c>
      <c r="AL97" s="44">
        <v>0</v>
      </c>
      <c r="AM97" s="44">
        <v>0</v>
      </c>
      <c r="AN97" s="44">
        <v>0</v>
      </c>
      <c r="AO97" s="44">
        <v>0</v>
      </c>
      <c r="AP97" s="44">
        <v>0</v>
      </c>
      <c r="AQ97" s="44">
        <v>0</v>
      </c>
      <c r="AR97" s="44">
        <v>0</v>
      </c>
      <c r="AS97" s="44">
        <v>0</v>
      </c>
      <c r="AT97" s="44">
        <v>0</v>
      </c>
      <c r="AU97" s="44">
        <v>0</v>
      </c>
      <c r="AV97" s="44">
        <v>0</v>
      </c>
      <c r="AW97" s="44">
        <v>0</v>
      </c>
      <c r="AX97" s="44">
        <v>0</v>
      </c>
      <c r="AY97" s="44">
        <v>0</v>
      </c>
      <c r="AZ97" s="44">
        <v>0</v>
      </c>
      <c r="BA97" s="44">
        <v>0</v>
      </c>
      <c r="BB97" s="44">
        <v>0</v>
      </c>
      <c r="BC97" s="44">
        <v>0</v>
      </c>
      <c r="BD97" s="44">
        <v>0</v>
      </c>
      <c r="BE97" s="44">
        <v>0</v>
      </c>
      <c r="BF97" s="44">
        <v>0</v>
      </c>
      <c r="BG97" s="44">
        <v>0</v>
      </c>
      <c r="BH97" s="44">
        <v>0</v>
      </c>
      <c r="BI97" s="44">
        <v>0</v>
      </c>
      <c r="BJ97" s="44">
        <v>0</v>
      </c>
      <c r="BK97" s="44">
        <v>0</v>
      </c>
      <c r="BL97" s="44">
        <v>0</v>
      </c>
      <c r="BM97" s="44">
        <v>0</v>
      </c>
      <c r="BN97" s="44">
        <v>0</v>
      </c>
      <c r="BO97" s="44">
        <v>0</v>
      </c>
      <c r="BP97" s="44">
        <v>0</v>
      </c>
      <c r="BQ97" s="39">
        <f t="shared" si="10"/>
        <v>0</v>
      </c>
      <c r="BS97" s="120">
        <f t="shared" si="12"/>
        <v>0</v>
      </c>
      <c r="BT97" s="121">
        <f t="shared" si="12"/>
        <v>0</v>
      </c>
      <c r="BU97" s="121">
        <f t="shared" si="12"/>
        <v>0</v>
      </c>
      <c r="BV97" s="121">
        <f t="shared" si="12"/>
        <v>0</v>
      </c>
      <c r="BW97" s="122">
        <f t="shared" si="12"/>
        <v>0</v>
      </c>
    </row>
    <row r="98" spans="1:75" x14ac:dyDescent="0.2">
      <c r="A98" s="27">
        <f t="shared" si="9"/>
        <v>94</v>
      </c>
      <c r="B98" s="28" t="s">
        <v>148</v>
      </c>
      <c r="C98" s="99" t="s">
        <v>50</v>
      </c>
      <c r="D98" s="100" t="s">
        <v>51</v>
      </c>
      <c r="F98" s="69">
        <v>54.53876987058468</v>
      </c>
      <c r="G98" s="64">
        <v>54.538716978638334</v>
      </c>
      <c r="H98" s="64">
        <v>54.538716978638334</v>
      </c>
      <c r="I98" s="64">
        <v>54.538716978638334</v>
      </c>
      <c r="J98" s="70">
        <v>54.538716978638334</v>
      </c>
      <c r="L98" s="132"/>
      <c r="M98" s="132"/>
      <c r="N98" s="132"/>
      <c r="O98" s="132"/>
      <c r="P98" s="132"/>
      <c r="R98" s="37">
        <v>0.12207414044125879</v>
      </c>
      <c r="S98" s="38">
        <v>0.11770635009519539</v>
      </c>
      <c r="T98" s="38">
        <v>0.73401276738716548</v>
      </c>
      <c r="U98" s="38">
        <v>2.519879045805801E-2</v>
      </c>
      <c r="V98" s="38">
        <v>1.0079516183223202E-3</v>
      </c>
      <c r="W98" s="39">
        <f t="shared" si="8"/>
        <v>0</v>
      </c>
      <c r="Y98" s="43">
        <v>0</v>
      </c>
      <c r="Z98" s="44">
        <v>0</v>
      </c>
      <c r="AA98" s="44">
        <v>0</v>
      </c>
      <c r="AB98" s="44">
        <v>0</v>
      </c>
      <c r="AC98" s="44">
        <v>0</v>
      </c>
      <c r="AD98" s="44">
        <v>0</v>
      </c>
      <c r="AE98" s="44">
        <v>0</v>
      </c>
      <c r="AF98" s="44">
        <v>0</v>
      </c>
      <c r="AG98" s="44">
        <v>0</v>
      </c>
      <c r="AH98" s="44">
        <v>0</v>
      </c>
      <c r="AI98" s="44">
        <v>0</v>
      </c>
      <c r="AJ98" s="44">
        <v>0</v>
      </c>
      <c r="AK98" s="44">
        <v>0</v>
      </c>
      <c r="AL98" s="44">
        <v>0</v>
      </c>
      <c r="AM98" s="44">
        <v>0</v>
      </c>
      <c r="AN98" s="44">
        <v>0.25</v>
      </c>
      <c r="AO98" s="44">
        <v>0.25</v>
      </c>
      <c r="AP98" s="44">
        <v>0.25</v>
      </c>
      <c r="AQ98" s="44">
        <v>0.25</v>
      </c>
      <c r="AR98" s="44">
        <v>0</v>
      </c>
      <c r="AS98" s="44">
        <v>0</v>
      </c>
      <c r="AT98" s="44">
        <v>0</v>
      </c>
      <c r="AU98" s="44">
        <v>0</v>
      </c>
      <c r="AV98" s="44">
        <v>0</v>
      </c>
      <c r="AW98" s="44">
        <v>0</v>
      </c>
      <c r="AX98" s="44">
        <v>0</v>
      </c>
      <c r="AY98" s="44">
        <v>0</v>
      </c>
      <c r="AZ98" s="44">
        <v>0</v>
      </c>
      <c r="BA98" s="44">
        <v>0</v>
      </c>
      <c r="BB98" s="44">
        <v>0</v>
      </c>
      <c r="BC98" s="44">
        <v>0</v>
      </c>
      <c r="BD98" s="44">
        <v>0</v>
      </c>
      <c r="BE98" s="44">
        <v>0</v>
      </c>
      <c r="BF98" s="44">
        <v>0</v>
      </c>
      <c r="BG98" s="44">
        <v>0</v>
      </c>
      <c r="BH98" s="44">
        <v>0</v>
      </c>
      <c r="BI98" s="44">
        <v>0</v>
      </c>
      <c r="BJ98" s="44">
        <v>0</v>
      </c>
      <c r="BK98" s="44">
        <v>0</v>
      </c>
      <c r="BL98" s="44">
        <v>0</v>
      </c>
      <c r="BM98" s="44">
        <v>0</v>
      </c>
      <c r="BN98" s="44">
        <v>0</v>
      </c>
      <c r="BO98" s="44">
        <v>0</v>
      </c>
      <c r="BP98" s="44">
        <v>0</v>
      </c>
      <c r="BQ98" s="39">
        <f t="shared" si="10"/>
        <v>0</v>
      </c>
      <c r="BS98" s="120">
        <f t="shared" si="12"/>
        <v>0</v>
      </c>
      <c r="BT98" s="121">
        <f t="shared" si="12"/>
        <v>0</v>
      </c>
      <c r="BU98" s="121">
        <f t="shared" si="12"/>
        <v>0</v>
      </c>
      <c r="BV98" s="121">
        <f t="shared" si="12"/>
        <v>0</v>
      </c>
      <c r="BW98" s="122">
        <f t="shared" si="12"/>
        <v>0</v>
      </c>
    </row>
    <row r="99" spans="1:75" x14ac:dyDescent="0.2">
      <c r="A99" s="27">
        <f t="shared" si="9"/>
        <v>95</v>
      </c>
      <c r="B99" s="28" t="s">
        <v>149</v>
      </c>
      <c r="C99" s="99" t="s">
        <v>50</v>
      </c>
      <c r="D99" s="100" t="s">
        <v>51</v>
      </c>
      <c r="F99" s="69">
        <v>59.399911385137671</v>
      </c>
      <c r="G99" s="64">
        <v>59.399911385137671</v>
      </c>
      <c r="H99" s="64">
        <v>59.399911385137671</v>
      </c>
      <c r="I99" s="64">
        <v>59.399911385137671</v>
      </c>
      <c r="J99" s="70">
        <v>59.399911385137671</v>
      </c>
      <c r="L99" s="132"/>
      <c r="M99" s="132"/>
      <c r="N99" s="132"/>
      <c r="O99" s="132"/>
      <c r="P99" s="132"/>
      <c r="R99" s="37">
        <v>0.23649633561694602</v>
      </c>
      <c r="S99" s="38">
        <v>0.53479325171544756</v>
      </c>
      <c r="T99" s="38">
        <v>0.16630170595411381</v>
      </c>
      <c r="U99" s="38">
        <v>2.2506052229744257E-2</v>
      </c>
      <c r="V99" s="38">
        <v>3.9902654483748419E-2</v>
      </c>
      <c r="W99" s="39">
        <f t="shared" si="8"/>
        <v>0</v>
      </c>
      <c r="Y99" s="43">
        <v>0</v>
      </c>
      <c r="Z99" s="44">
        <v>0</v>
      </c>
      <c r="AA99" s="44">
        <v>0</v>
      </c>
      <c r="AB99" s="44">
        <v>0</v>
      </c>
      <c r="AC99" s="44">
        <v>0</v>
      </c>
      <c r="AD99" s="44">
        <v>0</v>
      </c>
      <c r="AE99" s="44">
        <v>0</v>
      </c>
      <c r="AF99" s="44">
        <v>0</v>
      </c>
      <c r="AG99" s="44">
        <v>0</v>
      </c>
      <c r="AH99" s="44">
        <v>0</v>
      </c>
      <c r="AI99" s="44">
        <v>0</v>
      </c>
      <c r="AJ99" s="44">
        <v>0</v>
      </c>
      <c r="AK99" s="44">
        <v>1</v>
      </c>
      <c r="AL99" s="44">
        <v>0</v>
      </c>
      <c r="AM99" s="44">
        <v>0</v>
      </c>
      <c r="AN99" s="44">
        <v>0</v>
      </c>
      <c r="AO99" s="44">
        <v>0</v>
      </c>
      <c r="AP99" s="44">
        <v>0</v>
      </c>
      <c r="AQ99" s="44">
        <v>0</v>
      </c>
      <c r="AR99" s="44">
        <v>0</v>
      </c>
      <c r="AS99" s="44">
        <v>0</v>
      </c>
      <c r="AT99" s="44">
        <v>0</v>
      </c>
      <c r="AU99" s="44">
        <v>0</v>
      </c>
      <c r="AV99" s="44">
        <v>0</v>
      </c>
      <c r="AW99" s="44">
        <v>0</v>
      </c>
      <c r="AX99" s="44">
        <v>0</v>
      </c>
      <c r="AY99" s="44">
        <v>0</v>
      </c>
      <c r="AZ99" s="44">
        <v>0</v>
      </c>
      <c r="BA99" s="44">
        <v>0</v>
      </c>
      <c r="BB99" s="44">
        <v>0</v>
      </c>
      <c r="BC99" s="44">
        <v>0</v>
      </c>
      <c r="BD99" s="44">
        <v>0</v>
      </c>
      <c r="BE99" s="44">
        <v>0</v>
      </c>
      <c r="BF99" s="44">
        <v>0</v>
      </c>
      <c r="BG99" s="44">
        <v>0</v>
      </c>
      <c r="BH99" s="44">
        <v>0</v>
      </c>
      <c r="BI99" s="44">
        <v>0</v>
      </c>
      <c r="BJ99" s="44">
        <v>0</v>
      </c>
      <c r="BK99" s="44">
        <v>0</v>
      </c>
      <c r="BL99" s="44">
        <v>0</v>
      </c>
      <c r="BM99" s="44">
        <v>0</v>
      </c>
      <c r="BN99" s="44">
        <v>0</v>
      </c>
      <c r="BO99" s="44">
        <v>0</v>
      </c>
      <c r="BP99" s="44">
        <v>0</v>
      </c>
      <c r="BQ99" s="39">
        <f t="shared" si="10"/>
        <v>0</v>
      </c>
      <c r="BS99" s="120">
        <f t="shared" si="12"/>
        <v>0</v>
      </c>
      <c r="BT99" s="121">
        <f t="shared" si="12"/>
        <v>0</v>
      </c>
      <c r="BU99" s="121">
        <f t="shared" si="12"/>
        <v>0</v>
      </c>
      <c r="BV99" s="121">
        <f t="shared" si="12"/>
        <v>0</v>
      </c>
      <c r="BW99" s="122">
        <f t="shared" si="12"/>
        <v>0</v>
      </c>
    </row>
    <row r="100" spans="1:75" x14ac:dyDescent="0.2">
      <c r="A100" s="27">
        <f t="shared" si="9"/>
        <v>96</v>
      </c>
      <c r="B100" s="28" t="s">
        <v>150</v>
      </c>
      <c r="C100" s="99" t="s">
        <v>50</v>
      </c>
      <c r="D100" s="100" t="s">
        <v>51</v>
      </c>
      <c r="F100" s="69">
        <v>54.646532712570448</v>
      </c>
      <c r="G100" s="64">
        <v>54.646532712570448</v>
      </c>
      <c r="H100" s="64">
        <v>54.646532712570448</v>
      </c>
      <c r="I100" s="64">
        <v>54.646532712570448</v>
      </c>
      <c r="J100" s="70">
        <v>54.646532712570448</v>
      </c>
      <c r="L100" s="132"/>
      <c r="M100" s="132"/>
      <c r="N100" s="132"/>
      <c r="O100" s="132"/>
      <c r="P100" s="132"/>
      <c r="R100" s="37">
        <v>0.10255570117955438</v>
      </c>
      <c r="S100" s="38">
        <v>0.2353647881170817</v>
      </c>
      <c r="T100" s="38">
        <v>0.64416775884665789</v>
      </c>
      <c r="U100" s="38">
        <v>1.7693315858453473E-2</v>
      </c>
      <c r="V100" s="38">
        <v>2.1843599825251202E-4</v>
      </c>
      <c r="W100" s="39">
        <f t="shared" si="8"/>
        <v>0</v>
      </c>
      <c r="Y100" s="43">
        <v>0</v>
      </c>
      <c r="Z100" s="44">
        <v>0</v>
      </c>
      <c r="AA100" s="44">
        <v>0</v>
      </c>
      <c r="AB100" s="44">
        <v>0</v>
      </c>
      <c r="AC100" s="44">
        <v>0</v>
      </c>
      <c r="AD100" s="44">
        <v>0</v>
      </c>
      <c r="AE100" s="44">
        <v>0</v>
      </c>
      <c r="AF100" s="44">
        <v>0.5</v>
      </c>
      <c r="AG100" s="44">
        <v>0</v>
      </c>
      <c r="AH100" s="44">
        <v>0</v>
      </c>
      <c r="AI100" s="44">
        <v>0</v>
      </c>
      <c r="AJ100" s="44">
        <v>0</v>
      </c>
      <c r="AK100" s="44">
        <v>0</v>
      </c>
      <c r="AL100" s="44">
        <v>0</v>
      </c>
      <c r="AM100" s="44">
        <v>0</v>
      </c>
      <c r="AN100" s="44">
        <v>0</v>
      </c>
      <c r="AO100" s="44">
        <v>0</v>
      </c>
      <c r="AP100" s="44">
        <v>0</v>
      </c>
      <c r="AQ100" s="44">
        <v>0.5</v>
      </c>
      <c r="AR100" s="44">
        <v>0</v>
      </c>
      <c r="AS100" s="44">
        <v>0</v>
      </c>
      <c r="AT100" s="44">
        <v>0</v>
      </c>
      <c r="AU100" s="44">
        <v>0</v>
      </c>
      <c r="AV100" s="44">
        <v>0</v>
      </c>
      <c r="AW100" s="44">
        <v>0</v>
      </c>
      <c r="AX100" s="44">
        <v>0</v>
      </c>
      <c r="AY100" s="44">
        <v>0</v>
      </c>
      <c r="AZ100" s="44">
        <v>0</v>
      </c>
      <c r="BA100" s="44">
        <v>0</v>
      </c>
      <c r="BB100" s="44">
        <v>0</v>
      </c>
      <c r="BC100" s="44">
        <v>0</v>
      </c>
      <c r="BD100" s="44">
        <v>0</v>
      </c>
      <c r="BE100" s="44">
        <v>0</v>
      </c>
      <c r="BF100" s="44">
        <v>0</v>
      </c>
      <c r="BG100" s="44">
        <v>0</v>
      </c>
      <c r="BH100" s="44">
        <v>0</v>
      </c>
      <c r="BI100" s="44">
        <v>0</v>
      </c>
      <c r="BJ100" s="44">
        <v>0</v>
      </c>
      <c r="BK100" s="44">
        <v>0</v>
      </c>
      <c r="BL100" s="44">
        <v>0</v>
      </c>
      <c r="BM100" s="44">
        <v>0</v>
      </c>
      <c r="BN100" s="44">
        <v>0</v>
      </c>
      <c r="BO100" s="44">
        <v>0</v>
      </c>
      <c r="BP100" s="44">
        <v>0</v>
      </c>
      <c r="BQ100" s="39">
        <f t="shared" si="10"/>
        <v>0</v>
      </c>
      <c r="BS100" s="120">
        <f t="shared" si="12"/>
        <v>0</v>
      </c>
      <c r="BT100" s="121">
        <f t="shared" si="12"/>
        <v>0</v>
      </c>
      <c r="BU100" s="121">
        <f t="shared" si="12"/>
        <v>0</v>
      </c>
      <c r="BV100" s="121">
        <f t="shared" si="12"/>
        <v>0</v>
      </c>
      <c r="BW100" s="122">
        <f t="shared" si="12"/>
        <v>0</v>
      </c>
    </row>
    <row r="101" spans="1:75" x14ac:dyDescent="0.2">
      <c r="A101" s="27">
        <f t="shared" si="9"/>
        <v>97</v>
      </c>
      <c r="B101" s="28" t="s">
        <v>151</v>
      </c>
      <c r="C101" s="99" t="s">
        <v>50</v>
      </c>
      <c r="D101" s="100" t="s">
        <v>51</v>
      </c>
      <c r="F101" s="69">
        <v>55.565212099816044</v>
      </c>
      <c r="G101" s="64">
        <v>55.565212099816044</v>
      </c>
      <c r="H101" s="64">
        <v>55.565212099816044</v>
      </c>
      <c r="I101" s="64">
        <v>55.565212099816044</v>
      </c>
      <c r="J101" s="70">
        <v>55.565212099816044</v>
      </c>
      <c r="L101" s="132"/>
      <c r="M101" s="132"/>
      <c r="N101" s="132"/>
      <c r="O101" s="132"/>
      <c r="P101" s="132"/>
      <c r="R101" s="37">
        <v>0.90918483024938745</v>
      </c>
      <c r="S101" s="38">
        <v>0</v>
      </c>
      <c r="T101" s="38">
        <v>0</v>
      </c>
      <c r="U101" s="38">
        <v>9.0815169750612657E-2</v>
      </c>
      <c r="V101" s="38">
        <v>0</v>
      </c>
      <c r="W101" s="39">
        <f t="shared" si="8"/>
        <v>0</v>
      </c>
      <c r="Y101" s="43">
        <v>0</v>
      </c>
      <c r="Z101" s="44">
        <v>0</v>
      </c>
      <c r="AA101" s="44">
        <v>0</v>
      </c>
      <c r="AB101" s="44">
        <v>0</v>
      </c>
      <c r="AC101" s="44">
        <v>0.1</v>
      </c>
      <c r="AD101" s="44">
        <v>0</v>
      </c>
      <c r="AE101" s="44">
        <v>0.2</v>
      </c>
      <c r="AF101" s="44">
        <v>0.7</v>
      </c>
      <c r="AG101" s="44">
        <v>0</v>
      </c>
      <c r="AH101" s="44">
        <v>0</v>
      </c>
      <c r="AI101" s="44">
        <v>0</v>
      </c>
      <c r="AJ101" s="44">
        <v>0</v>
      </c>
      <c r="AK101" s="44">
        <v>0</v>
      </c>
      <c r="AL101" s="44">
        <v>0</v>
      </c>
      <c r="AM101" s="44">
        <v>0</v>
      </c>
      <c r="AN101" s="44">
        <v>0</v>
      </c>
      <c r="AO101" s="44">
        <v>0</v>
      </c>
      <c r="AP101" s="44">
        <v>0</v>
      </c>
      <c r="AQ101" s="44">
        <v>0</v>
      </c>
      <c r="AR101" s="44">
        <v>0</v>
      </c>
      <c r="AS101" s="44">
        <v>0</v>
      </c>
      <c r="AT101" s="44">
        <v>0</v>
      </c>
      <c r="AU101" s="44">
        <v>0</v>
      </c>
      <c r="AV101" s="44">
        <v>0</v>
      </c>
      <c r="AW101" s="44">
        <v>0</v>
      </c>
      <c r="AX101" s="44">
        <v>0</v>
      </c>
      <c r="AY101" s="44">
        <v>0</v>
      </c>
      <c r="AZ101" s="44">
        <v>0</v>
      </c>
      <c r="BA101" s="44">
        <v>0</v>
      </c>
      <c r="BB101" s="44">
        <v>0</v>
      </c>
      <c r="BC101" s="44">
        <v>0</v>
      </c>
      <c r="BD101" s="44">
        <v>0</v>
      </c>
      <c r="BE101" s="44">
        <v>0</v>
      </c>
      <c r="BF101" s="44">
        <v>0</v>
      </c>
      <c r="BG101" s="44">
        <v>0</v>
      </c>
      <c r="BH101" s="44">
        <v>0</v>
      </c>
      <c r="BI101" s="44">
        <v>0</v>
      </c>
      <c r="BJ101" s="44">
        <v>0</v>
      </c>
      <c r="BK101" s="44">
        <v>0</v>
      </c>
      <c r="BL101" s="44">
        <v>0</v>
      </c>
      <c r="BM101" s="44">
        <v>0</v>
      </c>
      <c r="BN101" s="44">
        <v>0</v>
      </c>
      <c r="BO101" s="44">
        <v>0</v>
      </c>
      <c r="BP101" s="44">
        <v>0</v>
      </c>
      <c r="BQ101" s="39">
        <f t="shared" si="10"/>
        <v>0</v>
      </c>
      <c r="BS101" s="120">
        <f t="shared" si="12"/>
        <v>0</v>
      </c>
      <c r="BT101" s="121">
        <f t="shared" si="12"/>
        <v>0</v>
      </c>
      <c r="BU101" s="121">
        <f t="shared" si="12"/>
        <v>0</v>
      </c>
      <c r="BV101" s="121">
        <f t="shared" si="12"/>
        <v>0</v>
      </c>
      <c r="BW101" s="122">
        <f t="shared" si="12"/>
        <v>0</v>
      </c>
    </row>
    <row r="102" spans="1:75" x14ac:dyDescent="0.2">
      <c r="A102" s="27">
        <f t="shared" si="9"/>
        <v>98</v>
      </c>
      <c r="B102" s="28" t="s">
        <v>152</v>
      </c>
      <c r="C102" s="99" t="s">
        <v>50</v>
      </c>
      <c r="D102" s="100" t="s">
        <v>51</v>
      </c>
      <c r="F102" s="69">
        <v>70.963264884944792</v>
      </c>
      <c r="G102" s="64">
        <v>70.963930581613511</v>
      </c>
      <c r="H102" s="64">
        <v>70.963828165928447</v>
      </c>
      <c r="I102" s="64">
        <v>70.963264884944778</v>
      </c>
      <c r="J102" s="70">
        <v>70.963264884944778</v>
      </c>
      <c r="L102" s="132"/>
      <c r="M102" s="132"/>
      <c r="N102" s="132"/>
      <c r="O102" s="132"/>
      <c r="P102" s="132"/>
      <c r="R102" s="37">
        <v>6.6394813885403595E-2</v>
      </c>
      <c r="S102" s="38">
        <v>0.92785445420326229</v>
      </c>
      <c r="T102" s="38">
        <v>0</v>
      </c>
      <c r="U102" s="38">
        <v>5.7507319113341724E-3</v>
      </c>
      <c r="V102" s="38">
        <v>0</v>
      </c>
      <c r="W102" s="39">
        <f t="shared" si="8"/>
        <v>0</v>
      </c>
      <c r="Y102" s="43">
        <v>0</v>
      </c>
      <c r="Z102" s="44">
        <v>0</v>
      </c>
      <c r="AA102" s="44">
        <v>0</v>
      </c>
      <c r="AB102" s="44">
        <v>0</v>
      </c>
      <c r="AC102" s="44">
        <v>0</v>
      </c>
      <c r="AD102" s="44">
        <v>0</v>
      </c>
      <c r="AE102" s="44">
        <v>0</v>
      </c>
      <c r="AF102" s="44">
        <v>0</v>
      </c>
      <c r="AG102" s="44">
        <v>1</v>
      </c>
      <c r="AH102" s="44">
        <v>0</v>
      </c>
      <c r="AI102" s="44">
        <v>0</v>
      </c>
      <c r="AJ102" s="44">
        <v>0</v>
      </c>
      <c r="AK102" s="44">
        <v>0</v>
      </c>
      <c r="AL102" s="44">
        <v>0</v>
      </c>
      <c r="AM102" s="44">
        <v>0</v>
      </c>
      <c r="AN102" s="44">
        <v>0</v>
      </c>
      <c r="AO102" s="44">
        <v>0</v>
      </c>
      <c r="AP102" s="44">
        <v>0</v>
      </c>
      <c r="AQ102" s="44">
        <v>0</v>
      </c>
      <c r="AR102" s="44">
        <v>0</v>
      </c>
      <c r="AS102" s="44">
        <v>0</v>
      </c>
      <c r="AT102" s="44">
        <v>0</v>
      </c>
      <c r="AU102" s="44">
        <v>0</v>
      </c>
      <c r="AV102" s="44">
        <v>0</v>
      </c>
      <c r="AW102" s="44">
        <v>0</v>
      </c>
      <c r="AX102" s="44">
        <v>0</v>
      </c>
      <c r="AY102" s="44">
        <v>0</v>
      </c>
      <c r="AZ102" s="44">
        <v>0</v>
      </c>
      <c r="BA102" s="44">
        <v>0</v>
      </c>
      <c r="BB102" s="44">
        <v>0</v>
      </c>
      <c r="BC102" s="44">
        <v>0</v>
      </c>
      <c r="BD102" s="44">
        <v>0</v>
      </c>
      <c r="BE102" s="44">
        <v>0</v>
      </c>
      <c r="BF102" s="44">
        <v>0</v>
      </c>
      <c r="BG102" s="44">
        <v>0</v>
      </c>
      <c r="BH102" s="44">
        <v>0</v>
      </c>
      <c r="BI102" s="44">
        <v>0</v>
      </c>
      <c r="BJ102" s="44">
        <v>0</v>
      </c>
      <c r="BK102" s="44">
        <v>0</v>
      </c>
      <c r="BL102" s="44">
        <v>0</v>
      </c>
      <c r="BM102" s="44">
        <v>0</v>
      </c>
      <c r="BN102" s="44">
        <v>0</v>
      </c>
      <c r="BO102" s="44">
        <v>0</v>
      </c>
      <c r="BP102" s="44">
        <v>0</v>
      </c>
      <c r="BQ102" s="39">
        <f t="shared" si="10"/>
        <v>0</v>
      </c>
      <c r="BS102" s="120">
        <f t="shared" si="12"/>
        <v>0</v>
      </c>
      <c r="BT102" s="121">
        <f t="shared" si="12"/>
        <v>0</v>
      </c>
      <c r="BU102" s="121">
        <f t="shared" si="12"/>
        <v>0</v>
      </c>
      <c r="BV102" s="121">
        <f t="shared" si="12"/>
        <v>0</v>
      </c>
      <c r="BW102" s="122">
        <f t="shared" si="12"/>
        <v>0</v>
      </c>
    </row>
    <row r="103" spans="1:75" x14ac:dyDescent="0.2">
      <c r="A103" s="27">
        <f t="shared" si="9"/>
        <v>99</v>
      </c>
      <c r="B103" s="28" t="s">
        <v>153</v>
      </c>
      <c r="C103" s="99" t="s">
        <v>50</v>
      </c>
      <c r="D103" s="100" t="s">
        <v>51</v>
      </c>
      <c r="F103" s="69">
        <v>59.854362562869014</v>
      </c>
      <c r="G103" s="64">
        <v>59.854362562869014</v>
      </c>
      <c r="H103" s="64">
        <v>59.854362562869014</v>
      </c>
      <c r="I103" s="64">
        <v>59.854362562869014</v>
      </c>
      <c r="J103" s="70">
        <v>59.854362562869014</v>
      </c>
      <c r="L103" s="132"/>
      <c r="M103" s="132"/>
      <c r="N103" s="132"/>
      <c r="O103" s="132"/>
      <c r="P103" s="132"/>
      <c r="R103" s="37">
        <v>0.3310354336136771</v>
      </c>
      <c r="S103" s="38">
        <v>0.15372949124500207</v>
      </c>
      <c r="T103" s="38">
        <v>0.4405073762581001</v>
      </c>
      <c r="U103" s="38">
        <v>4.0259203088377223E-2</v>
      </c>
      <c r="V103" s="38">
        <v>3.4468495794843512E-2</v>
      </c>
      <c r="W103" s="39">
        <f t="shared" si="8"/>
        <v>0</v>
      </c>
      <c r="Y103" s="43">
        <v>0</v>
      </c>
      <c r="Z103" s="44">
        <v>0.06</v>
      </c>
      <c r="AA103" s="44">
        <v>0</v>
      </c>
      <c r="AB103" s="44">
        <v>0</v>
      </c>
      <c r="AC103" s="44">
        <v>0</v>
      </c>
      <c r="AD103" s="44">
        <v>0</v>
      </c>
      <c r="AE103" s="44">
        <v>0</v>
      </c>
      <c r="AF103" s="44">
        <v>0</v>
      </c>
      <c r="AG103" s="44">
        <v>0</v>
      </c>
      <c r="AH103" s="44">
        <v>0.94</v>
      </c>
      <c r="AI103" s="44">
        <v>0</v>
      </c>
      <c r="AJ103" s="44">
        <v>0</v>
      </c>
      <c r="AK103" s="44">
        <v>0</v>
      </c>
      <c r="AL103" s="44">
        <v>0</v>
      </c>
      <c r="AM103" s="44">
        <v>0</v>
      </c>
      <c r="AN103" s="44">
        <v>0</v>
      </c>
      <c r="AO103" s="44">
        <v>0</v>
      </c>
      <c r="AP103" s="44">
        <v>0</v>
      </c>
      <c r="AQ103" s="44">
        <v>0</v>
      </c>
      <c r="AR103" s="44">
        <v>0</v>
      </c>
      <c r="AS103" s="44">
        <v>0</v>
      </c>
      <c r="AT103" s="44">
        <v>0</v>
      </c>
      <c r="AU103" s="44">
        <v>0</v>
      </c>
      <c r="AV103" s="44">
        <v>0</v>
      </c>
      <c r="AW103" s="44">
        <v>0</v>
      </c>
      <c r="AX103" s="44">
        <v>0</v>
      </c>
      <c r="AY103" s="44">
        <v>0</v>
      </c>
      <c r="AZ103" s="44">
        <v>0</v>
      </c>
      <c r="BA103" s="44">
        <v>0</v>
      </c>
      <c r="BB103" s="44">
        <v>0</v>
      </c>
      <c r="BC103" s="44">
        <v>0</v>
      </c>
      <c r="BD103" s="44">
        <v>0</v>
      </c>
      <c r="BE103" s="44">
        <v>0</v>
      </c>
      <c r="BF103" s="44">
        <v>0</v>
      </c>
      <c r="BG103" s="44">
        <v>0</v>
      </c>
      <c r="BH103" s="44">
        <v>0</v>
      </c>
      <c r="BI103" s="44">
        <v>0</v>
      </c>
      <c r="BJ103" s="44">
        <v>0</v>
      </c>
      <c r="BK103" s="44">
        <v>0</v>
      </c>
      <c r="BL103" s="44">
        <v>0</v>
      </c>
      <c r="BM103" s="44">
        <v>0</v>
      </c>
      <c r="BN103" s="44">
        <v>0</v>
      </c>
      <c r="BO103" s="44">
        <v>0</v>
      </c>
      <c r="BP103" s="44">
        <v>0</v>
      </c>
      <c r="BQ103" s="39">
        <f t="shared" si="10"/>
        <v>0</v>
      </c>
      <c r="BS103" s="120">
        <f t="shared" ref="BS103:BW118" si="13">IF($BJ103=1,BS$4,0)</f>
        <v>0</v>
      </c>
      <c r="BT103" s="121">
        <f t="shared" si="13"/>
        <v>0</v>
      </c>
      <c r="BU103" s="121">
        <f t="shared" si="13"/>
        <v>0</v>
      </c>
      <c r="BV103" s="121">
        <f t="shared" si="13"/>
        <v>0</v>
      </c>
      <c r="BW103" s="122">
        <f t="shared" si="13"/>
        <v>0</v>
      </c>
    </row>
    <row r="104" spans="1:75" x14ac:dyDescent="0.2">
      <c r="A104" s="27">
        <f t="shared" si="9"/>
        <v>100</v>
      </c>
      <c r="B104" s="28" t="s">
        <v>154</v>
      </c>
      <c r="C104" s="99" t="s">
        <v>50</v>
      </c>
      <c r="D104" s="100" t="s">
        <v>51</v>
      </c>
      <c r="F104" s="69">
        <v>0</v>
      </c>
      <c r="G104" s="64">
        <v>58.633999999999993</v>
      </c>
      <c r="H104" s="64">
        <v>0</v>
      </c>
      <c r="I104" s="64">
        <v>0</v>
      </c>
      <c r="J104" s="70">
        <v>0</v>
      </c>
      <c r="L104" s="132"/>
      <c r="M104" s="132"/>
      <c r="N104" s="132"/>
      <c r="O104" s="132"/>
      <c r="P104" s="132"/>
      <c r="R104" s="37">
        <v>3.409829427151672E-2</v>
      </c>
      <c r="S104" s="38">
        <v>0.46636842878167556</v>
      </c>
      <c r="T104" s="38">
        <v>0.48518032054015198</v>
      </c>
      <c r="U104" s="38">
        <v>3.4435896710377049E-3</v>
      </c>
      <c r="V104" s="38">
        <v>1.0909366735618096E-2</v>
      </c>
      <c r="W104" s="39">
        <f t="shared" si="8"/>
        <v>0</v>
      </c>
      <c r="Y104" s="43">
        <v>0</v>
      </c>
      <c r="Z104" s="44">
        <v>0.06</v>
      </c>
      <c r="AA104" s="44">
        <v>0</v>
      </c>
      <c r="AB104" s="44">
        <v>0</v>
      </c>
      <c r="AC104" s="44">
        <v>0</v>
      </c>
      <c r="AD104" s="44">
        <v>0</v>
      </c>
      <c r="AE104" s="44">
        <v>0</v>
      </c>
      <c r="AF104" s="44">
        <v>0</v>
      </c>
      <c r="AG104" s="44">
        <v>0</v>
      </c>
      <c r="AH104" s="44">
        <v>0.94</v>
      </c>
      <c r="AI104" s="44">
        <v>0</v>
      </c>
      <c r="AJ104" s="44">
        <v>0</v>
      </c>
      <c r="AK104" s="44">
        <v>0</v>
      </c>
      <c r="AL104" s="44">
        <v>0</v>
      </c>
      <c r="AM104" s="44">
        <v>0</v>
      </c>
      <c r="AN104" s="44">
        <v>0</v>
      </c>
      <c r="AO104" s="44">
        <v>0</v>
      </c>
      <c r="AP104" s="44">
        <v>0</v>
      </c>
      <c r="AQ104" s="44">
        <v>0</v>
      </c>
      <c r="AR104" s="44">
        <v>0</v>
      </c>
      <c r="AS104" s="44">
        <v>0</v>
      </c>
      <c r="AT104" s="44">
        <v>0</v>
      </c>
      <c r="AU104" s="44">
        <v>0</v>
      </c>
      <c r="AV104" s="44">
        <v>0</v>
      </c>
      <c r="AW104" s="44">
        <v>0</v>
      </c>
      <c r="AX104" s="44">
        <v>0</v>
      </c>
      <c r="AY104" s="44">
        <v>0</v>
      </c>
      <c r="AZ104" s="44">
        <v>0</v>
      </c>
      <c r="BA104" s="44">
        <v>0</v>
      </c>
      <c r="BB104" s="44">
        <v>0</v>
      </c>
      <c r="BC104" s="44">
        <v>0</v>
      </c>
      <c r="BD104" s="44">
        <v>0</v>
      </c>
      <c r="BE104" s="44">
        <v>0</v>
      </c>
      <c r="BF104" s="44">
        <v>0</v>
      </c>
      <c r="BG104" s="44">
        <v>0</v>
      </c>
      <c r="BH104" s="44">
        <v>0</v>
      </c>
      <c r="BI104" s="44">
        <v>0</v>
      </c>
      <c r="BJ104" s="44">
        <v>0</v>
      </c>
      <c r="BK104" s="44">
        <v>0</v>
      </c>
      <c r="BL104" s="44">
        <v>0</v>
      </c>
      <c r="BM104" s="44">
        <v>0</v>
      </c>
      <c r="BN104" s="44">
        <v>0</v>
      </c>
      <c r="BO104" s="44">
        <v>0</v>
      </c>
      <c r="BP104" s="44">
        <v>0</v>
      </c>
      <c r="BQ104" s="39">
        <f t="shared" si="10"/>
        <v>0</v>
      </c>
      <c r="BS104" s="120">
        <f t="shared" si="13"/>
        <v>0</v>
      </c>
      <c r="BT104" s="121">
        <f t="shared" si="13"/>
        <v>0</v>
      </c>
      <c r="BU104" s="121">
        <f t="shared" si="13"/>
        <v>0</v>
      </c>
      <c r="BV104" s="121">
        <f t="shared" si="13"/>
        <v>0</v>
      </c>
      <c r="BW104" s="122">
        <f t="shared" si="13"/>
        <v>0</v>
      </c>
    </row>
    <row r="105" spans="1:75" x14ac:dyDescent="0.2">
      <c r="A105" s="27">
        <f t="shared" si="9"/>
        <v>101</v>
      </c>
      <c r="B105" s="28" t="s">
        <v>155</v>
      </c>
      <c r="C105" s="99" t="s">
        <v>50</v>
      </c>
      <c r="D105" s="100" t="s">
        <v>51</v>
      </c>
      <c r="F105" s="69">
        <v>58.713081081081079</v>
      </c>
      <c r="G105" s="64">
        <v>58.713081081081079</v>
      </c>
      <c r="H105" s="64">
        <v>58.713081081081079</v>
      </c>
      <c r="I105" s="64">
        <v>58.713081081081079</v>
      </c>
      <c r="J105" s="70">
        <v>58.713081081081079</v>
      </c>
      <c r="L105" s="132"/>
      <c r="M105" s="132"/>
      <c r="N105" s="132"/>
      <c r="O105" s="132"/>
      <c r="P105" s="132"/>
      <c r="R105" s="37">
        <v>0.33157015590200445</v>
      </c>
      <c r="S105" s="38">
        <v>0.21394766146993319</v>
      </c>
      <c r="T105" s="38">
        <v>0.38752783964365256</v>
      </c>
      <c r="U105" s="38">
        <v>5.7767260579064589E-2</v>
      </c>
      <c r="V105" s="38">
        <v>9.1870824053452114E-3</v>
      </c>
      <c r="W105" s="39">
        <f t="shared" si="8"/>
        <v>1.1102230246251565E-16</v>
      </c>
      <c r="Y105" s="43">
        <v>0</v>
      </c>
      <c r="Z105" s="44">
        <v>0</v>
      </c>
      <c r="AA105" s="44">
        <v>0</v>
      </c>
      <c r="AB105" s="44">
        <v>0</v>
      </c>
      <c r="AC105" s="44">
        <v>0</v>
      </c>
      <c r="AD105" s="44">
        <v>0</v>
      </c>
      <c r="AE105" s="44">
        <v>0.25</v>
      </c>
      <c r="AF105" s="44">
        <v>0.75</v>
      </c>
      <c r="AG105" s="44">
        <v>0</v>
      </c>
      <c r="AH105" s="44">
        <v>0</v>
      </c>
      <c r="AI105" s="44">
        <v>0</v>
      </c>
      <c r="AJ105" s="44">
        <v>0</v>
      </c>
      <c r="AK105" s="44">
        <v>0</v>
      </c>
      <c r="AL105" s="44">
        <v>0</v>
      </c>
      <c r="AM105" s="44">
        <v>0</v>
      </c>
      <c r="AN105" s="44">
        <v>0</v>
      </c>
      <c r="AO105" s="44">
        <v>0</v>
      </c>
      <c r="AP105" s="44">
        <v>0</v>
      </c>
      <c r="AQ105" s="44">
        <v>0</v>
      </c>
      <c r="AR105" s="44">
        <v>0</v>
      </c>
      <c r="AS105" s="44">
        <v>0</v>
      </c>
      <c r="AT105" s="44">
        <v>0</v>
      </c>
      <c r="AU105" s="44">
        <v>0</v>
      </c>
      <c r="AV105" s="44">
        <v>0</v>
      </c>
      <c r="AW105" s="44">
        <v>0</v>
      </c>
      <c r="AX105" s="44">
        <v>0</v>
      </c>
      <c r="AY105" s="44">
        <v>0</v>
      </c>
      <c r="AZ105" s="44">
        <v>0</v>
      </c>
      <c r="BA105" s="44">
        <v>0</v>
      </c>
      <c r="BB105" s="44">
        <v>0</v>
      </c>
      <c r="BC105" s="44">
        <v>0</v>
      </c>
      <c r="BD105" s="44">
        <v>0</v>
      </c>
      <c r="BE105" s="44">
        <v>0</v>
      </c>
      <c r="BF105" s="44">
        <v>0</v>
      </c>
      <c r="BG105" s="44">
        <v>0</v>
      </c>
      <c r="BH105" s="44">
        <v>0</v>
      </c>
      <c r="BI105" s="44">
        <v>0</v>
      </c>
      <c r="BJ105" s="44">
        <v>0</v>
      </c>
      <c r="BK105" s="44">
        <v>0</v>
      </c>
      <c r="BL105" s="44">
        <v>0</v>
      </c>
      <c r="BM105" s="44">
        <v>0</v>
      </c>
      <c r="BN105" s="44">
        <v>0</v>
      </c>
      <c r="BO105" s="44">
        <v>0</v>
      </c>
      <c r="BP105" s="44">
        <v>0</v>
      </c>
      <c r="BQ105" s="39">
        <f t="shared" si="10"/>
        <v>0</v>
      </c>
      <c r="BS105" s="120">
        <f t="shared" si="13"/>
        <v>0</v>
      </c>
      <c r="BT105" s="121">
        <f t="shared" si="13"/>
        <v>0</v>
      </c>
      <c r="BU105" s="121">
        <f t="shared" si="13"/>
        <v>0</v>
      </c>
      <c r="BV105" s="121">
        <f t="shared" si="13"/>
        <v>0</v>
      </c>
      <c r="BW105" s="122">
        <f t="shared" si="13"/>
        <v>0</v>
      </c>
    </row>
    <row r="106" spans="1:75" x14ac:dyDescent="0.2">
      <c r="A106" s="27">
        <f t="shared" si="9"/>
        <v>102</v>
      </c>
      <c r="B106" s="28" t="s">
        <v>156</v>
      </c>
      <c r="C106" s="99" t="s">
        <v>50</v>
      </c>
      <c r="D106" s="100" t="s">
        <v>51</v>
      </c>
      <c r="F106" s="69">
        <v>58.302939423389077</v>
      </c>
      <c r="G106" s="64">
        <v>58.302939423389077</v>
      </c>
      <c r="H106" s="64">
        <v>58.302939423389077</v>
      </c>
      <c r="I106" s="64">
        <v>58.302939423389077</v>
      </c>
      <c r="J106" s="70">
        <v>58.302939423389077</v>
      </c>
      <c r="L106" s="132"/>
      <c r="M106" s="132"/>
      <c r="N106" s="132"/>
      <c r="O106" s="132"/>
      <c r="P106" s="132"/>
      <c r="R106" s="37">
        <v>9.63175937188986E-2</v>
      </c>
      <c r="S106" s="38">
        <v>0.1294924250801725</v>
      </c>
      <c r="T106" s="38">
        <v>0.76401636625013825</v>
      </c>
      <c r="U106" s="38">
        <v>9.9524494083821739E-3</v>
      </c>
      <c r="V106" s="38">
        <v>2.2116554240849277E-4</v>
      </c>
      <c r="W106" s="39">
        <f t="shared" si="8"/>
        <v>1.1102230246251565E-16</v>
      </c>
      <c r="Y106" s="43">
        <v>0</v>
      </c>
      <c r="Z106" s="44">
        <v>0</v>
      </c>
      <c r="AA106" s="44">
        <v>0</v>
      </c>
      <c r="AB106" s="44">
        <v>0</v>
      </c>
      <c r="AC106" s="44">
        <v>0</v>
      </c>
      <c r="AD106" s="44">
        <v>0</v>
      </c>
      <c r="AE106" s="44">
        <v>0</v>
      </c>
      <c r="AF106" s="44">
        <v>0</v>
      </c>
      <c r="AG106" s="44">
        <v>0</v>
      </c>
      <c r="AH106" s="44">
        <v>0</v>
      </c>
      <c r="AI106" s="44">
        <v>0</v>
      </c>
      <c r="AJ106" s="44">
        <v>0</v>
      </c>
      <c r="AK106" s="44">
        <v>0</v>
      </c>
      <c r="AL106" s="44">
        <v>0</v>
      </c>
      <c r="AM106" s="44">
        <v>0</v>
      </c>
      <c r="AN106" s="44">
        <v>0</v>
      </c>
      <c r="AO106" s="44">
        <v>0</v>
      </c>
      <c r="AP106" s="44">
        <v>0</v>
      </c>
      <c r="AQ106" s="44">
        <v>0</v>
      </c>
      <c r="AR106" s="44">
        <v>1</v>
      </c>
      <c r="AS106" s="44">
        <v>0</v>
      </c>
      <c r="AT106" s="44">
        <v>0</v>
      </c>
      <c r="AU106" s="44">
        <v>0</v>
      </c>
      <c r="AV106" s="44">
        <v>0</v>
      </c>
      <c r="AW106" s="44">
        <v>0</v>
      </c>
      <c r="AX106" s="44">
        <v>0</v>
      </c>
      <c r="AY106" s="44">
        <v>0</v>
      </c>
      <c r="AZ106" s="44">
        <v>0</v>
      </c>
      <c r="BA106" s="44">
        <v>0</v>
      </c>
      <c r="BB106" s="44">
        <v>0</v>
      </c>
      <c r="BC106" s="44">
        <v>0</v>
      </c>
      <c r="BD106" s="44">
        <v>0</v>
      </c>
      <c r="BE106" s="44">
        <v>0</v>
      </c>
      <c r="BF106" s="44">
        <v>0</v>
      </c>
      <c r="BG106" s="44">
        <v>0</v>
      </c>
      <c r="BH106" s="44">
        <v>0</v>
      </c>
      <c r="BI106" s="44">
        <v>0</v>
      </c>
      <c r="BJ106" s="44">
        <v>0</v>
      </c>
      <c r="BK106" s="44">
        <v>0</v>
      </c>
      <c r="BL106" s="44">
        <v>0</v>
      </c>
      <c r="BM106" s="44">
        <v>0</v>
      </c>
      <c r="BN106" s="44">
        <v>0</v>
      </c>
      <c r="BO106" s="44">
        <v>0</v>
      </c>
      <c r="BP106" s="44">
        <v>0</v>
      </c>
      <c r="BQ106" s="39">
        <f t="shared" si="10"/>
        <v>0</v>
      </c>
      <c r="BS106" s="120">
        <f t="shared" si="13"/>
        <v>0</v>
      </c>
      <c r="BT106" s="121">
        <f t="shared" si="13"/>
        <v>0</v>
      </c>
      <c r="BU106" s="121">
        <f t="shared" si="13"/>
        <v>0</v>
      </c>
      <c r="BV106" s="121">
        <f t="shared" si="13"/>
        <v>0</v>
      </c>
      <c r="BW106" s="122">
        <f t="shared" si="13"/>
        <v>0</v>
      </c>
    </row>
    <row r="107" spans="1:75" x14ac:dyDescent="0.2">
      <c r="A107" s="27">
        <f t="shared" si="9"/>
        <v>103</v>
      </c>
      <c r="B107" s="28" t="s">
        <v>157</v>
      </c>
      <c r="C107" s="99" t="s">
        <v>50</v>
      </c>
      <c r="D107" s="100" t="s">
        <v>51</v>
      </c>
      <c r="F107" s="69">
        <v>55.564882434301538</v>
      </c>
      <c r="G107" s="64">
        <v>55.564882434301538</v>
      </c>
      <c r="H107" s="64">
        <v>55.564882434301538</v>
      </c>
      <c r="I107" s="64">
        <v>55.564882434301538</v>
      </c>
      <c r="J107" s="70">
        <v>55.564882434301538</v>
      </c>
      <c r="L107" s="132"/>
      <c r="M107" s="132"/>
      <c r="N107" s="132"/>
      <c r="O107" s="132"/>
      <c r="P107" s="132"/>
      <c r="R107" s="37">
        <v>0.90918433601795678</v>
      </c>
      <c r="S107" s="38">
        <v>0</v>
      </c>
      <c r="T107" s="38">
        <v>0</v>
      </c>
      <c r="U107" s="38">
        <v>9.0815663982043243E-2</v>
      </c>
      <c r="V107" s="38">
        <v>0</v>
      </c>
      <c r="W107" s="39">
        <f t="shared" si="8"/>
        <v>0</v>
      </c>
      <c r="Y107" s="43">
        <v>0</v>
      </c>
      <c r="Z107" s="44">
        <v>0</v>
      </c>
      <c r="AA107" s="44">
        <v>0</v>
      </c>
      <c r="AB107" s="44">
        <v>0</v>
      </c>
      <c r="AC107" s="44">
        <v>0</v>
      </c>
      <c r="AD107" s="44">
        <v>0</v>
      </c>
      <c r="AE107" s="44">
        <v>0.5</v>
      </c>
      <c r="AF107" s="44">
        <v>0.5</v>
      </c>
      <c r="AG107" s="44">
        <v>0</v>
      </c>
      <c r="AH107" s="44">
        <v>0</v>
      </c>
      <c r="AI107" s="44">
        <v>0</v>
      </c>
      <c r="AJ107" s="44">
        <v>0</v>
      </c>
      <c r="AK107" s="44">
        <v>0</v>
      </c>
      <c r="AL107" s="44">
        <v>0</v>
      </c>
      <c r="AM107" s="44">
        <v>0</v>
      </c>
      <c r="AN107" s="44">
        <v>0</v>
      </c>
      <c r="AO107" s="44">
        <v>0</v>
      </c>
      <c r="AP107" s="44">
        <v>0</v>
      </c>
      <c r="AQ107" s="44">
        <v>0</v>
      </c>
      <c r="AR107" s="44">
        <v>0</v>
      </c>
      <c r="AS107" s="44">
        <v>0</v>
      </c>
      <c r="AT107" s="44">
        <v>0</v>
      </c>
      <c r="AU107" s="44">
        <v>0</v>
      </c>
      <c r="AV107" s="44">
        <v>0</v>
      </c>
      <c r="AW107" s="44">
        <v>0</v>
      </c>
      <c r="AX107" s="44">
        <v>0</v>
      </c>
      <c r="AY107" s="44">
        <v>0</v>
      </c>
      <c r="AZ107" s="44">
        <v>0</v>
      </c>
      <c r="BA107" s="44">
        <v>0</v>
      </c>
      <c r="BB107" s="44">
        <v>0</v>
      </c>
      <c r="BC107" s="44">
        <v>0</v>
      </c>
      <c r="BD107" s="44">
        <v>0</v>
      </c>
      <c r="BE107" s="44">
        <v>0</v>
      </c>
      <c r="BF107" s="44">
        <v>0</v>
      </c>
      <c r="BG107" s="44">
        <v>0</v>
      </c>
      <c r="BH107" s="44">
        <v>0</v>
      </c>
      <c r="BI107" s="44">
        <v>0</v>
      </c>
      <c r="BJ107" s="44">
        <v>0</v>
      </c>
      <c r="BK107" s="44">
        <v>0</v>
      </c>
      <c r="BL107" s="44">
        <v>0</v>
      </c>
      <c r="BM107" s="44">
        <v>0</v>
      </c>
      <c r="BN107" s="44">
        <v>0</v>
      </c>
      <c r="BO107" s="44">
        <v>0</v>
      </c>
      <c r="BP107" s="44">
        <v>0</v>
      </c>
      <c r="BQ107" s="39">
        <f t="shared" si="10"/>
        <v>0</v>
      </c>
      <c r="BS107" s="120">
        <f t="shared" si="13"/>
        <v>0</v>
      </c>
      <c r="BT107" s="121">
        <f t="shared" si="13"/>
        <v>0</v>
      </c>
      <c r="BU107" s="121">
        <f t="shared" si="13"/>
        <v>0</v>
      </c>
      <c r="BV107" s="121">
        <f t="shared" si="13"/>
        <v>0</v>
      </c>
      <c r="BW107" s="122">
        <f t="shared" si="13"/>
        <v>0</v>
      </c>
    </row>
    <row r="108" spans="1:75" x14ac:dyDescent="0.2">
      <c r="A108" s="27">
        <f t="shared" si="9"/>
        <v>104</v>
      </c>
      <c r="B108" s="28" t="s">
        <v>158</v>
      </c>
      <c r="C108" s="99" t="s">
        <v>50</v>
      </c>
      <c r="D108" s="100" t="s">
        <v>51</v>
      </c>
      <c r="F108" s="69">
        <v>52.856593127932051</v>
      </c>
      <c r="G108" s="64">
        <v>52.856593127932051</v>
      </c>
      <c r="H108" s="64">
        <v>52.856593127932051</v>
      </c>
      <c r="I108" s="64">
        <v>52.856593127932051</v>
      </c>
      <c r="J108" s="70">
        <v>52.856593127932051</v>
      </c>
      <c r="L108" s="132"/>
      <c r="M108" s="132"/>
      <c r="N108" s="132"/>
      <c r="O108" s="132"/>
      <c r="P108" s="132"/>
      <c r="R108" s="37">
        <v>4.6888055743255524E-2</v>
      </c>
      <c r="S108" s="38">
        <v>0.41269846866749843</v>
      </c>
      <c r="T108" s="38">
        <v>0.53205929580673295</v>
      </c>
      <c r="U108" s="38">
        <v>8.3541797825130888E-3</v>
      </c>
      <c r="V108" s="38">
        <v>0</v>
      </c>
      <c r="W108" s="39">
        <f t="shared" si="8"/>
        <v>0</v>
      </c>
      <c r="Y108" s="43">
        <v>0</v>
      </c>
      <c r="Z108" s="44">
        <v>0</v>
      </c>
      <c r="AA108" s="44">
        <v>0</v>
      </c>
      <c r="AB108" s="44">
        <v>0</v>
      </c>
      <c r="AC108" s="44">
        <v>0</v>
      </c>
      <c r="AD108" s="44">
        <v>0</v>
      </c>
      <c r="AE108" s="44">
        <v>0.5</v>
      </c>
      <c r="AF108" s="44">
        <v>0.5</v>
      </c>
      <c r="AG108" s="44">
        <v>0</v>
      </c>
      <c r="AH108" s="44">
        <v>0</v>
      </c>
      <c r="AI108" s="44">
        <v>0</v>
      </c>
      <c r="AJ108" s="44">
        <v>0</v>
      </c>
      <c r="AK108" s="44">
        <v>0</v>
      </c>
      <c r="AL108" s="44">
        <v>0</v>
      </c>
      <c r="AM108" s="44">
        <v>0</v>
      </c>
      <c r="AN108" s="44">
        <v>0</v>
      </c>
      <c r="AO108" s="44">
        <v>0</v>
      </c>
      <c r="AP108" s="44">
        <v>0</v>
      </c>
      <c r="AQ108" s="44">
        <v>0</v>
      </c>
      <c r="AR108" s="44">
        <v>0</v>
      </c>
      <c r="AS108" s="44">
        <v>0</v>
      </c>
      <c r="AT108" s="44">
        <v>0</v>
      </c>
      <c r="AU108" s="44">
        <v>0</v>
      </c>
      <c r="AV108" s="44">
        <v>0</v>
      </c>
      <c r="AW108" s="44">
        <v>0</v>
      </c>
      <c r="AX108" s="44">
        <v>0</v>
      </c>
      <c r="AY108" s="44">
        <v>0</v>
      </c>
      <c r="AZ108" s="44">
        <v>0</v>
      </c>
      <c r="BA108" s="44">
        <v>0</v>
      </c>
      <c r="BB108" s="44">
        <v>0</v>
      </c>
      <c r="BC108" s="44">
        <v>0</v>
      </c>
      <c r="BD108" s="44">
        <v>0</v>
      </c>
      <c r="BE108" s="44">
        <v>0</v>
      </c>
      <c r="BF108" s="44">
        <v>0</v>
      </c>
      <c r="BG108" s="44">
        <v>0</v>
      </c>
      <c r="BH108" s="44">
        <v>0</v>
      </c>
      <c r="BI108" s="44">
        <v>0</v>
      </c>
      <c r="BJ108" s="44">
        <v>0</v>
      </c>
      <c r="BK108" s="44">
        <v>0</v>
      </c>
      <c r="BL108" s="44">
        <v>0</v>
      </c>
      <c r="BM108" s="44">
        <v>0</v>
      </c>
      <c r="BN108" s="44">
        <v>0</v>
      </c>
      <c r="BO108" s="44">
        <v>0</v>
      </c>
      <c r="BP108" s="44">
        <v>0</v>
      </c>
      <c r="BQ108" s="39">
        <f t="shared" si="10"/>
        <v>0</v>
      </c>
      <c r="BS108" s="120">
        <f t="shared" si="13"/>
        <v>0</v>
      </c>
      <c r="BT108" s="121">
        <f t="shared" si="13"/>
        <v>0</v>
      </c>
      <c r="BU108" s="121">
        <f t="shared" si="13"/>
        <v>0</v>
      </c>
      <c r="BV108" s="121">
        <f t="shared" si="13"/>
        <v>0</v>
      </c>
      <c r="BW108" s="122">
        <f t="shared" si="13"/>
        <v>0</v>
      </c>
    </row>
    <row r="109" spans="1:75" x14ac:dyDescent="0.2">
      <c r="A109" s="27">
        <f t="shared" si="9"/>
        <v>105</v>
      </c>
      <c r="B109" s="28" t="s">
        <v>159</v>
      </c>
      <c r="C109" s="99" t="s">
        <v>50</v>
      </c>
      <c r="D109" s="100" t="s">
        <v>51</v>
      </c>
      <c r="F109" s="69">
        <v>71.877862595419842</v>
      </c>
      <c r="G109" s="64">
        <v>71.877862595419842</v>
      </c>
      <c r="H109" s="64">
        <v>71.877862595419842</v>
      </c>
      <c r="I109" s="64">
        <v>71.877862595419842</v>
      </c>
      <c r="J109" s="70">
        <v>0</v>
      </c>
      <c r="L109" s="132"/>
      <c r="M109" s="132"/>
      <c r="N109" s="132"/>
      <c r="O109" s="132"/>
      <c r="P109" s="132"/>
      <c r="R109" s="37">
        <v>5.5642225689027561E-2</v>
      </c>
      <c r="S109" s="38">
        <v>4.2121684867394697E-2</v>
      </c>
      <c r="T109" s="38">
        <v>0.89724388975559033</v>
      </c>
      <c r="U109" s="38">
        <v>4.9921996879875195E-3</v>
      </c>
      <c r="V109" s="38">
        <v>0</v>
      </c>
      <c r="W109" s="39">
        <f t="shared" si="8"/>
        <v>2.2204460492503131E-16</v>
      </c>
      <c r="Y109" s="43">
        <v>0</v>
      </c>
      <c r="Z109" s="44">
        <v>0</v>
      </c>
      <c r="AA109" s="44">
        <v>0</v>
      </c>
      <c r="AB109" s="44">
        <v>0</v>
      </c>
      <c r="AC109" s="44">
        <v>0</v>
      </c>
      <c r="AD109" s="44">
        <v>0</v>
      </c>
      <c r="AE109" s="44">
        <v>0</v>
      </c>
      <c r="AF109" s="44">
        <v>0</v>
      </c>
      <c r="AG109" s="44">
        <v>0</v>
      </c>
      <c r="AH109" s="44">
        <v>1</v>
      </c>
      <c r="AI109" s="44">
        <v>0</v>
      </c>
      <c r="AJ109" s="44">
        <v>0</v>
      </c>
      <c r="AK109" s="44">
        <v>0</v>
      </c>
      <c r="AL109" s="44">
        <v>0</v>
      </c>
      <c r="AM109" s="44">
        <v>0</v>
      </c>
      <c r="AN109" s="44">
        <v>0</v>
      </c>
      <c r="AO109" s="44">
        <v>0</v>
      </c>
      <c r="AP109" s="44">
        <v>0</v>
      </c>
      <c r="AQ109" s="44">
        <v>0</v>
      </c>
      <c r="AR109" s="44">
        <v>0</v>
      </c>
      <c r="AS109" s="44">
        <v>0</v>
      </c>
      <c r="AT109" s="44">
        <v>0</v>
      </c>
      <c r="AU109" s="44">
        <v>0</v>
      </c>
      <c r="AV109" s="44">
        <v>0</v>
      </c>
      <c r="AW109" s="44">
        <v>0</v>
      </c>
      <c r="AX109" s="44">
        <v>0</v>
      </c>
      <c r="AY109" s="44">
        <v>0</v>
      </c>
      <c r="AZ109" s="44">
        <v>0</v>
      </c>
      <c r="BA109" s="44">
        <v>0</v>
      </c>
      <c r="BB109" s="44">
        <v>0</v>
      </c>
      <c r="BC109" s="44">
        <v>0</v>
      </c>
      <c r="BD109" s="44">
        <v>0</v>
      </c>
      <c r="BE109" s="44">
        <v>0</v>
      </c>
      <c r="BF109" s="44">
        <v>0</v>
      </c>
      <c r="BG109" s="44">
        <v>0</v>
      </c>
      <c r="BH109" s="44">
        <v>0</v>
      </c>
      <c r="BI109" s="44">
        <v>0</v>
      </c>
      <c r="BJ109" s="44">
        <v>0</v>
      </c>
      <c r="BK109" s="44">
        <v>0</v>
      </c>
      <c r="BL109" s="44">
        <v>0</v>
      </c>
      <c r="BM109" s="44">
        <v>0</v>
      </c>
      <c r="BN109" s="44">
        <v>0</v>
      </c>
      <c r="BO109" s="44">
        <v>0</v>
      </c>
      <c r="BP109" s="44">
        <v>0</v>
      </c>
      <c r="BQ109" s="39">
        <f t="shared" si="10"/>
        <v>0</v>
      </c>
      <c r="BS109" s="120">
        <f t="shared" si="13"/>
        <v>0</v>
      </c>
      <c r="BT109" s="121">
        <f t="shared" si="13"/>
        <v>0</v>
      </c>
      <c r="BU109" s="121">
        <f t="shared" si="13"/>
        <v>0</v>
      </c>
      <c r="BV109" s="121">
        <f t="shared" si="13"/>
        <v>0</v>
      </c>
      <c r="BW109" s="122">
        <f t="shared" si="13"/>
        <v>0</v>
      </c>
    </row>
    <row r="110" spans="1:75" x14ac:dyDescent="0.2">
      <c r="A110" s="27">
        <f t="shared" si="9"/>
        <v>106</v>
      </c>
      <c r="B110" s="28" t="s">
        <v>160</v>
      </c>
      <c r="C110" s="99" t="s">
        <v>50</v>
      </c>
      <c r="D110" s="100" t="s">
        <v>51</v>
      </c>
      <c r="F110" s="69">
        <v>102.94770075819817</v>
      </c>
      <c r="G110" s="64">
        <v>102.94770075819817</v>
      </c>
      <c r="H110" s="64">
        <v>102.94770075819817</v>
      </c>
      <c r="I110" s="64">
        <v>102.94770075819817</v>
      </c>
      <c r="J110" s="70">
        <v>102.94770075819817</v>
      </c>
      <c r="L110" s="132"/>
      <c r="M110" s="132"/>
      <c r="N110" s="132"/>
      <c r="O110" s="132"/>
      <c r="P110" s="132"/>
      <c r="R110" s="37">
        <v>0.14341633141241708</v>
      </c>
      <c r="S110" s="38">
        <v>0.40991627704686312</v>
      </c>
      <c r="T110" s="38">
        <v>0.4286180276177014</v>
      </c>
      <c r="U110" s="38">
        <v>7.7199086658693052E-3</v>
      </c>
      <c r="V110" s="38">
        <v>1.0329455257149071E-2</v>
      </c>
      <c r="W110" s="39">
        <f t="shared" si="8"/>
        <v>0</v>
      </c>
      <c r="Y110" s="43">
        <v>0</v>
      </c>
      <c r="Z110" s="44">
        <v>0</v>
      </c>
      <c r="AA110" s="44">
        <v>0</v>
      </c>
      <c r="AB110" s="44">
        <v>0</v>
      </c>
      <c r="AC110" s="44">
        <v>0</v>
      </c>
      <c r="AD110" s="44">
        <v>0</v>
      </c>
      <c r="AE110" s="44">
        <v>0.25</v>
      </c>
      <c r="AF110" s="44">
        <v>0.75</v>
      </c>
      <c r="AG110" s="44">
        <v>0</v>
      </c>
      <c r="AH110" s="44">
        <v>0</v>
      </c>
      <c r="AI110" s="44">
        <v>0</v>
      </c>
      <c r="AJ110" s="44">
        <v>0</v>
      </c>
      <c r="AK110" s="44">
        <v>0</v>
      </c>
      <c r="AL110" s="44">
        <v>0</v>
      </c>
      <c r="AM110" s="44">
        <v>0</v>
      </c>
      <c r="AN110" s="44">
        <v>0</v>
      </c>
      <c r="AO110" s="44">
        <v>0</v>
      </c>
      <c r="AP110" s="44">
        <v>0</v>
      </c>
      <c r="AQ110" s="44">
        <v>0</v>
      </c>
      <c r="AR110" s="44">
        <v>0</v>
      </c>
      <c r="AS110" s="44">
        <v>0</v>
      </c>
      <c r="AT110" s="44">
        <v>0</v>
      </c>
      <c r="AU110" s="44">
        <v>0</v>
      </c>
      <c r="AV110" s="44">
        <v>0</v>
      </c>
      <c r="AW110" s="44">
        <v>0</v>
      </c>
      <c r="AX110" s="44">
        <v>0</v>
      </c>
      <c r="AY110" s="44">
        <v>0</v>
      </c>
      <c r="AZ110" s="44">
        <v>0</v>
      </c>
      <c r="BA110" s="44">
        <v>0</v>
      </c>
      <c r="BB110" s="44">
        <v>0</v>
      </c>
      <c r="BC110" s="44">
        <v>0</v>
      </c>
      <c r="BD110" s="44">
        <v>0</v>
      </c>
      <c r="BE110" s="44">
        <v>0</v>
      </c>
      <c r="BF110" s="44">
        <v>0</v>
      </c>
      <c r="BG110" s="44">
        <v>0</v>
      </c>
      <c r="BH110" s="44">
        <v>0</v>
      </c>
      <c r="BI110" s="44">
        <v>0</v>
      </c>
      <c r="BJ110" s="44">
        <v>0</v>
      </c>
      <c r="BK110" s="44">
        <v>0</v>
      </c>
      <c r="BL110" s="44">
        <v>0</v>
      </c>
      <c r="BM110" s="44">
        <v>0</v>
      </c>
      <c r="BN110" s="44">
        <v>0</v>
      </c>
      <c r="BO110" s="44">
        <v>0</v>
      </c>
      <c r="BP110" s="44">
        <v>0</v>
      </c>
      <c r="BQ110" s="39">
        <f t="shared" si="10"/>
        <v>0</v>
      </c>
      <c r="BS110" s="120">
        <f t="shared" si="13"/>
        <v>0</v>
      </c>
      <c r="BT110" s="121">
        <f t="shared" si="13"/>
        <v>0</v>
      </c>
      <c r="BU110" s="121">
        <f t="shared" si="13"/>
        <v>0</v>
      </c>
      <c r="BV110" s="121">
        <f t="shared" si="13"/>
        <v>0</v>
      </c>
      <c r="BW110" s="122">
        <f t="shared" si="13"/>
        <v>0</v>
      </c>
    </row>
    <row r="111" spans="1:75" x14ac:dyDescent="0.2">
      <c r="A111" s="27">
        <f t="shared" si="9"/>
        <v>107</v>
      </c>
      <c r="B111" s="28" t="s">
        <v>161</v>
      </c>
      <c r="C111" s="99" t="s">
        <v>50</v>
      </c>
      <c r="D111" s="100" t="s">
        <v>51</v>
      </c>
      <c r="F111" s="69">
        <v>102.9434048379735</v>
      </c>
      <c r="G111" s="64">
        <v>102.9434048379735</v>
      </c>
      <c r="H111" s="64">
        <v>102.9434048379735</v>
      </c>
      <c r="I111" s="64">
        <v>102.9434048379735</v>
      </c>
      <c r="J111" s="70">
        <v>102.9434048379735</v>
      </c>
      <c r="L111" s="132"/>
      <c r="M111" s="132"/>
      <c r="N111" s="132"/>
      <c r="O111" s="132"/>
      <c r="P111" s="132"/>
      <c r="R111" s="37">
        <v>0.14341633141241708</v>
      </c>
      <c r="S111" s="38">
        <v>0.40991627704686312</v>
      </c>
      <c r="T111" s="38">
        <v>0.42861802761770135</v>
      </c>
      <c r="U111" s="38">
        <v>7.719908665869306E-3</v>
      </c>
      <c r="V111" s="38">
        <v>1.0329455257149071E-2</v>
      </c>
      <c r="W111" s="39">
        <f t="shared" si="8"/>
        <v>0</v>
      </c>
      <c r="Y111" s="43">
        <v>0</v>
      </c>
      <c r="Z111" s="44">
        <v>0</v>
      </c>
      <c r="AA111" s="44">
        <v>0</v>
      </c>
      <c r="AB111" s="44">
        <v>0</v>
      </c>
      <c r="AC111" s="44">
        <v>0</v>
      </c>
      <c r="AD111" s="44">
        <v>0</v>
      </c>
      <c r="AE111" s="44">
        <v>0.25</v>
      </c>
      <c r="AF111" s="44">
        <v>0.75</v>
      </c>
      <c r="AG111" s="44">
        <v>0</v>
      </c>
      <c r="AH111" s="44">
        <v>0</v>
      </c>
      <c r="AI111" s="44">
        <v>0</v>
      </c>
      <c r="AJ111" s="44">
        <v>0</v>
      </c>
      <c r="AK111" s="44">
        <v>0</v>
      </c>
      <c r="AL111" s="44">
        <v>0</v>
      </c>
      <c r="AM111" s="44">
        <v>0</v>
      </c>
      <c r="AN111" s="44">
        <v>0</v>
      </c>
      <c r="AO111" s="44">
        <v>0</v>
      </c>
      <c r="AP111" s="44">
        <v>0</v>
      </c>
      <c r="AQ111" s="44">
        <v>0</v>
      </c>
      <c r="AR111" s="44">
        <v>0</v>
      </c>
      <c r="AS111" s="44">
        <v>0</v>
      </c>
      <c r="AT111" s="44">
        <v>0</v>
      </c>
      <c r="AU111" s="44">
        <v>0</v>
      </c>
      <c r="AV111" s="44">
        <v>0</v>
      </c>
      <c r="AW111" s="44">
        <v>0</v>
      </c>
      <c r="AX111" s="44">
        <v>0</v>
      </c>
      <c r="AY111" s="44">
        <v>0</v>
      </c>
      <c r="AZ111" s="44">
        <v>0</v>
      </c>
      <c r="BA111" s="44">
        <v>0</v>
      </c>
      <c r="BB111" s="44">
        <v>0</v>
      </c>
      <c r="BC111" s="44">
        <v>0</v>
      </c>
      <c r="BD111" s="44">
        <v>0</v>
      </c>
      <c r="BE111" s="44">
        <v>0</v>
      </c>
      <c r="BF111" s="44">
        <v>0</v>
      </c>
      <c r="BG111" s="44">
        <v>0</v>
      </c>
      <c r="BH111" s="44">
        <v>0</v>
      </c>
      <c r="BI111" s="44">
        <v>0</v>
      </c>
      <c r="BJ111" s="44">
        <v>0</v>
      </c>
      <c r="BK111" s="44">
        <v>0</v>
      </c>
      <c r="BL111" s="44">
        <v>0</v>
      </c>
      <c r="BM111" s="44">
        <v>0</v>
      </c>
      <c r="BN111" s="44">
        <v>0</v>
      </c>
      <c r="BO111" s="44">
        <v>0</v>
      </c>
      <c r="BP111" s="44">
        <v>0</v>
      </c>
      <c r="BQ111" s="39">
        <f t="shared" si="10"/>
        <v>0</v>
      </c>
      <c r="BS111" s="120">
        <f t="shared" si="13"/>
        <v>0</v>
      </c>
      <c r="BT111" s="121">
        <f t="shared" si="13"/>
        <v>0</v>
      </c>
      <c r="BU111" s="121">
        <f t="shared" si="13"/>
        <v>0</v>
      </c>
      <c r="BV111" s="121">
        <f t="shared" si="13"/>
        <v>0</v>
      </c>
      <c r="BW111" s="122">
        <f t="shared" si="13"/>
        <v>0</v>
      </c>
    </row>
    <row r="112" spans="1:75" x14ac:dyDescent="0.2">
      <c r="A112" s="27">
        <f t="shared" si="9"/>
        <v>108</v>
      </c>
      <c r="B112" s="28" t="s">
        <v>162</v>
      </c>
      <c r="C112" s="99" t="s">
        <v>47</v>
      </c>
      <c r="D112" s="100" t="s">
        <v>48</v>
      </c>
      <c r="F112" s="69">
        <v>0</v>
      </c>
      <c r="G112" s="64">
        <v>0</v>
      </c>
      <c r="H112" s="64">
        <v>0</v>
      </c>
      <c r="I112" s="64">
        <v>0</v>
      </c>
      <c r="J112" s="70">
        <v>0</v>
      </c>
      <c r="L112" s="132"/>
      <c r="M112" s="132"/>
      <c r="N112" s="132"/>
      <c r="O112" s="132"/>
      <c r="P112" s="132"/>
      <c r="R112" s="37">
        <v>0</v>
      </c>
      <c r="S112" s="38">
        <v>1</v>
      </c>
      <c r="T112" s="38">
        <v>0</v>
      </c>
      <c r="U112" s="38">
        <v>0</v>
      </c>
      <c r="V112" s="38">
        <v>0</v>
      </c>
      <c r="W112" s="39">
        <f t="shared" si="8"/>
        <v>0</v>
      </c>
      <c r="Y112" s="43">
        <v>0</v>
      </c>
      <c r="Z112" s="44">
        <v>0</v>
      </c>
      <c r="AA112" s="44">
        <v>0</v>
      </c>
      <c r="AB112" s="44">
        <v>0</v>
      </c>
      <c r="AC112" s="44">
        <v>0</v>
      </c>
      <c r="AD112" s="44">
        <v>0</v>
      </c>
      <c r="AE112" s="44">
        <v>0</v>
      </c>
      <c r="AF112" s="44">
        <v>0</v>
      </c>
      <c r="AG112" s="44">
        <v>0</v>
      </c>
      <c r="AH112" s="44">
        <v>0</v>
      </c>
      <c r="AI112" s="44">
        <v>0</v>
      </c>
      <c r="AJ112" s="44">
        <v>0</v>
      </c>
      <c r="AK112" s="44">
        <v>0</v>
      </c>
      <c r="AL112" s="44">
        <v>0</v>
      </c>
      <c r="AM112" s="44">
        <v>0</v>
      </c>
      <c r="AN112" s="44">
        <v>0</v>
      </c>
      <c r="AO112" s="44">
        <v>0</v>
      </c>
      <c r="AP112" s="44">
        <v>0</v>
      </c>
      <c r="AQ112" s="44">
        <v>0</v>
      </c>
      <c r="AR112" s="44">
        <v>0</v>
      </c>
      <c r="AS112" s="44">
        <v>0</v>
      </c>
      <c r="AT112" s="44">
        <v>0</v>
      </c>
      <c r="AU112" s="44">
        <v>0</v>
      </c>
      <c r="AV112" s="44">
        <v>5.0000000000000001E-3</v>
      </c>
      <c r="AW112" s="44">
        <v>0</v>
      </c>
      <c r="AX112" s="44">
        <v>0</v>
      </c>
      <c r="AY112" s="44">
        <v>0.28499999999999998</v>
      </c>
      <c r="AZ112" s="44">
        <v>0</v>
      </c>
      <c r="BA112" s="44">
        <v>0.71</v>
      </c>
      <c r="BB112" s="44">
        <v>0</v>
      </c>
      <c r="BC112" s="44">
        <v>0</v>
      </c>
      <c r="BD112" s="44">
        <v>0</v>
      </c>
      <c r="BE112" s="44">
        <v>0</v>
      </c>
      <c r="BF112" s="44">
        <v>0</v>
      </c>
      <c r="BG112" s="44">
        <v>0</v>
      </c>
      <c r="BH112" s="44">
        <v>0</v>
      </c>
      <c r="BI112" s="44">
        <v>0</v>
      </c>
      <c r="BJ112" s="44">
        <v>0</v>
      </c>
      <c r="BK112" s="44">
        <v>0</v>
      </c>
      <c r="BL112" s="44">
        <v>0</v>
      </c>
      <c r="BM112" s="44">
        <v>0</v>
      </c>
      <c r="BN112" s="44">
        <v>0</v>
      </c>
      <c r="BO112" s="44">
        <v>0</v>
      </c>
      <c r="BP112" s="44">
        <v>0</v>
      </c>
      <c r="BQ112" s="39">
        <f t="shared" si="10"/>
        <v>0</v>
      </c>
      <c r="BS112" s="120">
        <f t="shared" si="13"/>
        <v>0</v>
      </c>
      <c r="BT112" s="121">
        <f t="shared" si="13"/>
        <v>0</v>
      </c>
      <c r="BU112" s="121">
        <f t="shared" si="13"/>
        <v>0</v>
      </c>
      <c r="BV112" s="121">
        <f t="shared" si="13"/>
        <v>0</v>
      </c>
      <c r="BW112" s="122">
        <f t="shared" si="13"/>
        <v>0</v>
      </c>
    </row>
    <row r="113" spans="1:75" x14ac:dyDescent="0.2">
      <c r="A113" s="27">
        <f t="shared" si="9"/>
        <v>109</v>
      </c>
      <c r="B113" s="28" t="s">
        <v>163</v>
      </c>
      <c r="C113" s="99" t="s">
        <v>50</v>
      </c>
      <c r="D113" s="100" t="s">
        <v>51</v>
      </c>
      <c r="F113" s="69">
        <v>54.115835999176667</v>
      </c>
      <c r="G113" s="64">
        <v>54.115835999176667</v>
      </c>
      <c r="H113" s="64">
        <v>54.115835999176667</v>
      </c>
      <c r="I113" s="64">
        <v>54.115835999176667</v>
      </c>
      <c r="J113" s="70">
        <v>54.115835999176667</v>
      </c>
      <c r="L113" s="132"/>
      <c r="M113" s="132"/>
      <c r="N113" s="132"/>
      <c r="O113" s="132"/>
      <c r="P113" s="132"/>
      <c r="R113" s="37">
        <v>0.55042016806722693</v>
      </c>
      <c r="S113" s="38">
        <v>8.3133253301320528E-2</v>
      </c>
      <c r="T113" s="38">
        <v>0.27010804321728693</v>
      </c>
      <c r="U113" s="38">
        <v>9.1386554621848734E-2</v>
      </c>
      <c r="V113" s="38">
        <v>4.9519807923169264E-3</v>
      </c>
      <c r="W113" s="39">
        <f t="shared" si="8"/>
        <v>0</v>
      </c>
      <c r="Y113" s="43">
        <v>0</v>
      </c>
      <c r="Z113" s="44">
        <v>0</v>
      </c>
      <c r="AA113" s="44">
        <v>0</v>
      </c>
      <c r="AB113" s="44">
        <v>0</v>
      </c>
      <c r="AC113" s="44">
        <v>0</v>
      </c>
      <c r="AD113" s="44">
        <v>0</v>
      </c>
      <c r="AE113" s="44">
        <v>0</v>
      </c>
      <c r="AF113" s="44">
        <v>0</v>
      </c>
      <c r="AG113" s="44">
        <v>0</v>
      </c>
      <c r="AH113" s="44">
        <v>0</v>
      </c>
      <c r="AI113" s="44">
        <v>0</v>
      </c>
      <c r="AJ113" s="44">
        <v>0</v>
      </c>
      <c r="AK113" s="44">
        <v>0</v>
      </c>
      <c r="AL113" s="44">
        <v>0</v>
      </c>
      <c r="AM113" s="44">
        <v>0</v>
      </c>
      <c r="AN113" s="44">
        <v>0</v>
      </c>
      <c r="AO113" s="44">
        <v>0</v>
      </c>
      <c r="AP113" s="44">
        <v>0</v>
      </c>
      <c r="AQ113" s="44">
        <v>0</v>
      </c>
      <c r="AR113" s="44">
        <v>0</v>
      </c>
      <c r="AS113" s="44">
        <v>0</v>
      </c>
      <c r="AT113" s="44">
        <v>0</v>
      </c>
      <c r="AU113" s="44">
        <v>2.1958488001254772E-2</v>
      </c>
      <c r="AV113" s="44">
        <v>0</v>
      </c>
      <c r="AW113" s="44">
        <v>3.9716979487983826E-2</v>
      </c>
      <c r="AX113" s="44">
        <v>0.10401750013976106</v>
      </c>
      <c r="AY113" s="44">
        <v>0</v>
      </c>
      <c r="AZ113" s="44">
        <v>0.83430703237100035</v>
      </c>
      <c r="BA113" s="44">
        <v>0</v>
      </c>
      <c r="BB113" s="44">
        <v>0</v>
      </c>
      <c r="BC113" s="44">
        <v>0</v>
      </c>
      <c r="BD113" s="44">
        <v>0</v>
      </c>
      <c r="BE113" s="44">
        <v>0</v>
      </c>
      <c r="BF113" s="44">
        <v>0</v>
      </c>
      <c r="BG113" s="44">
        <v>0</v>
      </c>
      <c r="BH113" s="44">
        <v>0</v>
      </c>
      <c r="BI113" s="44">
        <v>0</v>
      </c>
      <c r="BJ113" s="44">
        <v>0</v>
      </c>
      <c r="BK113" s="44">
        <v>0</v>
      </c>
      <c r="BL113" s="44">
        <v>0</v>
      </c>
      <c r="BM113" s="44">
        <v>0</v>
      </c>
      <c r="BN113" s="44">
        <v>0</v>
      </c>
      <c r="BO113" s="44">
        <v>0</v>
      </c>
      <c r="BP113" s="44">
        <v>0</v>
      </c>
      <c r="BQ113" s="39">
        <f t="shared" si="10"/>
        <v>0</v>
      </c>
      <c r="BS113" s="120">
        <f t="shared" si="13"/>
        <v>0</v>
      </c>
      <c r="BT113" s="121">
        <f t="shared" si="13"/>
        <v>0</v>
      </c>
      <c r="BU113" s="121">
        <f t="shared" si="13"/>
        <v>0</v>
      </c>
      <c r="BV113" s="121">
        <f t="shared" si="13"/>
        <v>0</v>
      </c>
      <c r="BW113" s="122">
        <f t="shared" si="13"/>
        <v>0</v>
      </c>
    </row>
    <row r="114" spans="1:75" x14ac:dyDescent="0.2">
      <c r="A114" s="27">
        <f t="shared" si="9"/>
        <v>110</v>
      </c>
      <c r="B114" s="28" t="s">
        <v>164</v>
      </c>
      <c r="C114" s="99" t="s">
        <v>50</v>
      </c>
      <c r="D114" s="100" t="s">
        <v>51</v>
      </c>
      <c r="F114" s="69">
        <v>55.565028244626511</v>
      </c>
      <c r="G114" s="64">
        <v>55.565028244626511</v>
      </c>
      <c r="H114" s="64">
        <v>55.565028244626511</v>
      </c>
      <c r="I114" s="64">
        <v>55.565028244626511</v>
      </c>
      <c r="J114" s="70">
        <v>55.565028244626511</v>
      </c>
      <c r="L114" s="132"/>
      <c r="M114" s="132"/>
      <c r="N114" s="132"/>
      <c r="O114" s="132"/>
      <c r="P114" s="132"/>
      <c r="R114" s="37">
        <v>0.90918473359170615</v>
      </c>
      <c r="S114" s="38">
        <v>0</v>
      </c>
      <c r="T114" s="38">
        <v>0</v>
      </c>
      <c r="U114" s="38">
        <v>9.0815266408293793E-2</v>
      </c>
      <c r="V114" s="38">
        <v>0</v>
      </c>
      <c r="W114" s="39">
        <f t="shared" si="8"/>
        <v>0</v>
      </c>
      <c r="Y114" s="43">
        <v>0</v>
      </c>
      <c r="Z114" s="44">
        <v>0</v>
      </c>
      <c r="AA114" s="44">
        <v>0</v>
      </c>
      <c r="AB114" s="44">
        <v>0</v>
      </c>
      <c r="AC114" s="44">
        <v>0.1</v>
      </c>
      <c r="AD114" s="44">
        <v>0</v>
      </c>
      <c r="AE114" s="44">
        <v>0.2</v>
      </c>
      <c r="AF114" s="44">
        <v>0.70000000000000007</v>
      </c>
      <c r="AG114" s="44">
        <v>0</v>
      </c>
      <c r="AH114" s="44">
        <v>0</v>
      </c>
      <c r="AI114" s="44">
        <v>0</v>
      </c>
      <c r="AJ114" s="44">
        <v>0</v>
      </c>
      <c r="AK114" s="44">
        <v>0</v>
      </c>
      <c r="AL114" s="44">
        <v>0</v>
      </c>
      <c r="AM114" s="44">
        <v>0</v>
      </c>
      <c r="AN114" s="44">
        <v>0</v>
      </c>
      <c r="AO114" s="44">
        <v>0</v>
      </c>
      <c r="AP114" s="44">
        <v>0</v>
      </c>
      <c r="AQ114" s="44">
        <v>0</v>
      </c>
      <c r="AR114" s="44">
        <v>0</v>
      </c>
      <c r="AS114" s="44">
        <v>0</v>
      </c>
      <c r="AT114" s="44">
        <v>0</v>
      </c>
      <c r="AU114" s="44">
        <v>0</v>
      </c>
      <c r="AV114" s="44">
        <v>0</v>
      </c>
      <c r="AW114" s="44">
        <v>0</v>
      </c>
      <c r="AX114" s="44">
        <v>0</v>
      </c>
      <c r="AY114" s="44">
        <v>0</v>
      </c>
      <c r="AZ114" s="44">
        <v>0</v>
      </c>
      <c r="BA114" s="44">
        <v>0</v>
      </c>
      <c r="BB114" s="44">
        <v>0</v>
      </c>
      <c r="BC114" s="44">
        <v>0</v>
      </c>
      <c r="BD114" s="44">
        <v>0</v>
      </c>
      <c r="BE114" s="44">
        <v>0</v>
      </c>
      <c r="BF114" s="44">
        <v>0</v>
      </c>
      <c r="BG114" s="44">
        <v>0</v>
      </c>
      <c r="BH114" s="44">
        <v>0</v>
      </c>
      <c r="BI114" s="44">
        <v>0</v>
      </c>
      <c r="BJ114" s="44">
        <v>0</v>
      </c>
      <c r="BK114" s="44">
        <v>0</v>
      </c>
      <c r="BL114" s="44">
        <v>0</v>
      </c>
      <c r="BM114" s="44">
        <v>0</v>
      </c>
      <c r="BN114" s="44">
        <v>0</v>
      </c>
      <c r="BO114" s="44">
        <v>0</v>
      </c>
      <c r="BP114" s="44">
        <v>0</v>
      </c>
      <c r="BQ114" s="39">
        <f t="shared" si="10"/>
        <v>0</v>
      </c>
      <c r="BS114" s="120">
        <f t="shared" si="13"/>
        <v>0</v>
      </c>
      <c r="BT114" s="121">
        <f t="shared" si="13"/>
        <v>0</v>
      </c>
      <c r="BU114" s="121">
        <f t="shared" si="13"/>
        <v>0</v>
      </c>
      <c r="BV114" s="121">
        <f t="shared" si="13"/>
        <v>0</v>
      </c>
      <c r="BW114" s="122">
        <f t="shared" si="13"/>
        <v>0</v>
      </c>
    </row>
    <row r="115" spans="1:75" x14ac:dyDescent="0.2">
      <c r="A115" s="27">
        <f t="shared" si="9"/>
        <v>111</v>
      </c>
      <c r="B115" s="28" t="s">
        <v>165</v>
      </c>
      <c r="C115" s="99" t="s">
        <v>50</v>
      </c>
      <c r="D115" s="100" t="s">
        <v>51</v>
      </c>
      <c r="F115" s="69">
        <v>58.633999999999986</v>
      </c>
      <c r="G115" s="64">
        <v>58.633999999999986</v>
      </c>
      <c r="H115" s="64">
        <v>58.633999999999986</v>
      </c>
      <c r="I115" s="64">
        <v>58.633999999999986</v>
      </c>
      <c r="J115" s="70">
        <v>58.633999999999986</v>
      </c>
      <c r="L115" s="132"/>
      <c r="M115" s="132"/>
      <c r="N115" s="132"/>
      <c r="O115" s="132"/>
      <c r="P115" s="132"/>
      <c r="R115" s="37">
        <v>0.25854557640750669</v>
      </c>
      <c r="S115" s="38">
        <v>0.58254237654587915</v>
      </c>
      <c r="T115" s="38">
        <v>0</v>
      </c>
      <c r="U115" s="38">
        <v>4.1890080428954424E-2</v>
      </c>
      <c r="V115" s="38">
        <v>0.11702196661765976</v>
      </c>
      <c r="W115" s="39">
        <f t="shared" si="8"/>
        <v>0</v>
      </c>
      <c r="Y115" s="43">
        <v>0</v>
      </c>
      <c r="Z115" s="44">
        <v>0</v>
      </c>
      <c r="AA115" s="44">
        <v>0</v>
      </c>
      <c r="AB115" s="44">
        <v>0</v>
      </c>
      <c r="AC115" s="44">
        <v>0.1</v>
      </c>
      <c r="AD115" s="44">
        <v>0</v>
      </c>
      <c r="AE115" s="44">
        <v>0.2</v>
      </c>
      <c r="AF115" s="44">
        <v>0.7</v>
      </c>
      <c r="AG115" s="44">
        <v>0</v>
      </c>
      <c r="AH115" s="44">
        <v>0</v>
      </c>
      <c r="AI115" s="44">
        <v>0</v>
      </c>
      <c r="AJ115" s="44">
        <v>0</v>
      </c>
      <c r="AK115" s="44">
        <v>0</v>
      </c>
      <c r="AL115" s="44">
        <v>0</v>
      </c>
      <c r="AM115" s="44">
        <v>0</v>
      </c>
      <c r="AN115" s="44">
        <v>0</v>
      </c>
      <c r="AO115" s="44">
        <v>0</v>
      </c>
      <c r="AP115" s="44">
        <v>0</v>
      </c>
      <c r="AQ115" s="44">
        <v>0</v>
      </c>
      <c r="AR115" s="44">
        <v>0</v>
      </c>
      <c r="AS115" s="44">
        <v>0</v>
      </c>
      <c r="AT115" s="44">
        <v>0</v>
      </c>
      <c r="AU115" s="44">
        <v>0</v>
      </c>
      <c r="AV115" s="44">
        <v>0</v>
      </c>
      <c r="AW115" s="44">
        <v>0</v>
      </c>
      <c r="AX115" s="44">
        <v>0</v>
      </c>
      <c r="AY115" s="44">
        <v>0</v>
      </c>
      <c r="AZ115" s="44">
        <v>0</v>
      </c>
      <c r="BA115" s="44">
        <v>0</v>
      </c>
      <c r="BB115" s="44">
        <v>0</v>
      </c>
      <c r="BC115" s="44">
        <v>0</v>
      </c>
      <c r="BD115" s="44">
        <v>0</v>
      </c>
      <c r="BE115" s="44">
        <v>0</v>
      </c>
      <c r="BF115" s="44">
        <v>0</v>
      </c>
      <c r="BG115" s="44">
        <v>0</v>
      </c>
      <c r="BH115" s="44">
        <v>0</v>
      </c>
      <c r="BI115" s="44">
        <v>0</v>
      </c>
      <c r="BJ115" s="44">
        <v>0</v>
      </c>
      <c r="BK115" s="44">
        <v>0</v>
      </c>
      <c r="BL115" s="44">
        <v>0</v>
      </c>
      <c r="BM115" s="44">
        <v>0</v>
      </c>
      <c r="BN115" s="44">
        <v>0</v>
      </c>
      <c r="BO115" s="44">
        <v>0</v>
      </c>
      <c r="BP115" s="44">
        <v>0</v>
      </c>
      <c r="BQ115" s="39">
        <f t="shared" si="10"/>
        <v>0</v>
      </c>
      <c r="BS115" s="120">
        <f t="shared" si="13"/>
        <v>0</v>
      </c>
      <c r="BT115" s="121">
        <f t="shared" si="13"/>
        <v>0</v>
      </c>
      <c r="BU115" s="121">
        <f t="shared" si="13"/>
        <v>0</v>
      </c>
      <c r="BV115" s="121">
        <f t="shared" si="13"/>
        <v>0</v>
      </c>
      <c r="BW115" s="122">
        <f t="shared" si="13"/>
        <v>0</v>
      </c>
    </row>
    <row r="116" spans="1:75" x14ac:dyDescent="0.2">
      <c r="A116" s="27">
        <f t="shared" si="9"/>
        <v>112</v>
      </c>
      <c r="B116" s="28" t="s">
        <v>166</v>
      </c>
      <c r="C116" s="99" t="s">
        <v>50</v>
      </c>
      <c r="D116" s="100" t="s">
        <v>51</v>
      </c>
      <c r="F116" s="69">
        <v>56.7518396828414</v>
      </c>
      <c r="G116" s="64">
        <v>0</v>
      </c>
      <c r="H116" s="64">
        <v>56.7518396828414</v>
      </c>
      <c r="I116" s="64">
        <v>0</v>
      </c>
      <c r="J116" s="70">
        <v>56.7518396828414</v>
      </c>
      <c r="L116" s="132"/>
      <c r="M116" s="132"/>
      <c r="N116" s="132"/>
      <c r="O116" s="132"/>
      <c r="P116" s="132"/>
      <c r="R116" s="37">
        <v>0.70773685057101499</v>
      </c>
      <c r="S116" s="38">
        <v>5.4688756635032976E-2</v>
      </c>
      <c r="T116" s="38">
        <v>0.20781727521312529</v>
      </c>
      <c r="U116" s="38">
        <v>1.6406626990509893E-2</v>
      </c>
      <c r="V116" s="38">
        <v>1.3350490590316873E-2</v>
      </c>
      <c r="W116" s="39">
        <f t="shared" si="8"/>
        <v>0</v>
      </c>
      <c r="Y116" s="43">
        <v>0</v>
      </c>
      <c r="Z116" s="44">
        <v>0</v>
      </c>
      <c r="AA116" s="44">
        <v>0</v>
      </c>
      <c r="AB116" s="44">
        <v>0</v>
      </c>
      <c r="AC116" s="44">
        <v>0</v>
      </c>
      <c r="AD116" s="44">
        <v>0</v>
      </c>
      <c r="AE116" s="44">
        <v>0</v>
      </c>
      <c r="AF116" s="44">
        <v>0</v>
      </c>
      <c r="AG116" s="44">
        <v>1</v>
      </c>
      <c r="AH116" s="44">
        <v>0</v>
      </c>
      <c r="AI116" s="44">
        <v>0</v>
      </c>
      <c r="AJ116" s="44">
        <v>0</v>
      </c>
      <c r="AK116" s="44">
        <v>0</v>
      </c>
      <c r="AL116" s="44">
        <v>0</v>
      </c>
      <c r="AM116" s="44">
        <v>0</v>
      </c>
      <c r="AN116" s="44">
        <v>0</v>
      </c>
      <c r="AO116" s="44">
        <v>0</v>
      </c>
      <c r="AP116" s="44">
        <v>0</v>
      </c>
      <c r="AQ116" s="44">
        <v>0</v>
      </c>
      <c r="AR116" s="44">
        <v>0</v>
      </c>
      <c r="AS116" s="44">
        <v>0</v>
      </c>
      <c r="AT116" s="44">
        <v>0</v>
      </c>
      <c r="AU116" s="44">
        <v>0</v>
      </c>
      <c r="AV116" s="44">
        <v>0</v>
      </c>
      <c r="AW116" s="44">
        <v>0</v>
      </c>
      <c r="AX116" s="44">
        <v>0</v>
      </c>
      <c r="AY116" s="44">
        <v>0</v>
      </c>
      <c r="AZ116" s="44">
        <v>0</v>
      </c>
      <c r="BA116" s="44">
        <v>0</v>
      </c>
      <c r="BB116" s="44">
        <v>0</v>
      </c>
      <c r="BC116" s="44">
        <v>0</v>
      </c>
      <c r="BD116" s="44">
        <v>0</v>
      </c>
      <c r="BE116" s="44">
        <v>0</v>
      </c>
      <c r="BF116" s="44">
        <v>0</v>
      </c>
      <c r="BG116" s="44">
        <v>0</v>
      </c>
      <c r="BH116" s="44">
        <v>0</v>
      </c>
      <c r="BI116" s="44">
        <v>0</v>
      </c>
      <c r="BJ116" s="44">
        <v>0</v>
      </c>
      <c r="BK116" s="44">
        <v>0</v>
      </c>
      <c r="BL116" s="44">
        <v>0</v>
      </c>
      <c r="BM116" s="44">
        <v>0</v>
      </c>
      <c r="BN116" s="44">
        <v>0</v>
      </c>
      <c r="BO116" s="44">
        <v>0</v>
      </c>
      <c r="BP116" s="44">
        <v>0</v>
      </c>
      <c r="BQ116" s="39">
        <f t="shared" si="10"/>
        <v>0</v>
      </c>
      <c r="BS116" s="120">
        <f t="shared" si="13"/>
        <v>0</v>
      </c>
      <c r="BT116" s="121">
        <f t="shared" si="13"/>
        <v>0</v>
      </c>
      <c r="BU116" s="121">
        <f t="shared" si="13"/>
        <v>0</v>
      </c>
      <c r="BV116" s="121">
        <f t="shared" si="13"/>
        <v>0</v>
      </c>
      <c r="BW116" s="122">
        <f t="shared" si="13"/>
        <v>0</v>
      </c>
    </row>
    <row r="117" spans="1:75" x14ac:dyDescent="0.2">
      <c r="A117" s="27">
        <f t="shared" si="9"/>
        <v>113</v>
      </c>
      <c r="B117" s="28" t="s">
        <v>167</v>
      </c>
      <c r="C117" s="99" t="s">
        <v>50</v>
      </c>
      <c r="D117" s="100" t="s">
        <v>51</v>
      </c>
      <c r="F117" s="69">
        <v>59.221696519094294</v>
      </c>
      <c r="G117" s="64">
        <v>0</v>
      </c>
      <c r="H117" s="64">
        <v>59.221696519094294</v>
      </c>
      <c r="I117" s="64">
        <v>0</v>
      </c>
      <c r="J117" s="70">
        <v>59.221696519094294</v>
      </c>
      <c r="L117" s="132"/>
      <c r="M117" s="132"/>
      <c r="N117" s="132"/>
      <c r="O117" s="132"/>
      <c r="P117" s="132"/>
      <c r="R117" s="37">
        <v>0.27743185277431853</v>
      </c>
      <c r="S117" s="38">
        <v>0.53632212536322121</v>
      </c>
      <c r="T117" s="38">
        <v>0.1434896914348969</v>
      </c>
      <c r="U117" s="38">
        <v>3.6252940362529407E-2</v>
      </c>
      <c r="V117" s="38">
        <v>6.5033900650338988E-3</v>
      </c>
      <c r="W117" s="39">
        <f t="shared" si="8"/>
        <v>1.1102230246251565E-16</v>
      </c>
      <c r="Y117" s="43">
        <v>0</v>
      </c>
      <c r="Z117" s="44">
        <v>0</v>
      </c>
      <c r="AA117" s="44">
        <v>0</v>
      </c>
      <c r="AB117" s="44">
        <v>0</v>
      </c>
      <c r="AC117" s="44">
        <v>0</v>
      </c>
      <c r="AD117" s="44">
        <v>0</v>
      </c>
      <c r="AE117" s="44">
        <v>0</v>
      </c>
      <c r="AF117" s="44">
        <v>0</v>
      </c>
      <c r="AG117" s="44">
        <v>1</v>
      </c>
      <c r="AH117" s="44">
        <v>0</v>
      </c>
      <c r="AI117" s="44">
        <v>0</v>
      </c>
      <c r="AJ117" s="44">
        <v>0</v>
      </c>
      <c r="AK117" s="44">
        <v>0</v>
      </c>
      <c r="AL117" s="44">
        <v>0</v>
      </c>
      <c r="AM117" s="44">
        <v>0</v>
      </c>
      <c r="AN117" s="44">
        <v>0</v>
      </c>
      <c r="AO117" s="44">
        <v>0</v>
      </c>
      <c r="AP117" s="44">
        <v>0</v>
      </c>
      <c r="AQ117" s="44">
        <v>0</v>
      </c>
      <c r="AR117" s="44">
        <v>0</v>
      </c>
      <c r="AS117" s="44">
        <v>0</v>
      </c>
      <c r="AT117" s="44">
        <v>0</v>
      </c>
      <c r="AU117" s="44">
        <v>0</v>
      </c>
      <c r="AV117" s="44">
        <v>0</v>
      </c>
      <c r="AW117" s="44">
        <v>0</v>
      </c>
      <c r="AX117" s="44">
        <v>0</v>
      </c>
      <c r="AY117" s="44">
        <v>0</v>
      </c>
      <c r="AZ117" s="44">
        <v>0</v>
      </c>
      <c r="BA117" s="44">
        <v>0</v>
      </c>
      <c r="BB117" s="44">
        <v>0</v>
      </c>
      <c r="BC117" s="44">
        <v>0</v>
      </c>
      <c r="BD117" s="44">
        <v>0</v>
      </c>
      <c r="BE117" s="44">
        <v>0</v>
      </c>
      <c r="BF117" s="44">
        <v>0</v>
      </c>
      <c r="BG117" s="44">
        <v>0</v>
      </c>
      <c r="BH117" s="44">
        <v>0</v>
      </c>
      <c r="BI117" s="44">
        <v>0</v>
      </c>
      <c r="BJ117" s="44">
        <v>0</v>
      </c>
      <c r="BK117" s="44">
        <v>0</v>
      </c>
      <c r="BL117" s="44">
        <v>0</v>
      </c>
      <c r="BM117" s="44">
        <v>0</v>
      </c>
      <c r="BN117" s="44">
        <v>0</v>
      </c>
      <c r="BO117" s="44">
        <v>0</v>
      </c>
      <c r="BP117" s="44">
        <v>0</v>
      </c>
      <c r="BQ117" s="39">
        <f t="shared" si="10"/>
        <v>0</v>
      </c>
      <c r="BS117" s="120">
        <f t="shared" si="13"/>
        <v>0</v>
      </c>
      <c r="BT117" s="121">
        <f t="shared" si="13"/>
        <v>0</v>
      </c>
      <c r="BU117" s="121">
        <f t="shared" si="13"/>
        <v>0</v>
      </c>
      <c r="BV117" s="121">
        <f t="shared" si="13"/>
        <v>0</v>
      </c>
      <c r="BW117" s="122">
        <f t="shared" si="13"/>
        <v>0</v>
      </c>
    </row>
    <row r="118" spans="1:75" x14ac:dyDescent="0.2">
      <c r="A118" s="27">
        <f t="shared" si="9"/>
        <v>114</v>
      </c>
      <c r="B118" s="28" t="s">
        <v>168</v>
      </c>
      <c r="C118" s="99" t="s">
        <v>50</v>
      </c>
      <c r="D118" s="100" t="s">
        <v>51</v>
      </c>
      <c r="F118" s="69">
        <v>61.332466084370928</v>
      </c>
      <c r="G118" s="64">
        <v>0</v>
      </c>
      <c r="H118" s="64">
        <v>0</v>
      </c>
      <c r="I118" s="64">
        <v>61.332466084370928</v>
      </c>
      <c r="J118" s="70">
        <v>61.329988365328674</v>
      </c>
      <c r="L118" s="132"/>
      <c r="M118" s="132"/>
      <c r="N118" s="132"/>
      <c r="O118" s="132"/>
      <c r="P118" s="132"/>
      <c r="R118" s="37">
        <v>1.9587942758550695E-2</v>
      </c>
      <c r="S118" s="38">
        <v>0.97777326702527145</v>
      </c>
      <c r="T118" s="38">
        <v>0</v>
      </c>
      <c r="U118" s="38">
        <v>2.6387902161778137E-3</v>
      </c>
      <c r="V118" s="38">
        <v>0</v>
      </c>
      <c r="W118" s="39">
        <f t="shared" si="8"/>
        <v>0</v>
      </c>
      <c r="Y118" s="43">
        <v>0</v>
      </c>
      <c r="Z118" s="44">
        <v>0</v>
      </c>
      <c r="AA118" s="44">
        <v>1</v>
      </c>
      <c r="AB118" s="44">
        <v>0</v>
      </c>
      <c r="AC118" s="44">
        <v>0</v>
      </c>
      <c r="AD118" s="44">
        <v>0</v>
      </c>
      <c r="AE118" s="44">
        <v>0</v>
      </c>
      <c r="AF118" s="44">
        <v>0</v>
      </c>
      <c r="AG118" s="44">
        <v>0</v>
      </c>
      <c r="AH118" s="44">
        <v>0</v>
      </c>
      <c r="AI118" s="44">
        <v>0</v>
      </c>
      <c r="AJ118" s="44">
        <v>0</v>
      </c>
      <c r="AK118" s="44">
        <v>0</v>
      </c>
      <c r="AL118" s="44">
        <v>0</v>
      </c>
      <c r="AM118" s="44">
        <v>0</v>
      </c>
      <c r="AN118" s="44">
        <v>0</v>
      </c>
      <c r="AO118" s="44">
        <v>0</v>
      </c>
      <c r="AP118" s="44">
        <v>0</v>
      </c>
      <c r="AQ118" s="44">
        <v>0</v>
      </c>
      <c r="AR118" s="44">
        <v>0</v>
      </c>
      <c r="AS118" s="44">
        <v>0</v>
      </c>
      <c r="AT118" s="44">
        <v>0</v>
      </c>
      <c r="AU118" s="44">
        <v>0</v>
      </c>
      <c r="AV118" s="44">
        <v>0</v>
      </c>
      <c r="AW118" s="44">
        <v>0</v>
      </c>
      <c r="AX118" s="44">
        <v>0</v>
      </c>
      <c r="AY118" s="44">
        <v>0</v>
      </c>
      <c r="AZ118" s="44">
        <v>0</v>
      </c>
      <c r="BA118" s="44">
        <v>0</v>
      </c>
      <c r="BB118" s="44">
        <v>0</v>
      </c>
      <c r="BC118" s="44">
        <v>0</v>
      </c>
      <c r="BD118" s="44">
        <v>0</v>
      </c>
      <c r="BE118" s="44">
        <v>0</v>
      </c>
      <c r="BF118" s="44">
        <v>0</v>
      </c>
      <c r="BG118" s="44">
        <v>0</v>
      </c>
      <c r="BH118" s="44">
        <v>0</v>
      </c>
      <c r="BI118" s="44">
        <v>0</v>
      </c>
      <c r="BJ118" s="44">
        <v>0</v>
      </c>
      <c r="BK118" s="44">
        <v>0</v>
      </c>
      <c r="BL118" s="44">
        <v>0</v>
      </c>
      <c r="BM118" s="44">
        <v>0</v>
      </c>
      <c r="BN118" s="44">
        <v>0</v>
      </c>
      <c r="BO118" s="44">
        <v>0</v>
      </c>
      <c r="BP118" s="44">
        <v>0</v>
      </c>
      <c r="BQ118" s="39">
        <f t="shared" si="10"/>
        <v>0</v>
      </c>
      <c r="BS118" s="120">
        <f t="shared" si="13"/>
        <v>0</v>
      </c>
      <c r="BT118" s="121">
        <f t="shared" si="13"/>
        <v>0</v>
      </c>
      <c r="BU118" s="121">
        <f t="shared" si="13"/>
        <v>0</v>
      </c>
      <c r="BV118" s="121">
        <f t="shared" si="13"/>
        <v>0</v>
      </c>
      <c r="BW118" s="122">
        <f t="shared" si="13"/>
        <v>0</v>
      </c>
    </row>
    <row r="119" spans="1:75" x14ac:dyDescent="0.2">
      <c r="A119" s="27">
        <f t="shared" si="9"/>
        <v>115</v>
      </c>
      <c r="B119" s="28" t="s">
        <v>169</v>
      </c>
      <c r="C119" s="99" t="s">
        <v>50</v>
      </c>
      <c r="D119" s="100" t="s">
        <v>51</v>
      </c>
      <c r="F119" s="69">
        <v>0</v>
      </c>
      <c r="G119" s="64">
        <v>0</v>
      </c>
      <c r="H119" s="64">
        <v>0</v>
      </c>
      <c r="I119" s="64">
        <v>0</v>
      </c>
      <c r="J119" s="70">
        <v>0</v>
      </c>
      <c r="L119" s="132"/>
      <c r="M119" s="132"/>
      <c r="N119" s="132"/>
      <c r="O119" s="132"/>
      <c r="P119" s="132"/>
      <c r="R119" s="37">
        <v>0</v>
      </c>
      <c r="S119" s="38">
        <v>0</v>
      </c>
      <c r="T119" s="38">
        <v>0</v>
      </c>
      <c r="U119" s="38">
        <v>0</v>
      </c>
      <c r="V119" s="38">
        <v>1</v>
      </c>
      <c r="W119" s="39">
        <f t="shared" si="8"/>
        <v>0</v>
      </c>
      <c r="Y119" s="43">
        <v>0</v>
      </c>
      <c r="Z119" s="44">
        <v>0</v>
      </c>
      <c r="AA119" s="44">
        <v>0</v>
      </c>
      <c r="AB119" s="44">
        <v>0</v>
      </c>
      <c r="AC119" s="44">
        <v>0</v>
      </c>
      <c r="AD119" s="44">
        <v>0</v>
      </c>
      <c r="AE119" s="44">
        <v>0</v>
      </c>
      <c r="AF119" s="44">
        <v>0</v>
      </c>
      <c r="AG119" s="44">
        <v>0</v>
      </c>
      <c r="AH119" s="44">
        <v>0</v>
      </c>
      <c r="AI119" s="44">
        <v>0</v>
      </c>
      <c r="AJ119" s="44">
        <v>0</v>
      </c>
      <c r="AK119" s="44">
        <v>0</v>
      </c>
      <c r="AL119" s="44">
        <v>0</v>
      </c>
      <c r="AM119" s="44">
        <v>0</v>
      </c>
      <c r="AN119" s="44">
        <v>0</v>
      </c>
      <c r="AO119" s="44">
        <v>0</v>
      </c>
      <c r="AP119" s="44">
        <v>0</v>
      </c>
      <c r="AQ119" s="44">
        <v>0</v>
      </c>
      <c r="AR119" s="44">
        <v>0</v>
      </c>
      <c r="AS119" s="44">
        <v>0</v>
      </c>
      <c r="AT119" s="44">
        <v>0</v>
      </c>
      <c r="AU119" s="44">
        <v>2.1958488001254772E-2</v>
      </c>
      <c r="AV119" s="44">
        <v>0</v>
      </c>
      <c r="AW119" s="44">
        <v>3.9716979487983826E-2</v>
      </c>
      <c r="AX119" s="44">
        <v>0.10401750013976108</v>
      </c>
      <c r="AY119" s="44">
        <v>0</v>
      </c>
      <c r="AZ119" s="44">
        <v>0.83430703237100046</v>
      </c>
      <c r="BA119" s="44">
        <v>0</v>
      </c>
      <c r="BB119" s="44">
        <v>0</v>
      </c>
      <c r="BC119" s="44">
        <v>0</v>
      </c>
      <c r="BD119" s="44">
        <v>0</v>
      </c>
      <c r="BE119" s="44">
        <v>0</v>
      </c>
      <c r="BF119" s="44">
        <v>0</v>
      </c>
      <c r="BG119" s="44">
        <v>0</v>
      </c>
      <c r="BH119" s="44">
        <v>0</v>
      </c>
      <c r="BI119" s="44">
        <v>0</v>
      </c>
      <c r="BJ119" s="44">
        <v>0</v>
      </c>
      <c r="BK119" s="44">
        <v>0</v>
      </c>
      <c r="BL119" s="44">
        <v>0</v>
      </c>
      <c r="BM119" s="44">
        <v>0</v>
      </c>
      <c r="BN119" s="44">
        <v>0</v>
      </c>
      <c r="BO119" s="44">
        <v>0</v>
      </c>
      <c r="BP119" s="44">
        <v>0</v>
      </c>
      <c r="BQ119" s="39">
        <f t="shared" si="10"/>
        <v>2.2204460492503131E-16</v>
      </c>
      <c r="BS119" s="120">
        <f t="shared" ref="BS119:BW134" si="14">IF($BJ119=1,BS$4,0)</f>
        <v>0</v>
      </c>
      <c r="BT119" s="121">
        <f t="shared" si="14"/>
        <v>0</v>
      </c>
      <c r="BU119" s="121">
        <f t="shared" si="14"/>
        <v>0</v>
      </c>
      <c r="BV119" s="121">
        <f t="shared" si="14"/>
        <v>0</v>
      </c>
      <c r="BW119" s="122">
        <f t="shared" si="14"/>
        <v>0</v>
      </c>
    </row>
    <row r="120" spans="1:75" x14ac:dyDescent="0.2">
      <c r="A120" s="27">
        <f t="shared" si="9"/>
        <v>116</v>
      </c>
      <c r="B120" s="28" t="s">
        <v>170</v>
      </c>
      <c r="C120" s="99" t="s">
        <v>50</v>
      </c>
      <c r="D120" s="100" t="s">
        <v>51</v>
      </c>
      <c r="F120" s="69">
        <v>54.625</v>
      </c>
      <c r="G120" s="64">
        <v>54.625</v>
      </c>
      <c r="H120" s="64">
        <v>54.625</v>
      </c>
      <c r="I120" s="64">
        <v>54.625</v>
      </c>
      <c r="J120" s="70">
        <v>54.625</v>
      </c>
      <c r="L120" s="132"/>
      <c r="M120" s="132"/>
      <c r="N120" s="132"/>
      <c r="O120" s="132"/>
      <c r="P120" s="132"/>
      <c r="R120" s="37">
        <v>0.20426287744227353</v>
      </c>
      <c r="S120" s="38">
        <v>0.79573712255772644</v>
      </c>
      <c r="T120" s="38">
        <v>0</v>
      </c>
      <c r="U120" s="38">
        <v>0</v>
      </c>
      <c r="V120" s="38">
        <v>0</v>
      </c>
      <c r="W120" s="39">
        <f t="shared" si="8"/>
        <v>0</v>
      </c>
      <c r="Y120" s="43">
        <v>0</v>
      </c>
      <c r="Z120" s="44">
        <v>0</v>
      </c>
      <c r="AA120" s="44">
        <v>0</v>
      </c>
      <c r="AB120" s="44">
        <v>0</v>
      </c>
      <c r="AC120" s="44">
        <v>0</v>
      </c>
      <c r="AD120" s="44">
        <v>0</v>
      </c>
      <c r="AE120" s="44">
        <v>0</v>
      </c>
      <c r="AF120" s="44">
        <v>0</v>
      </c>
      <c r="AG120" s="44">
        <v>0</v>
      </c>
      <c r="AH120" s="44">
        <v>0</v>
      </c>
      <c r="AI120" s="44">
        <v>0</v>
      </c>
      <c r="AJ120" s="44">
        <v>0</v>
      </c>
      <c r="AK120" s="44">
        <v>0</v>
      </c>
      <c r="AL120" s="44">
        <v>0</v>
      </c>
      <c r="AM120" s="44">
        <v>0</v>
      </c>
      <c r="AN120" s="44">
        <v>0</v>
      </c>
      <c r="AO120" s="44">
        <v>0</v>
      </c>
      <c r="AP120" s="44">
        <v>0</v>
      </c>
      <c r="AQ120" s="44">
        <v>0</v>
      </c>
      <c r="AR120" s="44">
        <v>0</v>
      </c>
      <c r="AS120" s="44">
        <v>0</v>
      </c>
      <c r="AT120" s="44">
        <v>0</v>
      </c>
      <c r="AU120" s="44">
        <v>2.1958488001254772E-2</v>
      </c>
      <c r="AV120" s="44">
        <v>0</v>
      </c>
      <c r="AW120" s="44">
        <v>3.9716979487983826E-2</v>
      </c>
      <c r="AX120" s="44">
        <v>0.10401750013976108</v>
      </c>
      <c r="AY120" s="44">
        <v>0</v>
      </c>
      <c r="AZ120" s="44">
        <v>0.83430703237100035</v>
      </c>
      <c r="BA120" s="44">
        <v>0</v>
      </c>
      <c r="BB120" s="44">
        <v>0</v>
      </c>
      <c r="BC120" s="44">
        <v>0</v>
      </c>
      <c r="BD120" s="44">
        <v>0</v>
      </c>
      <c r="BE120" s="44">
        <v>0</v>
      </c>
      <c r="BF120" s="44">
        <v>0</v>
      </c>
      <c r="BG120" s="44">
        <v>0</v>
      </c>
      <c r="BH120" s="44">
        <v>0</v>
      </c>
      <c r="BI120" s="44">
        <v>0</v>
      </c>
      <c r="BJ120" s="44">
        <v>0</v>
      </c>
      <c r="BK120" s="44">
        <v>0</v>
      </c>
      <c r="BL120" s="44">
        <v>0</v>
      </c>
      <c r="BM120" s="44">
        <v>0</v>
      </c>
      <c r="BN120" s="44">
        <v>0</v>
      </c>
      <c r="BO120" s="44">
        <v>0</v>
      </c>
      <c r="BP120" s="44">
        <v>0</v>
      </c>
      <c r="BQ120" s="39">
        <f t="shared" si="10"/>
        <v>0</v>
      </c>
      <c r="BS120" s="120">
        <f t="shared" si="14"/>
        <v>0</v>
      </c>
      <c r="BT120" s="121">
        <f t="shared" si="14"/>
        <v>0</v>
      </c>
      <c r="BU120" s="121">
        <f t="shared" si="14"/>
        <v>0</v>
      </c>
      <c r="BV120" s="121">
        <f t="shared" si="14"/>
        <v>0</v>
      </c>
      <c r="BW120" s="122">
        <f t="shared" si="14"/>
        <v>0</v>
      </c>
    </row>
    <row r="121" spans="1:75" x14ac:dyDescent="0.2">
      <c r="A121" s="27">
        <f t="shared" si="9"/>
        <v>117</v>
      </c>
      <c r="B121" s="28" t="s">
        <v>171</v>
      </c>
      <c r="C121" s="99" t="s">
        <v>50</v>
      </c>
      <c r="D121" s="100" t="s">
        <v>51</v>
      </c>
      <c r="F121" s="69">
        <v>0</v>
      </c>
      <c r="G121" s="64">
        <v>61.335722819593791</v>
      </c>
      <c r="H121" s="64">
        <v>0</v>
      </c>
      <c r="I121" s="64">
        <v>0</v>
      </c>
      <c r="J121" s="70">
        <v>0</v>
      </c>
      <c r="L121" s="132"/>
      <c r="M121" s="132"/>
      <c r="N121" s="132"/>
      <c r="O121" s="132"/>
      <c r="P121" s="132"/>
      <c r="R121" s="37">
        <v>1.9587942758550698E-2</v>
      </c>
      <c r="S121" s="38">
        <v>0.97777326702527156</v>
      </c>
      <c r="T121" s="38">
        <v>0</v>
      </c>
      <c r="U121" s="38">
        <v>2.6387902161778142E-3</v>
      </c>
      <c r="V121" s="38">
        <v>0</v>
      </c>
      <c r="W121" s="39">
        <f t="shared" si="8"/>
        <v>0</v>
      </c>
      <c r="Y121" s="43">
        <v>0</v>
      </c>
      <c r="Z121" s="44">
        <v>0</v>
      </c>
      <c r="AA121" s="44">
        <v>1</v>
      </c>
      <c r="AB121" s="44">
        <v>0</v>
      </c>
      <c r="AC121" s="44">
        <v>0</v>
      </c>
      <c r="AD121" s="44">
        <v>0</v>
      </c>
      <c r="AE121" s="44">
        <v>0</v>
      </c>
      <c r="AF121" s="44">
        <v>0</v>
      </c>
      <c r="AG121" s="44">
        <v>0</v>
      </c>
      <c r="AH121" s="44">
        <v>0</v>
      </c>
      <c r="AI121" s="44">
        <v>0</v>
      </c>
      <c r="AJ121" s="44">
        <v>0</v>
      </c>
      <c r="AK121" s="44">
        <v>0</v>
      </c>
      <c r="AL121" s="44">
        <v>0</v>
      </c>
      <c r="AM121" s="44">
        <v>0</v>
      </c>
      <c r="AN121" s="44">
        <v>0</v>
      </c>
      <c r="AO121" s="44">
        <v>0</v>
      </c>
      <c r="AP121" s="44">
        <v>0</v>
      </c>
      <c r="AQ121" s="44">
        <v>0</v>
      </c>
      <c r="AR121" s="44">
        <v>0</v>
      </c>
      <c r="AS121" s="44">
        <v>0</v>
      </c>
      <c r="AT121" s="44">
        <v>0</v>
      </c>
      <c r="AU121" s="44">
        <v>0</v>
      </c>
      <c r="AV121" s="44">
        <v>0</v>
      </c>
      <c r="AW121" s="44">
        <v>0</v>
      </c>
      <c r="AX121" s="44">
        <v>0</v>
      </c>
      <c r="AY121" s="44">
        <v>0</v>
      </c>
      <c r="AZ121" s="44">
        <v>0</v>
      </c>
      <c r="BA121" s="44">
        <v>0</v>
      </c>
      <c r="BB121" s="44">
        <v>0</v>
      </c>
      <c r="BC121" s="44">
        <v>0</v>
      </c>
      <c r="BD121" s="44">
        <v>0</v>
      </c>
      <c r="BE121" s="44">
        <v>0</v>
      </c>
      <c r="BF121" s="44">
        <v>0</v>
      </c>
      <c r="BG121" s="44">
        <v>0</v>
      </c>
      <c r="BH121" s="44">
        <v>0</v>
      </c>
      <c r="BI121" s="44">
        <v>0</v>
      </c>
      <c r="BJ121" s="44">
        <v>0</v>
      </c>
      <c r="BK121" s="44">
        <v>0</v>
      </c>
      <c r="BL121" s="44">
        <v>0</v>
      </c>
      <c r="BM121" s="44">
        <v>0</v>
      </c>
      <c r="BN121" s="44">
        <v>0</v>
      </c>
      <c r="BO121" s="44">
        <v>0</v>
      </c>
      <c r="BP121" s="44">
        <v>0</v>
      </c>
      <c r="BQ121" s="39">
        <f t="shared" si="10"/>
        <v>0</v>
      </c>
      <c r="BS121" s="120">
        <f t="shared" si="14"/>
        <v>0</v>
      </c>
      <c r="BT121" s="121">
        <f t="shared" si="14"/>
        <v>0</v>
      </c>
      <c r="BU121" s="121">
        <f t="shared" si="14"/>
        <v>0</v>
      </c>
      <c r="BV121" s="121">
        <f t="shared" si="14"/>
        <v>0</v>
      </c>
      <c r="BW121" s="122">
        <f t="shared" si="14"/>
        <v>0</v>
      </c>
    </row>
    <row r="122" spans="1:75" x14ac:dyDescent="0.2">
      <c r="A122" s="27">
        <f t="shared" si="9"/>
        <v>118</v>
      </c>
      <c r="B122" s="28" t="s">
        <v>172</v>
      </c>
      <c r="C122" s="99" t="s">
        <v>50</v>
      </c>
      <c r="D122" s="100" t="s">
        <v>51</v>
      </c>
      <c r="F122" s="69">
        <v>61.335722819593791</v>
      </c>
      <c r="G122" s="64">
        <v>0</v>
      </c>
      <c r="H122" s="64">
        <v>0</v>
      </c>
      <c r="I122" s="64">
        <v>0</v>
      </c>
      <c r="J122" s="70">
        <v>0</v>
      </c>
      <c r="L122" s="132"/>
      <c r="M122" s="132"/>
      <c r="N122" s="132"/>
      <c r="O122" s="132"/>
      <c r="P122" s="132"/>
      <c r="R122" s="37">
        <v>1.9587942758550698E-2</v>
      </c>
      <c r="S122" s="38">
        <v>0.97777326702527156</v>
      </c>
      <c r="T122" s="38">
        <v>0</v>
      </c>
      <c r="U122" s="38">
        <v>2.6387902161778142E-3</v>
      </c>
      <c r="V122" s="38">
        <v>0</v>
      </c>
      <c r="W122" s="39">
        <f t="shared" si="8"/>
        <v>0</v>
      </c>
      <c r="Y122" s="43">
        <v>0</v>
      </c>
      <c r="Z122" s="44">
        <v>0</v>
      </c>
      <c r="AA122" s="44">
        <v>1</v>
      </c>
      <c r="AB122" s="44">
        <v>0</v>
      </c>
      <c r="AC122" s="44">
        <v>0</v>
      </c>
      <c r="AD122" s="44">
        <v>0</v>
      </c>
      <c r="AE122" s="44">
        <v>0</v>
      </c>
      <c r="AF122" s="44">
        <v>0</v>
      </c>
      <c r="AG122" s="44">
        <v>0</v>
      </c>
      <c r="AH122" s="44">
        <v>0</v>
      </c>
      <c r="AI122" s="44">
        <v>0</v>
      </c>
      <c r="AJ122" s="44">
        <v>0</v>
      </c>
      <c r="AK122" s="44">
        <v>0</v>
      </c>
      <c r="AL122" s="44">
        <v>0</v>
      </c>
      <c r="AM122" s="44">
        <v>0</v>
      </c>
      <c r="AN122" s="44">
        <v>0</v>
      </c>
      <c r="AO122" s="44">
        <v>0</v>
      </c>
      <c r="AP122" s="44">
        <v>0</v>
      </c>
      <c r="AQ122" s="44">
        <v>0</v>
      </c>
      <c r="AR122" s="44">
        <v>0</v>
      </c>
      <c r="AS122" s="44">
        <v>0</v>
      </c>
      <c r="AT122" s="44">
        <v>0</v>
      </c>
      <c r="AU122" s="44">
        <v>0</v>
      </c>
      <c r="AV122" s="44">
        <v>0</v>
      </c>
      <c r="AW122" s="44">
        <v>0</v>
      </c>
      <c r="AX122" s="44">
        <v>0</v>
      </c>
      <c r="AY122" s="44">
        <v>0</v>
      </c>
      <c r="AZ122" s="44">
        <v>0</v>
      </c>
      <c r="BA122" s="44">
        <v>0</v>
      </c>
      <c r="BB122" s="44">
        <v>0</v>
      </c>
      <c r="BC122" s="44">
        <v>0</v>
      </c>
      <c r="BD122" s="44">
        <v>0</v>
      </c>
      <c r="BE122" s="44">
        <v>0</v>
      </c>
      <c r="BF122" s="44">
        <v>0</v>
      </c>
      <c r="BG122" s="44">
        <v>0</v>
      </c>
      <c r="BH122" s="44">
        <v>0</v>
      </c>
      <c r="BI122" s="44">
        <v>0</v>
      </c>
      <c r="BJ122" s="44">
        <v>0</v>
      </c>
      <c r="BK122" s="44">
        <v>0</v>
      </c>
      <c r="BL122" s="44">
        <v>0</v>
      </c>
      <c r="BM122" s="44">
        <v>0</v>
      </c>
      <c r="BN122" s="44">
        <v>0</v>
      </c>
      <c r="BO122" s="44">
        <v>0</v>
      </c>
      <c r="BP122" s="44">
        <v>0</v>
      </c>
      <c r="BQ122" s="39">
        <f t="shared" si="10"/>
        <v>0</v>
      </c>
      <c r="BS122" s="120">
        <f t="shared" si="14"/>
        <v>0</v>
      </c>
      <c r="BT122" s="121">
        <f t="shared" si="14"/>
        <v>0</v>
      </c>
      <c r="BU122" s="121">
        <f t="shared" si="14"/>
        <v>0</v>
      </c>
      <c r="BV122" s="121">
        <f t="shared" si="14"/>
        <v>0</v>
      </c>
      <c r="BW122" s="122">
        <f t="shared" si="14"/>
        <v>0</v>
      </c>
    </row>
    <row r="123" spans="1:75" x14ac:dyDescent="0.2">
      <c r="A123" s="27">
        <f t="shared" si="9"/>
        <v>119</v>
      </c>
      <c r="B123" s="28" t="s">
        <v>173</v>
      </c>
      <c r="C123" s="99" t="s">
        <v>50</v>
      </c>
      <c r="D123" s="100" t="s">
        <v>51</v>
      </c>
      <c r="F123" s="69">
        <v>61.335722819593791</v>
      </c>
      <c r="G123" s="64">
        <v>0</v>
      </c>
      <c r="H123" s="64">
        <v>0</v>
      </c>
      <c r="I123" s="64">
        <v>0</v>
      </c>
      <c r="J123" s="70">
        <v>0</v>
      </c>
      <c r="L123" s="132"/>
      <c r="M123" s="132"/>
      <c r="N123" s="132"/>
      <c r="O123" s="132"/>
      <c r="P123" s="132"/>
      <c r="R123" s="37">
        <v>1.9587942758550698E-2</v>
      </c>
      <c r="S123" s="38">
        <v>0.97777326702527156</v>
      </c>
      <c r="T123" s="38">
        <v>0</v>
      </c>
      <c r="U123" s="38">
        <v>2.6387902161778142E-3</v>
      </c>
      <c r="V123" s="38">
        <v>0</v>
      </c>
      <c r="W123" s="39">
        <f t="shared" si="8"/>
        <v>0</v>
      </c>
      <c r="Y123" s="43">
        <v>0</v>
      </c>
      <c r="Z123" s="44">
        <v>0</v>
      </c>
      <c r="AA123" s="44">
        <v>1</v>
      </c>
      <c r="AB123" s="44">
        <v>0</v>
      </c>
      <c r="AC123" s="44">
        <v>0</v>
      </c>
      <c r="AD123" s="44">
        <v>0</v>
      </c>
      <c r="AE123" s="44">
        <v>0</v>
      </c>
      <c r="AF123" s="44">
        <v>0</v>
      </c>
      <c r="AG123" s="44">
        <v>0</v>
      </c>
      <c r="AH123" s="44">
        <v>0</v>
      </c>
      <c r="AI123" s="44">
        <v>0</v>
      </c>
      <c r="AJ123" s="44">
        <v>0</v>
      </c>
      <c r="AK123" s="44">
        <v>0</v>
      </c>
      <c r="AL123" s="44">
        <v>0</v>
      </c>
      <c r="AM123" s="44">
        <v>0</v>
      </c>
      <c r="AN123" s="44">
        <v>0</v>
      </c>
      <c r="AO123" s="44">
        <v>0</v>
      </c>
      <c r="AP123" s="44">
        <v>0</v>
      </c>
      <c r="AQ123" s="44">
        <v>0</v>
      </c>
      <c r="AR123" s="44">
        <v>0</v>
      </c>
      <c r="AS123" s="44">
        <v>0</v>
      </c>
      <c r="AT123" s="44">
        <v>0</v>
      </c>
      <c r="AU123" s="44">
        <v>0</v>
      </c>
      <c r="AV123" s="44">
        <v>0</v>
      </c>
      <c r="AW123" s="44">
        <v>0</v>
      </c>
      <c r="AX123" s="44">
        <v>0</v>
      </c>
      <c r="AY123" s="44">
        <v>0</v>
      </c>
      <c r="AZ123" s="44">
        <v>0</v>
      </c>
      <c r="BA123" s="44">
        <v>0</v>
      </c>
      <c r="BB123" s="44">
        <v>0</v>
      </c>
      <c r="BC123" s="44">
        <v>0</v>
      </c>
      <c r="BD123" s="44">
        <v>0</v>
      </c>
      <c r="BE123" s="44">
        <v>0</v>
      </c>
      <c r="BF123" s="44">
        <v>0</v>
      </c>
      <c r="BG123" s="44">
        <v>0</v>
      </c>
      <c r="BH123" s="44">
        <v>0</v>
      </c>
      <c r="BI123" s="44">
        <v>0</v>
      </c>
      <c r="BJ123" s="44">
        <v>0</v>
      </c>
      <c r="BK123" s="44">
        <v>0</v>
      </c>
      <c r="BL123" s="44">
        <v>0</v>
      </c>
      <c r="BM123" s="44">
        <v>0</v>
      </c>
      <c r="BN123" s="44">
        <v>0</v>
      </c>
      <c r="BO123" s="44">
        <v>0</v>
      </c>
      <c r="BP123" s="44">
        <v>0</v>
      </c>
      <c r="BQ123" s="39">
        <f t="shared" si="10"/>
        <v>0</v>
      </c>
      <c r="BS123" s="120">
        <f t="shared" si="14"/>
        <v>0</v>
      </c>
      <c r="BT123" s="121">
        <f t="shared" si="14"/>
        <v>0</v>
      </c>
      <c r="BU123" s="121">
        <f t="shared" si="14"/>
        <v>0</v>
      </c>
      <c r="BV123" s="121">
        <f t="shared" si="14"/>
        <v>0</v>
      </c>
      <c r="BW123" s="122">
        <f t="shared" si="14"/>
        <v>0</v>
      </c>
    </row>
    <row r="124" spans="1:75" x14ac:dyDescent="0.2">
      <c r="A124" s="27">
        <f t="shared" si="9"/>
        <v>120</v>
      </c>
      <c r="B124" s="28" t="s">
        <v>174</v>
      </c>
      <c r="C124" s="99" t="s">
        <v>50</v>
      </c>
      <c r="D124" s="100" t="s">
        <v>51</v>
      </c>
      <c r="F124" s="69">
        <v>0</v>
      </c>
      <c r="G124" s="64">
        <v>0</v>
      </c>
      <c r="H124" s="64">
        <v>61.335722819593791</v>
      </c>
      <c r="I124" s="64">
        <v>0</v>
      </c>
      <c r="J124" s="70">
        <v>0</v>
      </c>
      <c r="L124" s="132"/>
      <c r="M124" s="132"/>
      <c r="N124" s="132"/>
      <c r="O124" s="132"/>
      <c r="P124" s="132"/>
      <c r="R124" s="37">
        <v>1.9587942758550698E-2</v>
      </c>
      <c r="S124" s="38">
        <v>0.97777326702527156</v>
      </c>
      <c r="T124" s="38">
        <v>0</v>
      </c>
      <c r="U124" s="38">
        <v>2.6387902161778142E-3</v>
      </c>
      <c r="V124" s="38">
        <v>0</v>
      </c>
      <c r="W124" s="39">
        <f t="shared" si="8"/>
        <v>0</v>
      </c>
      <c r="Y124" s="43">
        <v>0</v>
      </c>
      <c r="Z124" s="44">
        <v>0</v>
      </c>
      <c r="AA124" s="44">
        <v>1</v>
      </c>
      <c r="AB124" s="44">
        <v>0</v>
      </c>
      <c r="AC124" s="44">
        <v>0</v>
      </c>
      <c r="AD124" s="44">
        <v>0</v>
      </c>
      <c r="AE124" s="44">
        <v>0</v>
      </c>
      <c r="AF124" s="44">
        <v>0</v>
      </c>
      <c r="AG124" s="44">
        <v>0</v>
      </c>
      <c r="AH124" s="44">
        <v>0</v>
      </c>
      <c r="AI124" s="44">
        <v>0</v>
      </c>
      <c r="AJ124" s="44">
        <v>0</v>
      </c>
      <c r="AK124" s="44">
        <v>0</v>
      </c>
      <c r="AL124" s="44">
        <v>0</v>
      </c>
      <c r="AM124" s="44">
        <v>0</v>
      </c>
      <c r="AN124" s="44">
        <v>0</v>
      </c>
      <c r="AO124" s="44">
        <v>0</v>
      </c>
      <c r="AP124" s="44">
        <v>0</v>
      </c>
      <c r="AQ124" s="44">
        <v>0</v>
      </c>
      <c r="AR124" s="44">
        <v>0</v>
      </c>
      <c r="AS124" s="44">
        <v>0</v>
      </c>
      <c r="AT124" s="44">
        <v>0</v>
      </c>
      <c r="AU124" s="44">
        <v>0</v>
      </c>
      <c r="AV124" s="44">
        <v>0</v>
      </c>
      <c r="AW124" s="44">
        <v>0</v>
      </c>
      <c r="AX124" s="44">
        <v>0</v>
      </c>
      <c r="AY124" s="44">
        <v>0</v>
      </c>
      <c r="AZ124" s="44">
        <v>0</v>
      </c>
      <c r="BA124" s="44">
        <v>0</v>
      </c>
      <c r="BB124" s="44">
        <v>0</v>
      </c>
      <c r="BC124" s="44">
        <v>0</v>
      </c>
      <c r="BD124" s="44">
        <v>0</v>
      </c>
      <c r="BE124" s="44">
        <v>0</v>
      </c>
      <c r="BF124" s="44">
        <v>0</v>
      </c>
      <c r="BG124" s="44">
        <v>0</v>
      </c>
      <c r="BH124" s="44">
        <v>0</v>
      </c>
      <c r="BI124" s="44">
        <v>0</v>
      </c>
      <c r="BJ124" s="44">
        <v>0</v>
      </c>
      <c r="BK124" s="44">
        <v>0</v>
      </c>
      <c r="BL124" s="44">
        <v>0</v>
      </c>
      <c r="BM124" s="44">
        <v>0</v>
      </c>
      <c r="BN124" s="44">
        <v>0</v>
      </c>
      <c r="BO124" s="44">
        <v>0</v>
      </c>
      <c r="BP124" s="44">
        <v>0</v>
      </c>
      <c r="BQ124" s="39">
        <f t="shared" si="10"/>
        <v>0</v>
      </c>
      <c r="BS124" s="120">
        <f t="shared" si="14"/>
        <v>0</v>
      </c>
      <c r="BT124" s="121">
        <f t="shared" si="14"/>
        <v>0</v>
      </c>
      <c r="BU124" s="121">
        <f t="shared" si="14"/>
        <v>0</v>
      </c>
      <c r="BV124" s="121">
        <f t="shared" si="14"/>
        <v>0</v>
      </c>
      <c r="BW124" s="122">
        <f t="shared" si="14"/>
        <v>0</v>
      </c>
    </row>
    <row r="125" spans="1:75" x14ac:dyDescent="0.2">
      <c r="A125" s="27">
        <f t="shared" si="9"/>
        <v>121</v>
      </c>
      <c r="B125" s="28" t="s">
        <v>175</v>
      </c>
      <c r="C125" s="99" t="s">
        <v>50</v>
      </c>
      <c r="D125" s="100" t="s">
        <v>51</v>
      </c>
      <c r="F125" s="69">
        <v>63.127348174732234</v>
      </c>
      <c r="G125" s="64">
        <v>63.127348174732234</v>
      </c>
      <c r="H125" s="64">
        <v>63.127348174732234</v>
      </c>
      <c r="I125" s="64">
        <v>63.127348174732234</v>
      </c>
      <c r="J125" s="70">
        <v>63.127348174732234</v>
      </c>
      <c r="L125" s="132"/>
      <c r="M125" s="132"/>
      <c r="N125" s="132"/>
      <c r="O125" s="132"/>
      <c r="P125" s="132"/>
      <c r="R125" s="37">
        <v>4.9498746867167917E-2</v>
      </c>
      <c r="S125" s="38">
        <v>0.36309523809523808</v>
      </c>
      <c r="T125" s="38">
        <v>0.43337510442773602</v>
      </c>
      <c r="U125" s="38">
        <v>5.5346700083542186E-3</v>
      </c>
      <c r="V125" s="38">
        <v>0.14849624060150377</v>
      </c>
      <c r="W125" s="39">
        <f t="shared" si="8"/>
        <v>0</v>
      </c>
      <c r="Y125" s="43">
        <v>0</v>
      </c>
      <c r="Z125" s="44">
        <v>0</v>
      </c>
      <c r="AA125" s="44">
        <v>0</v>
      </c>
      <c r="AB125" s="44">
        <v>0</v>
      </c>
      <c r="AC125" s="44">
        <v>0</v>
      </c>
      <c r="AD125" s="44">
        <v>0</v>
      </c>
      <c r="AE125" s="44">
        <v>0</v>
      </c>
      <c r="AF125" s="44">
        <v>0</v>
      </c>
      <c r="AG125" s="44">
        <v>0</v>
      </c>
      <c r="AH125" s="44">
        <v>0</v>
      </c>
      <c r="AI125" s="44">
        <v>0</v>
      </c>
      <c r="AJ125" s="44">
        <v>0.02</v>
      </c>
      <c r="AK125" s="44">
        <v>0.03</v>
      </c>
      <c r="AL125" s="44">
        <v>0.9</v>
      </c>
      <c r="AM125" s="44">
        <v>0.05</v>
      </c>
      <c r="AN125" s="44">
        <v>0</v>
      </c>
      <c r="AO125" s="44">
        <v>0</v>
      </c>
      <c r="AP125" s="44">
        <v>0</v>
      </c>
      <c r="AQ125" s="44">
        <v>0</v>
      </c>
      <c r="AR125" s="44">
        <v>0</v>
      </c>
      <c r="AS125" s="44">
        <v>0</v>
      </c>
      <c r="AT125" s="44">
        <v>0</v>
      </c>
      <c r="AU125" s="44">
        <v>0</v>
      </c>
      <c r="AV125" s="44">
        <v>0</v>
      </c>
      <c r="AW125" s="44">
        <v>0</v>
      </c>
      <c r="AX125" s="44">
        <v>0</v>
      </c>
      <c r="AY125" s="44">
        <v>0</v>
      </c>
      <c r="AZ125" s="44">
        <v>0</v>
      </c>
      <c r="BA125" s="44">
        <v>0</v>
      </c>
      <c r="BB125" s="44">
        <v>0</v>
      </c>
      <c r="BC125" s="44">
        <v>0</v>
      </c>
      <c r="BD125" s="44">
        <v>0</v>
      </c>
      <c r="BE125" s="44">
        <v>0</v>
      </c>
      <c r="BF125" s="44">
        <v>0</v>
      </c>
      <c r="BG125" s="44">
        <v>0</v>
      </c>
      <c r="BH125" s="44">
        <v>0</v>
      </c>
      <c r="BI125" s="44">
        <v>0</v>
      </c>
      <c r="BJ125" s="44">
        <v>0</v>
      </c>
      <c r="BK125" s="44">
        <v>0</v>
      </c>
      <c r="BL125" s="44">
        <v>0</v>
      </c>
      <c r="BM125" s="44">
        <v>0</v>
      </c>
      <c r="BN125" s="44">
        <v>0</v>
      </c>
      <c r="BO125" s="44">
        <v>0</v>
      </c>
      <c r="BP125" s="44">
        <v>0</v>
      </c>
      <c r="BQ125" s="39">
        <f t="shared" si="10"/>
        <v>0</v>
      </c>
      <c r="BS125" s="120">
        <f t="shared" si="14"/>
        <v>0</v>
      </c>
      <c r="BT125" s="121">
        <f t="shared" si="14"/>
        <v>0</v>
      </c>
      <c r="BU125" s="121">
        <f t="shared" si="14"/>
        <v>0</v>
      </c>
      <c r="BV125" s="121">
        <f t="shared" si="14"/>
        <v>0</v>
      </c>
      <c r="BW125" s="122">
        <f t="shared" si="14"/>
        <v>0</v>
      </c>
    </row>
    <row r="126" spans="1:75" x14ac:dyDescent="0.2">
      <c r="A126" s="27">
        <f t="shared" si="9"/>
        <v>122</v>
      </c>
      <c r="B126" s="28" t="s">
        <v>176</v>
      </c>
      <c r="C126" s="99" t="s">
        <v>50</v>
      </c>
      <c r="D126" s="100" t="s">
        <v>51</v>
      </c>
      <c r="F126" s="69">
        <v>71.975163299407569</v>
      </c>
      <c r="G126" s="64">
        <v>71.975163299407569</v>
      </c>
      <c r="H126" s="64">
        <v>71.975163299407569</v>
      </c>
      <c r="I126" s="64">
        <v>71.975163299407569</v>
      </c>
      <c r="J126" s="70">
        <v>71.971518987341767</v>
      </c>
      <c r="L126" s="132"/>
      <c r="M126" s="132"/>
      <c r="N126" s="132"/>
      <c r="O126" s="132"/>
      <c r="P126" s="132"/>
      <c r="R126" s="37">
        <v>0.23443008225616921</v>
      </c>
      <c r="S126" s="38">
        <v>0.17920094007050527</v>
      </c>
      <c r="T126" s="38">
        <v>0.49823736780258515</v>
      </c>
      <c r="U126" s="38">
        <v>2.1151586368977671E-2</v>
      </c>
      <c r="V126" s="38">
        <v>6.6980023501762631E-2</v>
      </c>
      <c r="W126" s="39">
        <f t="shared" si="8"/>
        <v>0</v>
      </c>
      <c r="Y126" s="43">
        <v>0</v>
      </c>
      <c r="Z126" s="44">
        <v>0</v>
      </c>
      <c r="AA126" s="44">
        <v>0</v>
      </c>
      <c r="AB126" s="44">
        <v>0</v>
      </c>
      <c r="AC126" s="44">
        <v>0</v>
      </c>
      <c r="AD126" s="44">
        <v>0</v>
      </c>
      <c r="AE126" s="44">
        <v>0</v>
      </c>
      <c r="AF126" s="44">
        <v>0</v>
      </c>
      <c r="AG126" s="44">
        <v>0</v>
      </c>
      <c r="AH126" s="44">
        <v>0</v>
      </c>
      <c r="AI126" s="44">
        <v>0</v>
      </c>
      <c r="AJ126" s="44">
        <v>0</v>
      </c>
      <c r="AK126" s="44">
        <v>0.5</v>
      </c>
      <c r="AL126" s="44">
        <v>0</v>
      </c>
      <c r="AM126" s="44">
        <v>0.5</v>
      </c>
      <c r="AN126" s="44">
        <v>0</v>
      </c>
      <c r="AO126" s="44">
        <v>0</v>
      </c>
      <c r="AP126" s="44">
        <v>0</v>
      </c>
      <c r="AQ126" s="44">
        <v>0</v>
      </c>
      <c r="AR126" s="44">
        <v>0</v>
      </c>
      <c r="AS126" s="44">
        <v>0</v>
      </c>
      <c r="AT126" s="44">
        <v>0</v>
      </c>
      <c r="AU126" s="44">
        <v>0</v>
      </c>
      <c r="AV126" s="44">
        <v>0</v>
      </c>
      <c r="AW126" s="44">
        <v>0</v>
      </c>
      <c r="AX126" s="44">
        <v>0</v>
      </c>
      <c r="AY126" s="44">
        <v>0</v>
      </c>
      <c r="AZ126" s="44">
        <v>0</v>
      </c>
      <c r="BA126" s="44">
        <v>0</v>
      </c>
      <c r="BB126" s="44">
        <v>0</v>
      </c>
      <c r="BC126" s="44">
        <v>0</v>
      </c>
      <c r="BD126" s="44">
        <v>0</v>
      </c>
      <c r="BE126" s="44">
        <v>0</v>
      </c>
      <c r="BF126" s="44">
        <v>0</v>
      </c>
      <c r="BG126" s="44">
        <v>0</v>
      </c>
      <c r="BH126" s="44">
        <v>0</v>
      </c>
      <c r="BI126" s="44">
        <v>0</v>
      </c>
      <c r="BJ126" s="44">
        <v>0</v>
      </c>
      <c r="BK126" s="44">
        <v>0</v>
      </c>
      <c r="BL126" s="44">
        <v>0</v>
      </c>
      <c r="BM126" s="44">
        <v>0</v>
      </c>
      <c r="BN126" s="44">
        <v>0</v>
      </c>
      <c r="BO126" s="44">
        <v>0</v>
      </c>
      <c r="BP126" s="44">
        <v>0</v>
      </c>
      <c r="BQ126" s="39">
        <f t="shared" si="10"/>
        <v>0</v>
      </c>
      <c r="BS126" s="120">
        <f t="shared" si="14"/>
        <v>0</v>
      </c>
      <c r="BT126" s="121">
        <f t="shared" si="14"/>
        <v>0</v>
      </c>
      <c r="BU126" s="121">
        <f t="shared" si="14"/>
        <v>0</v>
      </c>
      <c r="BV126" s="121">
        <f t="shared" si="14"/>
        <v>0</v>
      </c>
      <c r="BW126" s="122">
        <f t="shared" si="14"/>
        <v>0</v>
      </c>
    </row>
    <row r="127" spans="1:75" x14ac:dyDescent="0.2">
      <c r="A127" s="27">
        <f t="shared" si="9"/>
        <v>123</v>
      </c>
      <c r="B127" s="28" t="s">
        <v>177</v>
      </c>
      <c r="C127" s="99" t="s">
        <v>50</v>
      </c>
      <c r="D127" s="100" t="s">
        <v>51</v>
      </c>
      <c r="F127" s="69">
        <v>63.127138575051873</v>
      </c>
      <c r="G127" s="64">
        <v>63.127138575051873</v>
      </c>
      <c r="H127" s="64">
        <v>63.127138575051873</v>
      </c>
      <c r="I127" s="64">
        <v>63.127138575051873</v>
      </c>
      <c r="J127" s="70">
        <v>63.127138575051873</v>
      </c>
      <c r="L127" s="132"/>
      <c r="M127" s="132"/>
      <c r="N127" s="132"/>
      <c r="O127" s="132"/>
      <c r="P127" s="132"/>
      <c r="R127" s="37">
        <v>4.9498746867167917E-2</v>
      </c>
      <c r="S127" s="38">
        <v>0.36309523809523814</v>
      </c>
      <c r="T127" s="38">
        <v>0.43337510442773602</v>
      </c>
      <c r="U127" s="38">
        <v>5.5346700083542177E-3</v>
      </c>
      <c r="V127" s="38">
        <v>0.14849624060150374</v>
      </c>
      <c r="W127" s="39">
        <f t="shared" si="8"/>
        <v>0</v>
      </c>
      <c r="Y127" s="43">
        <v>0</v>
      </c>
      <c r="Z127" s="44">
        <v>0</v>
      </c>
      <c r="AA127" s="44">
        <v>0</v>
      </c>
      <c r="AB127" s="44">
        <v>0</v>
      </c>
      <c r="AC127" s="44">
        <v>0</v>
      </c>
      <c r="AD127" s="44">
        <v>0</v>
      </c>
      <c r="AE127" s="44">
        <v>0</v>
      </c>
      <c r="AF127" s="44">
        <v>0</v>
      </c>
      <c r="AG127" s="44">
        <v>0</v>
      </c>
      <c r="AH127" s="44">
        <v>0</v>
      </c>
      <c r="AI127" s="44">
        <v>0</v>
      </c>
      <c r="AJ127" s="44">
        <v>0.02</v>
      </c>
      <c r="AK127" s="44">
        <v>0.03</v>
      </c>
      <c r="AL127" s="44">
        <v>0.9</v>
      </c>
      <c r="AM127" s="44">
        <v>0.05</v>
      </c>
      <c r="AN127" s="44">
        <v>0</v>
      </c>
      <c r="AO127" s="44">
        <v>0</v>
      </c>
      <c r="AP127" s="44">
        <v>0</v>
      </c>
      <c r="AQ127" s="44">
        <v>0</v>
      </c>
      <c r="AR127" s="44">
        <v>0</v>
      </c>
      <c r="AS127" s="44">
        <v>0</v>
      </c>
      <c r="AT127" s="44">
        <v>0</v>
      </c>
      <c r="AU127" s="44">
        <v>0</v>
      </c>
      <c r="AV127" s="44">
        <v>0</v>
      </c>
      <c r="AW127" s="44">
        <v>0</v>
      </c>
      <c r="AX127" s="44">
        <v>0</v>
      </c>
      <c r="AY127" s="44">
        <v>0</v>
      </c>
      <c r="AZ127" s="44">
        <v>0</v>
      </c>
      <c r="BA127" s="44">
        <v>0</v>
      </c>
      <c r="BB127" s="44">
        <v>0</v>
      </c>
      <c r="BC127" s="44">
        <v>0</v>
      </c>
      <c r="BD127" s="44">
        <v>0</v>
      </c>
      <c r="BE127" s="44">
        <v>0</v>
      </c>
      <c r="BF127" s="44">
        <v>0</v>
      </c>
      <c r="BG127" s="44">
        <v>0</v>
      </c>
      <c r="BH127" s="44">
        <v>0</v>
      </c>
      <c r="BI127" s="44">
        <v>0</v>
      </c>
      <c r="BJ127" s="44">
        <v>0</v>
      </c>
      <c r="BK127" s="44">
        <v>0</v>
      </c>
      <c r="BL127" s="44">
        <v>0</v>
      </c>
      <c r="BM127" s="44">
        <v>0</v>
      </c>
      <c r="BN127" s="44">
        <v>0</v>
      </c>
      <c r="BO127" s="44">
        <v>0</v>
      </c>
      <c r="BP127" s="44">
        <v>0</v>
      </c>
      <c r="BQ127" s="39">
        <f t="shared" si="10"/>
        <v>0</v>
      </c>
      <c r="BS127" s="120">
        <f t="shared" si="14"/>
        <v>0</v>
      </c>
      <c r="BT127" s="121">
        <f t="shared" si="14"/>
        <v>0</v>
      </c>
      <c r="BU127" s="121">
        <f t="shared" si="14"/>
        <v>0</v>
      </c>
      <c r="BV127" s="121">
        <f t="shared" si="14"/>
        <v>0</v>
      </c>
      <c r="BW127" s="122">
        <f t="shared" si="14"/>
        <v>0</v>
      </c>
    </row>
    <row r="128" spans="1:75" x14ac:dyDescent="0.2">
      <c r="A128" s="27">
        <f t="shared" si="9"/>
        <v>124</v>
      </c>
      <c r="B128" s="28" t="s">
        <v>178</v>
      </c>
      <c r="C128" s="99" t="s">
        <v>50</v>
      </c>
      <c r="D128" s="100" t="s">
        <v>51</v>
      </c>
      <c r="F128" s="69">
        <v>65.533345037746727</v>
      </c>
      <c r="G128" s="64">
        <v>65.533345037746727</v>
      </c>
      <c r="H128" s="64">
        <v>65.533345037746727</v>
      </c>
      <c r="I128" s="64">
        <v>65.533345037746727</v>
      </c>
      <c r="J128" s="70">
        <v>65.533345037746727</v>
      </c>
      <c r="L128" s="132"/>
      <c r="M128" s="132"/>
      <c r="N128" s="132"/>
      <c r="O128" s="132"/>
      <c r="P128" s="132"/>
      <c r="R128" s="37">
        <v>0.28334775621213987</v>
      </c>
      <c r="S128" s="38">
        <v>0.48522685127951537</v>
      </c>
      <c r="T128" s="38">
        <v>0.16973667944121645</v>
      </c>
      <c r="U128" s="38">
        <v>5.3034985783162313E-2</v>
      </c>
      <c r="V128" s="38">
        <v>8.6537272839658803E-3</v>
      </c>
      <c r="W128" s="39">
        <f t="shared" si="8"/>
        <v>0</v>
      </c>
      <c r="Y128" s="43">
        <v>0</v>
      </c>
      <c r="Z128" s="44">
        <v>0</v>
      </c>
      <c r="AA128" s="44">
        <v>0</v>
      </c>
      <c r="AB128" s="44">
        <v>0</v>
      </c>
      <c r="AC128" s="44">
        <v>0</v>
      </c>
      <c r="AD128" s="44">
        <v>0</v>
      </c>
      <c r="AE128" s="44">
        <v>0.5</v>
      </c>
      <c r="AF128" s="44">
        <v>0.5</v>
      </c>
      <c r="AG128" s="44">
        <v>0</v>
      </c>
      <c r="AH128" s="44">
        <v>0</v>
      </c>
      <c r="AI128" s="44">
        <v>0</v>
      </c>
      <c r="AJ128" s="44">
        <v>0</v>
      </c>
      <c r="AK128" s="44">
        <v>0</v>
      </c>
      <c r="AL128" s="44">
        <v>0</v>
      </c>
      <c r="AM128" s="44">
        <v>0</v>
      </c>
      <c r="AN128" s="44">
        <v>0</v>
      </c>
      <c r="AO128" s="44">
        <v>0</v>
      </c>
      <c r="AP128" s="44">
        <v>0</v>
      </c>
      <c r="AQ128" s="44">
        <v>0</v>
      </c>
      <c r="AR128" s="44">
        <v>0</v>
      </c>
      <c r="AS128" s="44">
        <v>0</v>
      </c>
      <c r="AT128" s="44">
        <v>0</v>
      </c>
      <c r="AU128" s="44">
        <v>0</v>
      </c>
      <c r="AV128" s="44">
        <v>0</v>
      </c>
      <c r="AW128" s="44">
        <v>0</v>
      </c>
      <c r="AX128" s="44">
        <v>0</v>
      </c>
      <c r="AY128" s="44">
        <v>0</v>
      </c>
      <c r="AZ128" s="44">
        <v>0</v>
      </c>
      <c r="BA128" s="44">
        <v>0</v>
      </c>
      <c r="BB128" s="44">
        <v>0</v>
      </c>
      <c r="BC128" s="44">
        <v>0</v>
      </c>
      <c r="BD128" s="44">
        <v>0</v>
      </c>
      <c r="BE128" s="44">
        <v>0</v>
      </c>
      <c r="BF128" s="44">
        <v>0</v>
      </c>
      <c r="BG128" s="44">
        <v>0</v>
      </c>
      <c r="BH128" s="44">
        <v>0</v>
      </c>
      <c r="BI128" s="44">
        <v>0</v>
      </c>
      <c r="BJ128" s="44">
        <v>0</v>
      </c>
      <c r="BK128" s="44">
        <v>0</v>
      </c>
      <c r="BL128" s="44">
        <v>0</v>
      </c>
      <c r="BM128" s="44">
        <v>0</v>
      </c>
      <c r="BN128" s="44">
        <v>0</v>
      </c>
      <c r="BO128" s="44">
        <v>0</v>
      </c>
      <c r="BP128" s="44">
        <v>0</v>
      </c>
      <c r="BQ128" s="39">
        <f t="shared" si="10"/>
        <v>0</v>
      </c>
      <c r="BS128" s="120">
        <f t="shared" si="14"/>
        <v>0</v>
      </c>
      <c r="BT128" s="121">
        <f t="shared" si="14"/>
        <v>0</v>
      </c>
      <c r="BU128" s="121">
        <f t="shared" si="14"/>
        <v>0</v>
      </c>
      <c r="BV128" s="121">
        <f t="shared" si="14"/>
        <v>0</v>
      </c>
      <c r="BW128" s="122">
        <f t="shared" si="14"/>
        <v>0</v>
      </c>
    </row>
    <row r="129" spans="1:75" x14ac:dyDescent="0.2">
      <c r="A129" s="27">
        <f t="shared" si="9"/>
        <v>125</v>
      </c>
      <c r="B129" s="28" t="s">
        <v>179</v>
      </c>
      <c r="C129" s="99" t="s">
        <v>50</v>
      </c>
      <c r="D129" s="100" t="s">
        <v>51</v>
      </c>
      <c r="F129" s="69">
        <v>55.185638981370396</v>
      </c>
      <c r="G129" s="64">
        <v>55.185678823806683</v>
      </c>
      <c r="H129" s="64">
        <v>55.18562411195915</v>
      </c>
      <c r="I129" s="64">
        <v>55.18564452095702</v>
      </c>
      <c r="J129" s="70">
        <v>55.185654515059419</v>
      </c>
      <c r="L129" s="132"/>
      <c r="M129" s="132"/>
      <c r="N129" s="132"/>
      <c r="O129" s="132"/>
      <c r="P129" s="132"/>
      <c r="R129" s="37">
        <v>0.19102050436012252</v>
      </c>
      <c r="S129" s="38">
        <v>0.47702097572472307</v>
      </c>
      <c r="T129" s="38">
        <v>0.28010841385811924</v>
      </c>
      <c r="U129" s="38">
        <v>4.7961348102757484E-2</v>
      </c>
      <c r="V129" s="38">
        <v>3.8887579542776331E-3</v>
      </c>
      <c r="W129" s="39">
        <f t="shared" si="8"/>
        <v>0</v>
      </c>
      <c r="Y129" s="43">
        <v>0</v>
      </c>
      <c r="Z129" s="44">
        <v>0</v>
      </c>
      <c r="AA129" s="44">
        <v>0</v>
      </c>
      <c r="AB129" s="44">
        <v>0</v>
      </c>
      <c r="AC129" s="44">
        <v>0</v>
      </c>
      <c r="AD129" s="44">
        <v>0</v>
      </c>
      <c r="AE129" s="44">
        <v>0</v>
      </c>
      <c r="AF129" s="44">
        <v>0</v>
      </c>
      <c r="AG129" s="44">
        <v>0</v>
      </c>
      <c r="AH129" s="44">
        <v>0</v>
      </c>
      <c r="AI129" s="44">
        <v>0</v>
      </c>
      <c r="AJ129" s="44">
        <v>1.9999999999999997E-2</v>
      </c>
      <c r="AK129" s="44">
        <v>2.9999999999999995E-2</v>
      </c>
      <c r="AL129" s="44">
        <v>0.89999999999999991</v>
      </c>
      <c r="AM129" s="44">
        <v>4.9999999999999996E-2</v>
      </c>
      <c r="AN129" s="44">
        <v>0</v>
      </c>
      <c r="AO129" s="44">
        <v>0</v>
      </c>
      <c r="AP129" s="44">
        <v>0</v>
      </c>
      <c r="AQ129" s="44">
        <v>0</v>
      </c>
      <c r="AR129" s="44">
        <v>0</v>
      </c>
      <c r="AS129" s="44">
        <v>0</v>
      </c>
      <c r="AT129" s="44">
        <v>0</v>
      </c>
      <c r="AU129" s="44">
        <v>0</v>
      </c>
      <c r="AV129" s="44">
        <v>0</v>
      </c>
      <c r="AW129" s="44">
        <v>0</v>
      </c>
      <c r="AX129" s="44">
        <v>0</v>
      </c>
      <c r="AY129" s="44">
        <v>0</v>
      </c>
      <c r="AZ129" s="44">
        <v>0</v>
      </c>
      <c r="BA129" s="44">
        <v>0</v>
      </c>
      <c r="BB129" s="44">
        <v>0</v>
      </c>
      <c r="BC129" s="44">
        <v>0</v>
      </c>
      <c r="BD129" s="44">
        <v>0</v>
      </c>
      <c r="BE129" s="44">
        <v>0</v>
      </c>
      <c r="BF129" s="44">
        <v>0</v>
      </c>
      <c r="BG129" s="44">
        <v>0</v>
      </c>
      <c r="BH129" s="44">
        <v>0</v>
      </c>
      <c r="BI129" s="44">
        <v>0</v>
      </c>
      <c r="BJ129" s="44">
        <v>0</v>
      </c>
      <c r="BK129" s="44">
        <v>0</v>
      </c>
      <c r="BL129" s="44">
        <v>0</v>
      </c>
      <c r="BM129" s="44">
        <v>0</v>
      </c>
      <c r="BN129" s="44">
        <v>0</v>
      </c>
      <c r="BO129" s="44">
        <v>0</v>
      </c>
      <c r="BP129" s="44">
        <v>0</v>
      </c>
      <c r="BQ129" s="39">
        <f t="shared" si="10"/>
        <v>0</v>
      </c>
      <c r="BS129" s="120">
        <f t="shared" si="14"/>
        <v>0</v>
      </c>
      <c r="BT129" s="121">
        <f t="shared" si="14"/>
        <v>0</v>
      </c>
      <c r="BU129" s="121">
        <f t="shared" si="14"/>
        <v>0</v>
      </c>
      <c r="BV129" s="121">
        <f t="shared" si="14"/>
        <v>0</v>
      </c>
      <c r="BW129" s="122">
        <f t="shared" si="14"/>
        <v>0</v>
      </c>
    </row>
    <row r="130" spans="1:75" x14ac:dyDescent="0.2">
      <c r="A130" s="27">
        <f t="shared" si="9"/>
        <v>126</v>
      </c>
      <c r="B130" s="28" t="s">
        <v>180</v>
      </c>
      <c r="C130" s="99" t="s">
        <v>50</v>
      </c>
      <c r="D130" s="100" t="s">
        <v>51</v>
      </c>
      <c r="F130" s="69">
        <v>0</v>
      </c>
      <c r="G130" s="64">
        <v>0</v>
      </c>
      <c r="H130" s="64">
        <v>0</v>
      </c>
      <c r="I130" s="64">
        <v>0</v>
      </c>
      <c r="J130" s="70">
        <v>0</v>
      </c>
      <c r="L130" s="132"/>
      <c r="M130" s="132"/>
      <c r="N130" s="132"/>
      <c r="O130" s="132"/>
      <c r="P130" s="132"/>
      <c r="R130" s="37">
        <v>0.15590337687946759</v>
      </c>
      <c r="S130" s="38">
        <v>0.51688439733793445</v>
      </c>
      <c r="T130" s="38">
        <v>0.29541533152575794</v>
      </c>
      <c r="U130" s="38">
        <v>2.4895242790239094E-2</v>
      </c>
      <c r="V130" s="38">
        <v>6.9016514666009367E-3</v>
      </c>
      <c r="W130" s="39">
        <f t="shared" si="8"/>
        <v>0</v>
      </c>
      <c r="Y130" s="43">
        <v>0</v>
      </c>
      <c r="Z130" s="44">
        <v>0</v>
      </c>
      <c r="AA130" s="44">
        <v>1</v>
      </c>
      <c r="AB130" s="44">
        <v>0</v>
      </c>
      <c r="AC130" s="44">
        <v>0</v>
      </c>
      <c r="AD130" s="44">
        <v>0</v>
      </c>
      <c r="AE130" s="44">
        <v>0</v>
      </c>
      <c r="AF130" s="44">
        <v>0</v>
      </c>
      <c r="AG130" s="44">
        <v>0</v>
      </c>
      <c r="AH130" s="44">
        <v>0</v>
      </c>
      <c r="AI130" s="44">
        <v>0</v>
      </c>
      <c r="AJ130" s="44">
        <v>0</v>
      </c>
      <c r="AK130" s="44">
        <v>0</v>
      </c>
      <c r="AL130" s="44">
        <v>0</v>
      </c>
      <c r="AM130" s="44">
        <v>0</v>
      </c>
      <c r="AN130" s="44">
        <v>0</v>
      </c>
      <c r="AO130" s="44">
        <v>0</v>
      </c>
      <c r="AP130" s="44">
        <v>0</v>
      </c>
      <c r="AQ130" s="44">
        <v>0</v>
      </c>
      <c r="AR130" s="44">
        <v>0</v>
      </c>
      <c r="AS130" s="44">
        <v>0</v>
      </c>
      <c r="AT130" s="44">
        <v>0</v>
      </c>
      <c r="AU130" s="44">
        <v>0</v>
      </c>
      <c r="AV130" s="44">
        <v>0</v>
      </c>
      <c r="AW130" s="44">
        <v>0</v>
      </c>
      <c r="AX130" s="44">
        <v>0</v>
      </c>
      <c r="AY130" s="44">
        <v>0</v>
      </c>
      <c r="AZ130" s="44">
        <v>0</v>
      </c>
      <c r="BA130" s="44">
        <v>0</v>
      </c>
      <c r="BB130" s="44">
        <v>0</v>
      </c>
      <c r="BC130" s="44">
        <v>0</v>
      </c>
      <c r="BD130" s="44">
        <v>0</v>
      </c>
      <c r="BE130" s="44">
        <v>0</v>
      </c>
      <c r="BF130" s="44">
        <v>0</v>
      </c>
      <c r="BG130" s="44">
        <v>0</v>
      </c>
      <c r="BH130" s="44">
        <v>0</v>
      </c>
      <c r="BI130" s="44">
        <v>0</v>
      </c>
      <c r="BJ130" s="44">
        <v>0</v>
      </c>
      <c r="BK130" s="44">
        <v>0</v>
      </c>
      <c r="BL130" s="44">
        <v>0</v>
      </c>
      <c r="BM130" s="44">
        <v>0</v>
      </c>
      <c r="BN130" s="44">
        <v>0</v>
      </c>
      <c r="BO130" s="44">
        <v>0</v>
      </c>
      <c r="BP130" s="44">
        <v>0</v>
      </c>
      <c r="BQ130" s="39">
        <f t="shared" si="10"/>
        <v>0</v>
      </c>
      <c r="BS130" s="120">
        <f t="shared" si="14"/>
        <v>0</v>
      </c>
      <c r="BT130" s="121">
        <f t="shared" si="14"/>
        <v>0</v>
      </c>
      <c r="BU130" s="121">
        <f t="shared" si="14"/>
        <v>0</v>
      </c>
      <c r="BV130" s="121">
        <f t="shared" si="14"/>
        <v>0</v>
      </c>
      <c r="BW130" s="122">
        <f t="shared" si="14"/>
        <v>0</v>
      </c>
    </row>
    <row r="131" spans="1:75" x14ac:dyDescent="0.2">
      <c r="A131" s="27">
        <f t="shared" si="9"/>
        <v>127</v>
      </c>
      <c r="B131" s="28" t="s">
        <v>181</v>
      </c>
      <c r="C131" s="99" t="s">
        <v>50</v>
      </c>
      <c r="D131" s="100" t="s">
        <v>51</v>
      </c>
      <c r="F131" s="69">
        <v>0</v>
      </c>
      <c r="G131" s="64">
        <v>60.365125192891632</v>
      </c>
      <c r="H131" s="64">
        <v>0</v>
      </c>
      <c r="I131" s="64">
        <v>0</v>
      </c>
      <c r="J131" s="70">
        <v>0</v>
      </c>
      <c r="L131" s="132"/>
      <c r="M131" s="132"/>
      <c r="N131" s="132"/>
      <c r="O131" s="132"/>
      <c r="P131" s="132"/>
      <c r="R131" s="37">
        <v>0.15590337687946759</v>
      </c>
      <c r="S131" s="38">
        <v>0.51688439733793445</v>
      </c>
      <c r="T131" s="38">
        <v>0.29541533152575794</v>
      </c>
      <c r="U131" s="38">
        <v>2.4895242790239094E-2</v>
      </c>
      <c r="V131" s="38">
        <v>6.9016514666009367E-3</v>
      </c>
      <c r="W131" s="39">
        <f t="shared" si="8"/>
        <v>0</v>
      </c>
      <c r="Y131" s="43">
        <v>0</v>
      </c>
      <c r="Z131" s="44">
        <v>0</v>
      </c>
      <c r="AA131" s="44">
        <v>1</v>
      </c>
      <c r="AB131" s="44">
        <v>0</v>
      </c>
      <c r="AC131" s="44">
        <v>0</v>
      </c>
      <c r="AD131" s="44">
        <v>0</v>
      </c>
      <c r="AE131" s="44">
        <v>0</v>
      </c>
      <c r="AF131" s="44">
        <v>0</v>
      </c>
      <c r="AG131" s="44">
        <v>0</v>
      </c>
      <c r="AH131" s="44">
        <v>0</v>
      </c>
      <c r="AI131" s="44">
        <v>0</v>
      </c>
      <c r="AJ131" s="44">
        <v>0</v>
      </c>
      <c r="AK131" s="44">
        <v>0</v>
      </c>
      <c r="AL131" s="44">
        <v>0</v>
      </c>
      <c r="AM131" s="44">
        <v>0</v>
      </c>
      <c r="AN131" s="44">
        <v>0</v>
      </c>
      <c r="AO131" s="44">
        <v>0</v>
      </c>
      <c r="AP131" s="44">
        <v>0</v>
      </c>
      <c r="AQ131" s="44">
        <v>0</v>
      </c>
      <c r="AR131" s="44">
        <v>0</v>
      </c>
      <c r="AS131" s="44">
        <v>0</v>
      </c>
      <c r="AT131" s="44">
        <v>0</v>
      </c>
      <c r="AU131" s="44">
        <v>0</v>
      </c>
      <c r="AV131" s="44">
        <v>0</v>
      </c>
      <c r="AW131" s="44">
        <v>0</v>
      </c>
      <c r="AX131" s="44">
        <v>0</v>
      </c>
      <c r="AY131" s="44">
        <v>0</v>
      </c>
      <c r="AZ131" s="44">
        <v>0</v>
      </c>
      <c r="BA131" s="44">
        <v>0</v>
      </c>
      <c r="BB131" s="44">
        <v>0</v>
      </c>
      <c r="BC131" s="44">
        <v>0</v>
      </c>
      <c r="BD131" s="44">
        <v>0</v>
      </c>
      <c r="BE131" s="44">
        <v>0</v>
      </c>
      <c r="BF131" s="44">
        <v>0</v>
      </c>
      <c r="BG131" s="44">
        <v>0</v>
      </c>
      <c r="BH131" s="44">
        <v>0</v>
      </c>
      <c r="BI131" s="44">
        <v>0</v>
      </c>
      <c r="BJ131" s="44">
        <v>0</v>
      </c>
      <c r="BK131" s="44">
        <v>0</v>
      </c>
      <c r="BL131" s="44">
        <v>0</v>
      </c>
      <c r="BM131" s="44">
        <v>0</v>
      </c>
      <c r="BN131" s="44">
        <v>0</v>
      </c>
      <c r="BO131" s="44">
        <v>0</v>
      </c>
      <c r="BP131" s="44">
        <v>0</v>
      </c>
      <c r="BQ131" s="39">
        <f t="shared" si="10"/>
        <v>0</v>
      </c>
      <c r="BS131" s="120">
        <f t="shared" si="14"/>
        <v>0</v>
      </c>
      <c r="BT131" s="121">
        <f t="shared" si="14"/>
        <v>0</v>
      </c>
      <c r="BU131" s="121">
        <f t="shared" si="14"/>
        <v>0</v>
      </c>
      <c r="BV131" s="121">
        <f t="shared" si="14"/>
        <v>0</v>
      </c>
      <c r="BW131" s="122">
        <f t="shared" si="14"/>
        <v>0</v>
      </c>
    </row>
    <row r="132" spans="1:75" x14ac:dyDescent="0.2">
      <c r="A132" s="27">
        <f t="shared" si="9"/>
        <v>128</v>
      </c>
      <c r="B132" s="28" t="s">
        <v>182</v>
      </c>
      <c r="C132" s="99" t="s">
        <v>50</v>
      </c>
      <c r="D132" s="100" t="s">
        <v>51</v>
      </c>
      <c r="F132" s="69">
        <v>0</v>
      </c>
      <c r="G132" s="64">
        <v>0</v>
      </c>
      <c r="H132" s="64">
        <v>0</v>
      </c>
      <c r="I132" s="64">
        <v>60.365114618519797</v>
      </c>
      <c r="J132" s="70">
        <v>0</v>
      </c>
      <c r="L132" s="132"/>
      <c r="M132" s="132"/>
      <c r="N132" s="132"/>
      <c r="O132" s="132"/>
      <c r="P132" s="132"/>
      <c r="R132" s="37">
        <v>0.15590337687946759</v>
      </c>
      <c r="S132" s="38">
        <v>0.51688439733793445</v>
      </c>
      <c r="T132" s="38">
        <v>0.29541533152575794</v>
      </c>
      <c r="U132" s="38">
        <v>2.4895242790239094E-2</v>
      </c>
      <c r="V132" s="38">
        <v>6.9016514666009367E-3</v>
      </c>
      <c r="W132" s="39">
        <f t="shared" si="8"/>
        <v>0</v>
      </c>
      <c r="Y132" s="43">
        <v>0</v>
      </c>
      <c r="Z132" s="44">
        <v>0</v>
      </c>
      <c r="AA132" s="44">
        <v>1</v>
      </c>
      <c r="AB132" s="44">
        <v>0</v>
      </c>
      <c r="AC132" s="44">
        <v>0</v>
      </c>
      <c r="AD132" s="44">
        <v>0</v>
      </c>
      <c r="AE132" s="44">
        <v>0</v>
      </c>
      <c r="AF132" s="44">
        <v>0</v>
      </c>
      <c r="AG132" s="44">
        <v>0</v>
      </c>
      <c r="AH132" s="44">
        <v>0</v>
      </c>
      <c r="AI132" s="44">
        <v>0</v>
      </c>
      <c r="AJ132" s="44">
        <v>0</v>
      </c>
      <c r="AK132" s="44">
        <v>0</v>
      </c>
      <c r="AL132" s="44">
        <v>0</v>
      </c>
      <c r="AM132" s="44">
        <v>0</v>
      </c>
      <c r="AN132" s="44">
        <v>0</v>
      </c>
      <c r="AO132" s="44">
        <v>0</v>
      </c>
      <c r="AP132" s="44">
        <v>0</v>
      </c>
      <c r="AQ132" s="44">
        <v>0</v>
      </c>
      <c r="AR132" s="44">
        <v>0</v>
      </c>
      <c r="AS132" s="44">
        <v>0</v>
      </c>
      <c r="AT132" s="44">
        <v>0</v>
      </c>
      <c r="AU132" s="44">
        <v>0</v>
      </c>
      <c r="AV132" s="44">
        <v>0</v>
      </c>
      <c r="AW132" s="44">
        <v>0</v>
      </c>
      <c r="AX132" s="44">
        <v>0</v>
      </c>
      <c r="AY132" s="44">
        <v>0</v>
      </c>
      <c r="AZ132" s="44">
        <v>0</v>
      </c>
      <c r="BA132" s="44">
        <v>0</v>
      </c>
      <c r="BB132" s="44">
        <v>0</v>
      </c>
      <c r="BC132" s="44">
        <v>0</v>
      </c>
      <c r="BD132" s="44">
        <v>0</v>
      </c>
      <c r="BE132" s="44">
        <v>0</v>
      </c>
      <c r="BF132" s="44">
        <v>0</v>
      </c>
      <c r="BG132" s="44">
        <v>0</v>
      </c>
      <c r="BH132" s="44">
        <v>0</v>
      </c>
      <c r="BI132" s="44">
        <v>0</v>
      </c>
      <c r="BJ132" s="44">
        <v>0</v>
      </c>
      <c r="BK132" s="44">
        <v>0</v>
      </c>
      <c r="BL132" s="44">
        <v>0</v>
      </c>
      <c r="BM132" s="44">
        <v>0</v>
      </c>
      <c r="BN132" s="44">
        <v>0</v>
      </c>
      <c r="BO132" s="44">
        <v>0</v>
      </c>
      <c r="BP132" s="44">
        <v>0</v>
      </c>
      <c r="BQ132" s="39">
        <f t="shared" si="10"/>
        <v>0</v>
      </c>
      <c r="BS132" s="120">
        <f t="shared" si="14"/>
        <v>0</v>
      </c>
      <c r="BT132" s="121">
        <f t="shared" si="14"/>
        <v>0</v>
      </c>
      <c r="BU132" s="121">
        <f t="shared" si="14"/>
        <v>0</v>
      </c>
      <c r="BV132" s="121">
        <f t="shared" si="14"/>
        <v>0</v>
      </c>
      <c r="BW132" s="122">
        <f t="shared" si="14"/>
        <v>0</v>
      </c>
    </row>
    <row r="133" spans="1:75" x14ac:dyDescent="0.2">
      <c r="A133" s="27">
        <f t="shared" si="9"/>
        <v>129</v>
      </c>
      <c r="B133" s="28" t="s">
        <v>183</v>
      </c>
      <c r="C133" s="99" t="s">
        <v>50</v>
      </c>
      <c r="D133" s="100" t="s">
        <v>51</v>
      </c>
      <c r="F133" s="69">
        <v>58.633999999999993</v>
      </c>
      <c r="G133" s="64">
        <v>58.633999999999993</v>
      </c>
      <c r="H133" s="64">
        <v>58.633999999999993</v>
      </c>
      <c r="I133" s="64">
        <v>58.633999999999993</v>
      </c>
      <c r="J133" s="70">
        <v>58.633999999999993</v>
      </c>
      <c r="L133" s="132"/>
      <c r="M133" s="132"/>
      <c r="N133" s="132"/>
      <c r="O133" s="132"/>
      <c r="P133" s="132"/>
      <c r="R133" s="37">
        <v>0.2176269237237107</v>
      </c>
      <c r="S133" s="38">
        <v>0.23678685927862733</v>
      </c>
      <c r="T133" s="38">
        <v>0.52971905632435179</v>
      </c>
      <c r="U133" s="38">
        <v>1.586716067331008E-2</v>
      </c>
      <c r="V133" s="38">
        <v>0</v>
      </c>
      <c r="W133" s="39">
        <f t="shared" si="8"/>
        <v>1.1102230246251565E-16</v>
      </c>
      <c r="Y133" s="43">
        <v>0</v>
      </c>
      <c r="Z133" s="44">
        <v>0</v>
      </c>
      <c r="AA133" s="44">
        <v>0</v>
      </c>
      <c r="AB133" s="44">
        <v>0</v>
      </c>
      <c r="AC133" s="44">
        <v>0</v>
      </c>
      <c r="AD133" s="44">
        <v>0</v>
      </c>
      <c r="AE133" s="44">
        <v>0</v>
      </c>
      <c r="AF133" s="44">
        <v>0</v>
      </c>
      <c r="AG133" s="44">
        <v>0</v>
      </c>
      <c r="AH133" s="44">
        <v>0</v>
      </c>
      <c r="AI133" s="44">
        <v>0</v>
      </c>
      <c r="AJ133" s="44">
        <v>0</v>
      </c>
      <c r="AK133" s="44">
        <v>0</v>
      </c>
      <c r="AL133" s="44">
        <v>0</v>
      </c>
      <c r="AM133" s="44">
        <v>0</v>
      </c>
      <c r="AN133" s="44">
        <v>0</v>
      </c>
      <c r="AO133" s="44">
        <v>0</v>
      </c>
      <c r="AP133" s="44">
        <v>0</v>
      </c>
      <c r="AQ133" s="44">
        <v>0</v>
      </c>
      <c r="AR133" s="44">
        <v>1</v>
      </c>
      <c r="AS133" s="44">
        <v>0</v>
      </c>
      <c r="AT133" s="44">
        <v>0</v>
      </c>
      <c r="AU133" s="44">
        <v>0</v>
      </c>
      <c r="AV133" s="44">
        <v>0</v>
      </c>
      <c r="AW133" s="44">
        <v>0</v>
      </c>
      <c r="AX133" s="44">
        <v>0</v>
      </c>
      <c r="AY133" s="44">
        <v>0</v>
      </c>
      <c r="AZ133" s="44">
        <v>0</v>
      </c>
      <c r="BA133" s="44">
        <v>0</v>
      </c>
      <c r="BB133" s="44">
        <v>0</v>
      </c>
      <c r="BC133" s="44">
        <v>0</v>
      </c>
      <c r="BD133" s="44">
        <v>0</v>
      </c>
      <c r="BE133" s="44">
        <v>0</v>
      </c>
      <c r="BF133" s="44">
        <v>0</v>
      </c>
      <c r="BG133" s="44">
        <v>0</v>
      </c>
      <c r="BH133" s="44">
        <v>0</v>
      </c>
      <c r="BI133" s="44">
        <v>0</v>
      </c>
      <c r="BJ133" s="44">
        <v>0</v>
      </c>
      <c r="BK133" s="44">
        <v>0</v>
      </c>
      <c r="BL133" s="44">
        <v>0</v>
      </c>
      <c r="BM133" s="44">
        <v>0</v>
      </c>
      <c r="BN133" s="44">
        <v>0</v>
      </c>
      <c r="BO133" s="44">
        <v>0</v>
      </c>
      <c r="BP133" s="44">
        <v>0</v>
      </c>
      <c r="BQ133" s="39">
        <f t="shared" si="10"/>
        <v>0</v>
      </c>
      <c r="BS133" s="120">
        <f t="shared" si="14"/>
        <v>0</v>
      </c>
      <c r="BT133" s="121">
        <f t="shared" si="14"/>
        <v>0</v>
      </c>
      <c r="BU133" s="121">
        <f t="shared" si="14"/>
        <v>0</v>
      </c>
      <c r="BV133" s="121">
        <f t="shared" si="14"/>
        <v>0</v>
      </c>
      <c r="BW133" s="122">
        <f t="shared" si="14"/>
        <v>0</v>
      </c>
    </row>
    <row r="134" spans="1:75" x14ac:dyDescent="0.2">
      <c r="A134" s="27">
        <f t="shared" si="9"/>
        <v>130</v>
      </c>
      <c r="B134" s="28" t="s">
        <v>184</v>
      </c>
      <c r="C134" s="99" t="s">
        <v>50</v>
      </c>
      <c r="D134" s="100" t="s">
        <v>51</v>
      </c>
      <c r="F134" s="69">
        <v>58.634</v>
      </c>
      <c r="G134" s="64">
        <v>58.634</v>
      </c>
      <c r="H134" s="64">
        <v>58.634</v>
      </c>
      <c r="I134" s="64">
        <v>58.634</v>
      </c>
      <c r="J134" s="70">
        <v>58.634</v>
      </c>
      <c r="L134" s="132"/>
      <c r="M134" s="132"/>
      <c r="N134" s="132"/>
      <c r="O134" s="132"/>
      <c r="P134" s="132"/>
      <c r="R134" s="37">
        <v>0.21114238269764896</v>
      </c>
      <c r="S134" s="38">
        <v>0.34162461850513592</v>
      </c>
      <c r="T134" s="38">
        <v>0.38881964759675181</v>
      </c>
      <c r="U134" s="38">
        <v>2.4778931251410001E-2</v>
      </c>
      <c r="V134" s="38">
        <v>3.3634419949053203E-2</v>
      </c>
      <c r="W134" s="39">
        <f t="shared" ref="W134:W154" si="15">ABS(1-SUM(R134:V134))</f>
        <v>1.1102230246251565E-16</v>
      </c>
      <c r="Y134" s="43">
        <v>0</v>
      </c>
      <c r="Z134" s="44">
        <v>0</v>
      </c>
      <c r="AA134" s="44">
        <v>0</v>
      </c>
      <c r="AB134" s="44">
        <v>0</v>
      </c>
      <c r="AC134" s="44">
        <v>0</v>
      </c>
      <c r="AD134" s="44">
        <v>0</v>
      </c>
      <c r="AE134" s="44">
        <v>0</v>
      </c>
      <c r="AF134" s="44">
        <v>0</v>
      </c>
      <c r="AG134" s="44">
        <v>0</v>
      </c>
      <c r="AH134" s="44">
        <v>0</v>
      </c>
      <c r="AI134" s="44">
        <v>0</v>
      </c>
      <c r="AJ134" s="44">
        <v>0</v>
      </c>
      <c r="AK134" s="44">
        <v>0</v>
      </c>
      <c r="AL134" s="44">
        <v>0</v>
      </c>
      <c r="AM134" s="44">
        <v>0</v>
      </c>
      <c r="AN134" s="44">
        <v>0</v>
      </c>
      <c r="AO134" s="44">
        <v>0</v>
      </c>
      <c r="AP134" s="44">
        <v>0</v>
      </c>
      <c r="AQ134" s="44">
        <v>0</v>
      </c>
      <c r="AR134" s="44">
        <v>1</v>
      </c>
      <c r="AS134" s="44">
        <v>0</v>
      </c>
      <c r="AT134" s="44">
        <v>0</v>
      </c>
      <c r="AU134" s="44">
        <v>0</v>
      </c>
      <c r="AV134" s="44">
        <v>0</v>
      </c>
      <c r="AW134" s="44">
        <v>0</v>
      </c>
      <c r="AX134" s="44">
        <v>0</v>
      </c>
      <c r="AY134" s="44">
        <v>0</v>
      </c>
      <c r="AZ134" s="44">
        <v>0</v>
      </c>
      <c r="BA134" s="44">
        <v>0</v>
      </c>
      <c r="BB134" s="44">
        <v>0</v>
      </c>
      <c r="BC134" s="44">
        <v>0</v>
      </c>
      <c r="BD134" s="44">
        <v>0</v>
      </c>
      <c r="BE134" s="44">
        <v>0</v>
      </c>
      <c r="BF134" s="44">
        <v>0</v>
      </c>
      <c r="BG134" s="44">
        <v>0</v>
      </c>
      <c r="BH134" s="44">
        <v>0</v>
      </c>
      <c r="BI134" s="44">
        <v>0</v>
      </c>
      <c r="BJ134" s="44">
        <v>0</v>
      </c>
      <c r="BK134" s="44">
        <v>0</v>
      </c>
      <c r="BL134" s="44">
        <v>0</v>
      </c>
      <c r="BM134" s="44">
        <v>0</v>
      </c>
      <c r="BN134" s="44">
        <v>0</v>
      </c>
      <c r="BO134" s="44">
        <v>0</v>
      </c>
      <c r="BP134" s="44">
        <v>0</v>
      </c>
      <c r="BQ134" s="39">
        <f t="shared" si="10"/>
        <v>0</v>
      </c>
      <c r="BS134" s="120">
        <f t="shared" si="14"/>
        <v>0</v>
      </c>
      <c r="BT134" s="121">
        <f t="shared" si="14"/>
        <v>0</v>
      </c>
      <c r="BU134" s="121">
        <f t="shared" si="14"/>
        <v>0</v>
      </c>
      <c r="BV134" s="121">
        <f t="shared" si="14"/>
        <v>0</v>
      </c>
      <c r="BW134" s="122">
        <f t="shared" si="14"/>
        <v>0</v>
      </c>
    </row>
    <row r="135" spans="1:75" x14ac:dyDescent="0.2">
      <c r="A135" s="27">
        <f t="shared" ref="A135:A155" si="16">A134+1</f>
        <v>131</v>
      </c>
      <c r="B135" s="28" t="s">
        <v>185</v>
      </c>
      <c r="C135" s="99" t="s">
        <v>50</v>
      </c>
      <c r="D135" s="100" t="s">
        <v>51</v>
      </c>
      <c r="F135" s="69">
        <v>74.618121968121969</v>
      </c>
      <c r="G135" s="64">
        <v>74.618121968121969</v>
      </c>
      <c r="H135" s="64">
        <v>74.618121968121969</v>
      </c>
      <c r="I135" s="64">
        <v>74.618121968121969</v>
      </c>
      <c r="J135" s="70">
        <v>74.618121968121969</v>
      </c>
      <c r="L135" s="132"/>
      <c r="M135" s="132"/>
      <c r="N135" s="132"/>
      <c r="O135" s="132"/>
      <c r="P135" s="132"/>
      <c r="R135" s="37">
        <v>5.7728695859451673E-2</v>
      </c>
      <c r="S135" s="38">
        <v>7.3186036644715971E-2</v>
      </c>
      <c r="T135" s="38">
        <v>0.84405902393830112</v>
      </c>
      <c r="U135" s="38">
        <v>5.1524469284214289E-3</v>
      </c>
      <c r="V135" s="38">
        <v>1.9873796629109899E-2</v>
      </c>
      <c r="W135" s="39">
        <f t="shared" si="15"/>
        <v>0</v>
      </c>
      <c r="Y135" s="43">
        <v>0</v>
      </c>
      <c r="Z135" s="44">
        <v>0</v>
      </c>
      <c r="AA135" s="44">
        <v>1</v>
      </c>
      <c r="AB135" s="44">
        <v>0</v>
      </c>
      <c r="AC135" s="44">
        <v>0</v>
      </c>
      <c r="AD135" s="44">
        <v>0</v>
      </c>
      <c r="AE135" s="44">
        <v>0</v>
      </c>
      <c r="AF135" s="44">
        <v>0</v>
      </c>
      <c r="AG135" s="44">
        <v>0</v>
      </c>
      <c r="AH135" s="44">
        <v>0</v>
      </c>
      <c r="AI135" s="44">
        <v>0</v>
      </c>
      <c r="AJ135" s="44">
        <v>0</v>
      </c>
      <c r="AK135" s="44">
        <v>0</v>
      </c>
      <c r="AL135" s="44">
        <v>0</v>
      </c>
      <c r="AM135" s="44">
        <v>0</v>
      </c>
      <c r="AN135" s="44">
        <v>0</v>
      </c>
      <c r="AO135" s="44">
        <v>0</v>
      </c>
      <c r="AP135" s="44">
        <v>0</v>
      </c>
      <c r="AQ135" s="44">
        <v>0</v>
      </c>
      <c r="AR135" s="44">
        <v>0</v>
      </c>
      <c r="AS135" s="44">
        <v>0</v>
      </c>
      <c r="AT135" s="44">
        <v>0</v>
      </c>
      <c r="AU135" s="44">
        <v>0</v>
      </c>
      <c r="AV135" s="44">
        <v>0</v>
      </c>
      <c r="AW135" s="44">
        <v>0</v>
      </c>
      <c r="AX135" s="44">
        <v>0</v>
      </c>
      <c r="AY135" s="44">
        <v>0</v>
      </c>
      <c r="AZ135" s="44">
        <v>0</v>
      </c>
      <c r="BA135" s="44">
        <v>0</v>
      </c>
      <c r="BB135" s="44">
        <v>0</v>
      </c>
      <c r="BC135" s="44">
        <v>0</v>
      </c>
      <c r="BD135" s="44">
        <v>0</v>
      </c>
      <c r="BE135" s="44">
        <v>0</v>
      </c>
      <c r="BF135" s="44">
        <v>0</v>
      </c>
      <c r="BG135" s="44">
        <v>0</v>
      </c>
      <c r="BH135" s="44">
        <v>0</v>
      </c>
      <c r="BI135" s="44">
        <v>0</v>
      </c>
      <c r="BJ135" s="44">
        <v>0</v>
      </c>
      <c r="BK135" s="44">
        <v>0</v>
      </c>
      <c r="BL135" s="44">
        <v>0</v>
      </c>
      <c r="BM135" s="44">
        <v>0</v>
      </c>
      <c r="BN135" s="44">
        <v>0</v>
      </c>
      <c r="BO135" s="44">
        <v>0</v>
      </c>
      <c r="BP135" s="44">
        <v>0</v>
      </c>
      <c r="BQ135" s="39">
        <f t="shared" si="10"/>
        <v>0</v>
      </c>
      <c r="BS135" s="120">
        <f t="shared" ref="BS135:BW150" si="17">IF($BJ135=1,BS$4,0)</f>
        <v>0</v>
      </c>
      <c r="BT135" s="121">
        <f t="shared" si="17"/>
        <v>0</v>
      </c>
      <c r="BU135" s="121">
        <f t="shared" si="17"/>
        <v>0</v>
      </c>
      <c r="BV135" s="121">
        <f t="shared" si="17"/>
        <v>0</v>
      </c>
      <c r="BW135" s="122">
        <f t="shared" si="17"/>
        <v>0</v>
      </c>
    </row>
    <row r="136" spans="1:75" x14ac:dyDescent="0.2">
      <c r="A136" s="27">
        <f t="shared" si="16"/>
        <v>132</v>
      </c>
      <c r="B136" s="28" t="s">
        <v>186</v>
      </c>
      <c r="C136" s="99" t="s">
        <v>50</v>
      </c>
      <c r="D136" s="100" t="s">
        <v>51</v>
      </c>
      <c r="F136" s="69">
        <v>65.768412805014535</v>
      </c>
      <c r="G136" s="64">
        <v>65.768412805014535</v>
      </c>
      <c r="H136" s="64">
        <v>65.768444264800493</v>
      </c>
      <c r="I136" s="64">
        <v>65.768444264800493</v>
      </c>
      <c r="J136" s="70">
        <v>65.768473394258748</v>
      </c>
      <c r="L136" s="132"/>
      <c r="M136" s="132"/>
      <c r="N136" s="132"/>
      <c r="O136" s="132"/>
      <c r="P136" s="132"/>
      <c r="R136" s="37">
        <v>0.13867713004484303</v>
      </c>
      <c r="S136" s="38">
        <v>0.35986547085201792</v>
      </c>
      <c r="T136" s="38">
        <v>0.48004484304932737</v>
      </c>
      <c r="U136" s="38">
        <v>1.468609865470852E-2</v>
      </c>
      <c r="V136" s="38">
        <v>6.7264573991031393E-3</v>
      </c>
      <c r="W136" s="39">
        <f t="shared" si="15"/>
        <v>0</v>
      </c>
      <c r="Y136" s="43">
        <v>0</v>
      </c>
      <c r="Z136" s="44">
        <v>0</v>
      </c>
      <c r="AA136" s="44">
        <v>0</v>
      </c>
      <c r="AB136" s="44">
        <v>0</v>
      </c>
      <c r="AC136" s="44">
        <v>0</v>
      </c>
      <c r="AD136" s="44">
        <v>0</v>
      </c>
      <c r="AE136" s="44">
        <v>0</v>
      </c>
      <c r="AF136" s="44">
        <v>0</v>
      </c>
      <c r="AG136" s="44">
        <v>0</v>
      </c>
      <c r="AH136" s="44">
        <v>0</v>
      </c>
      <c r="AI136" s="44">
        <v>0</v>
      </c>
      <c r="AJ136" s="44">
        <v>0</v>
      </c>
      <c r="AK136" s="44">
        <v>0.05</v>
      </c>
      <c r="AL136" s="44">
        <v>0</v>
      </c>
      <c r="AM136" s="44">
        <v>0.95</v>
      </c>
      <c r="AN136" s="44">
        <v>0</v>
      </c>
      <c r="AO136" s="44">
        <v>0</v>
      </c>
      <c r="AP136" s="44">
        <v>0</v>
      </c>
      <c r="AQ136" s="44">
        <v>0</v>
      </c>
      <c r="AR136" s="44">
        <v>0</v>
      </c>
      <c r="AS136" s="44">
        <v>0</v>
      </c>
      <c r="AT136" s="44">
        <v>0</v>
      </c>
      <c r="AU136" s="44">
        <v>0</v>
      </c>
      <c r="AV136" s="44">
        <v>0</v>
      </c>
      <c r="AW136" s="44">
        <v>0</v>
      </c>
      <c r="AX136" s="44">
        <v>0</v>
      </c>
      <c r="AY136" s="44">
        <v>0</v>
      </c>
      <c r="AZ136" s="44">
        <v>0</v>
      </c>
      <c r="BA136" s="44">
        <v>0</v>
      </c>
      <c r="BB136" s="44">
        <v>0</v>
      </c>
      <c r="BC136" s="44">
        <v>0</v>
      </c>
      <c r="BD136" s="44">
        <v>0</v>
      </c>
      <c r="BE136" s="44">
        <v>0</v>
      </c>
      <c r="BF136" s="44">
        <v>0</v>
      </c>
      <c r="BG136" s="44">
        <v>0</v>
      </c>
      <c r="BH136" s="44">
        <v>0</v>
      </c>
      <c r="BI136" s="44">
        <v>0</v>
      </c>
      <c r="BJ136" s="44">
        <v>0</v>
      </c>
      <c r="BK136" s="44">
        <v>0</v>
      </c>
      <c r="BL136" s="44">
        <v>0</v>
      </c>
      <c r="BM136" s="44">
        <v>0</v>
      </c>
      <c r="BN136" s="44">
        <v>0</v>
      </c>
      <c r="BO136" s="44">
        <v>0</v>
      </c>
      <c r="BP136" s="44">
        <v>0</v>
      </c>
      <c r="BQ136" s="39">
        <f t="shared" si="10"/>
        <v>0</v>
      </c>
      <c r="BS136" s="120">
        <f t="shared" si="17"/>
        <v>0</v>
      </c>
      <c r="BT136" s="121">
        <f t="shared" si="17"/>
        <v>0</v>
      </c>
      <c r="BU136" s="121">
        <f t="shared" si="17"/>
        <v>0</v>
      </c>
      <c r="BV136" s="121">
        <f t="shared" si="17"/>
        <v>0</v>
      </c>
      <c r="BW136" s="122">
        <f t="shared" si="17"/>
        <v>0</v>
      </c>
    </row>
    <row r="137" spans="1:75" x14ac:dyDescent="0.2">
      <c r="A137" s="27">
        <f t="shared" si="16"/>
        <v>133</v>
      </c>
      <c r="B137" s="28" t="s">
        <v>187</v>
      </c>
      <c r="C137" s="99" t="s">
        <v>50</v>
      </c>
      <c r="D137" s="100" t="s">
        <v>51</v>
      </c>
      <c r="F137" s="69">
        <v>66.551832561073724</v>
      </c>
      <c r="G137" s="64">
        <v>66.551832561073724</v>
      </c>
      <c r="H137" s="64">
        <v>66.551832561073724</v>
      </c>
      <c r="I137" s="64">
        <v>66.551876848300282</v>
      </c>
      <c r="J137" s="70">
        <v>66.551876848300282</v>
      </c>
      <c r="L137" s="132"/>
      <c r="M137" s="132"/>
      <c r="N137" s="132"/>
      <c r="O137" s="132"/>
      <c r="P137" s="132"/>
      <c r="R137" s="37">
        <v>0.19658119658119658</v>
      </c>
      <c r="S137" s="38">
        <v>0.65671467041330056</v>
      </c>
      <c r="T137" s="38">
        <v>0.12457557663037115</v>
      </c>
      <c r="U137" s="38">
        <v>1.8733169418100926E-2</v>
      </c>
      <c r="V137" s="38">
        <v>3.3953869570307925E-3</v>
      </c>
      <c r="W137" s="39">
        <f t="shared" si="15"/>
        <v>1.1102230246251565E-16</v>
      </c>
      <c r="Y137" s="43">
        <v>0</v>
      </c>
      <c r="Z137" s="44">
        <v>0</v>
      </c>
      <c r="AA137" s="44">
        <v>0</v>
      </c>
      <c r="AB137" s="44">
        <v>0</v>
      </c>
      <c r="AC137" s="44">
        <v>0</v>
      </c>
      <c r="AD137" s="44">
        <v>0</v>
      </c>
      <c r="AE137" s="44">
        <v>0</v>
      </c>
      <c r="AF137" s="44">
        <v>0</v>
      </c>
      <c r="AG137" s="44">
        <v>0</v>
      </c>
      <c r="AH137" s="44">
        <v>0</v>
      </c>
      <c r="AI137" s="44">
        <v>0</v>
      </c>
      <c r="AJ137" s="44">
        <v>0</v>
      </c>
      <c r="AK137" s="44">
        <v>1</v>
      </c>
      <c r="AL137" s="44">
        <v>0</v>
      </c>
      <c r="AM137" s="44">
        <v>0</v>
      </c>
      <c r="AN137" s="44">
        <v>0</v>
      </c>
      <c r="AO137" s="44">
        <v>0</v>
      </c>
      <c r="AP137" s="44">
        <v>0</v>
      </c>
      <c r="AQ137" s="44">
        <v>0</v>
      </c>
      <c r="AR137" s="44">
        <v>0</v>
      </c>
      <c r="AS137" s="44">
        <v>0</v>
      </c>
      <c r="AT137" s="44">
        <v>0</v>
      </c>
      <c r="AU137" s="44">
        <v>0</v>
      </c>
      <c r="AV137" s="44">
        <v>0</v>
      </c>
      <c r="AW137" s="44">
        <v>0</v>
      </c>
      <c r="AX137" s="44">
        <v>0</v>
      </c>
      <c r="AY137" s="44">
        <v>0</v>
      </c>
      <c r="AZ137" s="44">
        <v>0</v>
      </c>
      <c r="BA137" s="44">
        <v>0</v>
      </c>
      <c r="BB137" s="44">
        <v>0</v>
      </c>
      <c r="BC137" s="44">
        <v>0</v>
      </c>
      <c r="BD137" s="44">
        <v>0</v>
      </c>
      <c r="BE137" s="44">
        <v>0</v>
      </c>
      <c r="BF137" s="44">
        <v>0</v>
      </c>
      <c r="BG137" s="44">
        <v>0</v>
      </c>
      <c r="BH137" s="44">
        <v>0</v>
      </c>
      <c r="BI137" s="44">
        <v>0</v>
      </c>
      <c r="BJ137" s="44">
        <v>0</v>
      </c>
      <c r="BK137" s="44">
        <v>0</v>
      </c>
      <c r="BL137" s="44">
        <v>0</v>
      </c>
      <c r="BM137" s="44">
        <v>0</v>
      </c>
      <c r="BN137" s="44">
        <v>0</v>
      </c>
      <c r="BO137" s="44">
        <v>0</v>
      </c>
      <c r="BP137" s="44">
        <v>0</v>
      </c>
      <c r="BQ137" s="39">
        <f t="shared" si="10"/>
        <v>0</v>
      </c>
      <c r="BS137" s="120">
        <f t="shared" si="17"/>
        <v>0</v>
      </c>
      <c r="BT137" s="121">
        <f t="shared" si="17"/>
        <v>0</v>
      </c>
      <c r="BU137" s="121">
        <f t="shared" si="17"/>
        <v>0</v>
      </c>
      <c r="BV137" s="121">
        <f t="shared" si="17"/>
        <v>0</v>
      </c>
      <c r="BW137" s="122">
        <f t="shared" si="17"/>
        <v>0</v>
      </c>
    </row>
    <row r="138" spans="1:75" x14ac:dyDescent="0.2">
      <c r="A138" s="27">
        <f t="shared" si="16"/>
        <v>134</v>
      </c>
      <c r="B138" s="28" t="s">
        <v>188</v>
      </c>
      <c r="C138" s="99" t="s">
        <v>50</v>
      </c>
      <c r="D138" s="100" t="s">
        <v>51</v>
      </c>
      <c r="F138" s="69">
        <v>64.07726331862402</v>
      </c>
      <c r="G138" s="64">
        <v>64.07726331862402</v>
      </c>
      <c r="H138" s="64">
        <v>64.07726331862402</v>
      </c>
      <c r="I138" s="64">
        <v>64.07726331862402</v>
      </c>
      <c r="J138" s="70">
        <v>64.07726331862402</v>
      </c>
      <c r="L138" s="132"/>
      <c r="M138" s="132"/>
      <c r="N138" s="132"/>
      <c r="O138" s="132"/>
      <c r="P138" s="132"/>
      <c r="R138" s="37">
        <v>0.15007395500004062</v>
      </c>
      <c r="S138" s="38">
        <v>0.23643190013706508</v>
      </c>
      <c r="T138" s="38">
        <v>0.57901922936794803</v>
      </c>
      <c r="U138" s="38">
        <v>3.0265106186719654E-2</v>
      </c>
      <c r="V138" s="38">
        <v>4.2098093082266483E-3</v>
      </c>
      <c r="W138" s="39">
        <f t="shared" si="15"/>
        <v>0</v>
      </c>
      <c r="Y138" s="43">
        <v>0</v>
      </c>
      <c r="Z138" s="44">
        <v>0</v>
      </c>
      <c r="AA138" s="44">
        <v>0</v>
      </c>
      <c r="AB138" s="44">
        <v>0</v>
      </c>
      <c r="AC138" s="44">
        <v>0</v>
      </c>
      <c r="AD138" s="44">
        <v>0</v>
      </c>
      <c r="AE138" s="44">
        <v>0</v>
      </c>
      <c r="AF138" s="44">
        <v>1</v>
      </c>
      <c r="AG138" s="44">
        <v>0</v>
      </c>
      <c r="AH138" s="44">
        <v>0</v>
      </c>
      <c r="AI138" s="44">
        <v>0</v>
      </c>
      <c r="AJ138" s="44">
        <v>0</v>
      </c>
      <c r="AK138" s="44">
        <v>0</v>
      </c>
      <c r="AL138" s="44">
        <v>0</v>
      </c>
      <c r="AM138" s="44">
        <v>0</v>
      </c>
      <c r="AN138" s="44">
        <v>0</v>
      </c>
      <c r="AO138" s="44">
        <v>0</v>
      </c>
      <c r="AP138" s="44">
        <v>0</v>
      </c>
      <c r="AQ138" s="44">
        <v>0</v>
      </c>
      <c r="AR138" s="44">
        <v>0</v>
      </c>
      <c r="AS138" s="44">
        <v>0</v>
      </c>
      <c r="AT138" s="44">
        <v>0</v>
      </c>
      <c r="AU138" s="44">
        <v>0</v>
      </c>
      <c r="AV138" s="44">
        <v>0</v>
      </c>
      <c r="AW138" s="44">
        <v>0</v>
      </c>
      <c r="AX138" s="44">
        <v>0</v>
      </c>
      <c r="AY138" s="44">
        <v>0</v>
      </c>
      <c r="AZ138" s="44">
        <v>0</v>
      </c>
      <c r="BA138" s="44">
        <v>0</v>
      </c>
      <c r="BB138" s="44">
        <v>0</v>
      </c>
      <c r="BC138" s="44">
        <v>0</v>
      </c>
      <c r="BD138" s="44">
        <v>0</v>
      </c>
      <c r="BE138" s="44">
        <v>0</v>
      </c>
      <c r="BF138" s="44">
        <v>0</v>
      </c>
      <c r="BG138" s="44">
        <v>0</v>
      </c>
      <c r="BH138" s="44">
        <v>0</v>
      </c>
      <c r="BI138" s="44">
        <v>0</v>
      </c>
      <c r="BJ138" s="44">
        <v>0</v>
      </c>
      <c r="BK138" s="44">
        <v>0</v>
      </c>
      <c r="BL138" s="44">
        <v>0</v>
      </c>
      <c r="BM138" s="44">
        <v>0</v>
      </c>
      <c r="BN138" s="44">
        <v>0</v>
      </c>
      <c r="BO138" s="44">
        <v>0</v>
      </c>
      <c r="BP138" s="44">
        <v>0</v>
      </c>
      <c r="BQ138" s="39">
        <f t="shared" si="10"/>
        <v>0</v>
      </c>
      <c r="BS138" s="120">
        <f t="shared" si="17"/>
        <v>0</v>
      </c>
      <c r="BT138" s="121">
        <f t="shared" si="17"/>
        <v>0</v>
      </c>
      <c r="BU138" s="121">
        <f t="shared" si="17"/>
        <v>0</v>
      </c>
      <c r="BV138" s="121">
        <f t="shared" si="17"/>
        <v>0</v>
      </c>
      <c r="BW138" s="122">
        <f t="shared" si="17"/>
        <v>0</v>
      </c>
    </row>
    <row r="139" spans="1:75" x14ac:dyDescent="0.2">
      <c r="A139" s="27">
        <f t="shared" si="16"/>
        <v>135</v>
      </c>
      <c r="B139" s="28" t="s">
        <v>189</v>
      </c>
      <c r="C139" s="99" t="s">
        <v>50</v>
      </c>
      <c r="D139" s="100" t="s">
        <v>51</v>
      </c>
      <c r="F139" s="69">
        <v>86.267167861943008</v>
      </c>
      <c r="G139" s="64">
        <v>86.267167861943008</v>
      </c>
      <c r="H139" s="64">
        <v>86.267167861943008</v>
      </c>
      <c r="I139" s="64">
        <v>86.267167861943008</v>
      </c>
      <c r="J139" s="70">
        <v>86.267167861943008</v>
      </c>
      <c r="L139" s="132"/>
      <c r="M139" s="132"/>
      <c r="N139" s="132"/>
      <c r="O139" s="132"/>
      <c r="P139" s="132"/>
      <c r="R139" s="37">
        <v>0.32892438646741157</v>
      </c>
      <c r="S139" s="38">
        <v>0.34402296644472802</v>
      </c>
      <c r="T139" s="38">
        <v>0.27651609263840798</v>
      </c>
      <c r="U139" s="38">
        <v>5.0536554449452271E-2</v>
      </c>
      <c r="V139" s="38">
        <v>0</v>
      </c>
      <c r="W139" s="39">
        <f t="shared" si="15"/>
        <v>2.2204460492503131E-16</v>
      </c>
      <c r="Y139" s="43">
        <v>0</v>
      </c>
      <c r="Z139" s="44">
        <v>0</v>
      </c>
      <c r="AA139" s="44">
        <v>0</v>
      </c>
      <c r="AB139" s="44">
        <v>0</v>
      </c>
      <c r="AC139" s="44">
        <v>0</v>
      </c>
      <c r="AD139" s="44">
        <v>0</v>
      </c>
      <c r="AE139" s="44">
        <v>0</v>
      </c>
      <c r="AF139" s="44">
        <v>1</v>
      </c>
      <c r="AG139" s="44">
        <v>0</v>
      </c>
      <c r="AH139" s="44">
        <v>0</v>
      </c>
      <c r="AI139" s="44">
        <v>0</v>
      </c>
      <c r="AJ139" s="44">
        <v>0</v>
      </c>
      <c r="AK139" s="44">
        <v>0</v>
      </c>
      <c r="AL139" s="44">
        <v>0</v>
      </c>
      <c r="AM139" s="44">
        <v>0</v>
      </c>
      <c r="AN139" s="44">
        <v>0</v>
      </c>
      <c r="AO139" s="44">
        <v>0</v>
      </c>
      <c r="AP139" s="44">
        <v>0</v>
      </c>
      <c r="AQ139" s="44">
        <v>0</v>
      </c>
      <c r="AR139" s="44">
        <v>0</v>
      </c>
      <c r="AS139" s="44">
        <v>0</v>
      </c>
      <c r="AT139" s="44">
        <v>0</v>
      </c>
      <c r="AU139" s="44">
        <v>0</v>
      </c>
      <c r="AV139" s="44">
        <v>0</v>
      </c>
      <c r="AW139" s="44">
        <v>0</v>
      </c>
      <c r="AX139" s="44">
        <v>0</v>
      </c>
      <c r="AY139" s="44">
        <v>0</v>
      </c>
      <c r="AZ139" s="44">
        <v>0</v>
      </c>
      <c r="BA139" s="44">
        <v>0</v>
      </c>
      <c r="BB139" s="44">
        <v>0</v>
      </c>
      <c r="BC139" s="44">
        <v>0</v>
      </c>
      <c r="BD139" s="44">
        <v>0</v>
      </c>
      <c r="BE139" s="44">
        <v>0</v>
      </c>
      <c r="BF139" s="44">
        <v>0</v>
      </c>
      <c r="BG139" s="44">
        <v>0</v>
      </c>
      <c r="BH139" s="44">
        <v>0</v>
      </c>
      <c r="BI139" s="44">
        <v>0</v>
      </c>
      <c r="BJ139" s="44">
        <v>0</v>
      </c>
      <c r="BK139" s="44">
        <v>0</v>
      </c>
      <c r="BL139" s="44">
        <v>0</v>
      </c>
      <c r="BM139" s="44">
        <v>0</v>
      </c>
      <c r="BN139" s="44">
        <v>0</v>
      </c>
      <c r="BO139" s="44">
        <v>0</v>
      </c>
      <c r="BP139" s="44">
        <v>0</v>
      </c>
      <c r="BQ139" s="39">
        <f t="shared" si="10"/>
        <v>0</v>
      </c>
      <c r="BS139" s="120">
        <f t="shared" si="17"/>
        <v>0</v>
      </c>
      <c r="BT139" s="121">
        <f t="shared" si="17"/>
        <v>0</v>
      </c>
      <c r="BU139" s="121">
        <f t="shared" si="17"/>
        <v>0</v>
      </c>
      <c r="BV139" s="121">
        <f t="shared" si="17"/>
        <v>0</v>
      </c>
      <c r="BW139" s="122">
        <f t="shared" si="17"/>
        <v>0</v>
      </c>
    </row>
    <row r="140" spans="1:75" x14ac:dyDescent="0.2">
      <c r="A140" s="27">
        <f t="shared" si="16"/>
        <v>136</v>
      </c>
      <c r="B140" s="28" t="s">
        <v>190</v>
      </c>
      <c r="C140" s="99" t="s">
        <v>50</v>
      </c>
      <c r="D140" s="100" t="s">
        <v>51</v>
      </c>
      <c r="F140" s="69">
        <v>74.613733905579394</v>
      </c>
      <c r="G140" s="64">
        <v>0</v>
      </c>
      <c r="H140" s="64">
        <v>0</v>
      </c>
      <c r="I140" s="64">
        <v>0</v>
      </c>
      <c r="J140" s="70">
        <v>0</v>
      </c>
      <c r="L140" s="132"/>
      <c r="M140" s="132"/>
      <c r="N140" s="132"/>
      <c r="O140" s="132"/>
      <c r="P140" s="132"/>
      <c r="R140" s="37">
        <v>5.7728706624605663E-2</v>
      </c>
      <c r="S140" s="38">
        <v>7.3186119873817027E-2</v>
      </c>
      <c r="T140" s="38">
        <v>0.84405888538380647</v>
      </c>
      <c r="U140" s="38">
        <v>5.152471083070452E-3</v>
      </c>
      <c r="V140" s="38">
        <v>1.9873817034700311E-2</v>
      </c>
      <c r="W140" s="39">
        <f t="shared" si="15"/>
        <v>1.1102230246251565E-16</v>
      </c>
      <c r="Y140" s="43">
        <v>0</v>
      </c>
      <c r="Z140" s="44">
        <v>0</v>
      </c>
      <c r="AA140" s="44">
        <v>1</v>
      </c>
      <c r="AB140" s="44">
        <v>0</v>
      </c>
      <c r="AC140" s="44">
        <v>0</v>
      </c>
      <c r="AD140" s="44">
        <v>0</v>
      </c>
      <c r="AE140" s="44">
        <v>0</v>
      </c>
      <c r="AF140" s="44">
        <v>0</v>
      </c>
      <c r="AG140" s="44">
        <v>0</v>
      </c>
      <c r="AH140" s="44">
        <v>0</v>
      </c>
      <c r="AI140" s="44">
        <v>0</v>
      </c>
      <c r="AJ140" s="44">
        <v>0</v>
      </c>
      <c r="AK140" s="44">
        <v>0</v>
      </c>
      <c r="AL140" s="44">
        <v>0</v>
      </c>
      <c r="AM140" s="44">
        <v>0</v>
      </c>
      <c r="AN140" s="44">
        <v>0</v>
      </c>
      <c r="AO140" s="44">
        <v>0</v>
      </c>
      <c r="AP140" s="44">
        <v>0</v>
      </c>
      <c r="AQ140" s="44">
        <v>0</v>
      </c>
      <c r="AR140" s="44">
        <v>0</v>
      </c>
      <c r="AS140" s="44">
        <v>0</v>
      </c>
      <c r="AT140" s="44">
        <v>0</v>
      </c>
      <c r="AU140" s="44">
        <v>0</v>
      </c>
      <c r="AV140" s="44">
        <v>0</v>
      </c>
      <c r="AW140" s="44">
        <v>0</v>
      </c>
      <c r="AX140" s="44">
        <v>0</v>
      </c>
      <c r="AY140" s="44">
        <v>0</v>
      </c>
      <c r="AZ140" s="44">
        <v>0</v>
      </c>
      <c r="BA140" s="44">
        <v>0</v>
      </c>
      <c r="BB140" s="44">
        <v>0</v>
      </c>
      <c r="BC140" s="44">
        <v>0</v>
      </c>
      <c r="BD140" s="44">
        <v>0</v>
      </c>
      <c r="BE140" s="44">
        <v>0</v>
      </c>
      <c r="BF140" s="44">
        <v>0</v>
      </c>
      <c r="BG140" s="44">
        <v>0</v>
      </c>
      <c r="BH140" s="44">
        <v>0</v>
      </c>
      <c r="BI140" s="44">
        <v>0</v>
      </c>
      <c r="BJ140" s="44">
        <v>0</v>
      </c>
      <c r="BK140" s="44">
        <v>0</v>
      </c>
      <c r="BL140" s="44">
        <v>0</v>
      </c>
      <c r="BM140" s="44">
        <v>0</v>
      </c>
      <c r="BN140" s="44">
        <v>0</v>
      </c>
      <c r="BO140" s="44">
        <v>0</v>
      </c>
      <c r="BP140" s="44">
        <v>0</v>
      </c>
      <c r="BQ140" s="39">
        <f t="shared" si="10"/>
        <v>0</v>
      </c>
      <c r="BS140" s="120">
        <f t="shared" si="17"/>
        <v>0</v>
      </c>
      <c r="BT140" s="121">
        <f t="shared" si="17"/>
        <v>0</v>
      </c>
      <c r="BU140" s="121">
        <f t="shared" si="17"/>
        <v>0</v>
      </c>
      <c r="BV140" s="121">
        <f t="shared" si="17"/>
        <v>0</v>
      </c>
      <c r="BW140" s="122">
        <f t="shared" si="17"/>
        <v>0</v>
      </c>
    </row>
    <row r="141" spans="1:75" x14ac:dyDescent="0.2">
      <c r="A141" s="27">
        <f t="shared" si="16"/>
        <v>137</v>
      </c>
      <c r="B141" s="28" t="s">
        <v>191</v>
      </c>
      <c r="C141" s="99" t="s">
        <v>52</v>
      </c>
      <c r="D141" s="100" t="s">
        <v>53</v>
      </c>
      <c r="F141" s="69">
        <v>56.793887457895785</v>
      </c>
      <c r="G141" s="64">
        <v>56.793887457895785</v>
      </c>
      <c r="H141" s="64">
        <v>56.793887457895785</v>
      </c>
      <c r="I141" s="64">
        <v>56.793887457895785</v>
      </c>
      <c r="J141" s="70">
        <v>56.793887457895785</v>
      </c>
      <c r="L141" s="132"/>
      <c r="M141" s="132"/>
      <c r="N141" s="132"/>
      <c r="O141" s="132"/>
      <c r="P141" s="132"/>
      <c r="R141" s="37">
        <v>0.40766073871409031</v>
      </c>
      <c r="S141" s="38">
        <v>0.42012463900288793</v>
      </c>
      <c r="T141" s="38">
        <v>8.5271317829457363E-2</v>
      </c>
      <c r="U141" s="38">
        <v>4.6511627906976737E-2</v>
      </c>
      <c r="V141" s="38">
        <v>4.0431676546587622E-2</v>
      </c>
      <c r="W141" s="39">
        <f t="shared" si="15"/>
        <v>0</v>
      </c>
      <c r="Y141" s="43">
        <v>0</v>
      </c>
      <c r="Z141" s="44">
        <v>0</v>
      </c>
      <c r="AA141" s="44">
        <v>0</v>
      </c>
      <c r="AB141" s="44">
        <v>0</v>
      </c>
      <c r="AC141" s="44">
        <v>1</v>
      </c>
      <c r="AD141" s="44">
        <v>0</v>
      </c>
      <c r="AE141" s="44">
        <v>0</v>
      </c>
      <c r="AF141" s="44">
        <v>0</v>
      </c>
      <c r="AG141" s="44">
        <v>0</v>
      </c>
      <c r="AH141" s="44">
        <v>0</v>
      </c>
      <c r="AI141" s="44">
        <v>0</v>
      </c>
      <c r="AJ141" s="44">
        <v>0</v>
      </c>
      <c r="AK141" s="44">
        <v>0</v>
      </c>
      <c r="AL141" s="44">
        <v>0</v>
      </c>
      <c r="AM141" s="44">
        <v>0</v>
      </c>
      <c r="AN141" s="44">
        <v>0</v>
      </c>
      <c r="AO141" s="44">
        <v>0</v>
      </c>
      <c r="AP141" s="44">
        <v>0</v>
      </c>
      <c r="AQ141" s="44">
        <v>0</v>
      </c>
      <c r="AR141" s="44">
        <v>0</v>
      </c>
      <c r="AS141" s="44">
        <v>0</v>
      </c>
      <c r="AT141" s="44">
        <v>0</v>
      </c>
      <c r="AU141" s="44">
        <v>0</v>
      </c>
      <c r="AV141" s="44">
        <v>0</v>
      </c>
      <c r="AW141" s="44">
        <v>0</v>
      </c>
      <c r="AX141" s="44">
        <v>0</v>
      </c>
      <c r="AY141" s="44">
        <v>0</v>
      </c>
      <c r="AZ141" s="44">
        <v>0</v>
      </c>
      <c r="BA141" s="44">
        <v>0</v>
      </c>
      <c r="BB141" s="44">
        <v>0</v>
      </c>
      <c r="BC141" s="44">
        <v>0</v>
      </c>
      <c r="BD141" s="44">
        <v>0</v>
      </c>
      <c r="BE141" s="44">
        <v>0</v>
      </c>
      <c r="BF141" s="44">
        <v>0</v>
      </c>
      <c r="BG141" s="44">
        <v>0</v>
      </c>
      <c r="BH141" s="44">
        <v>0</v>
      </c>
      <c r="BI141" s="44">
        <v>0</v>
      </c>
      <c r="BJ141" s="44">
        <v>0</v>
      </c>
      <c r="BK141" s="44">
        <v>0</v>
      </c>
      <c r="BL141" s="44">
        <v>0</v>
      </c>
      <c r="BM141" s="44">
        <v>0</v>
      </c>
      <c r="BN141" s="44">
        <v>0</v>
      </c>
      <c r="BO141" s="44">
        <v>0</v>
      </c>
      <c r="BP141" s="44">
        <v>0</v>
      </c>
      <c r="BQ141" s="39">
        <f t="shared" si="10"/>
        <v>0</v>
      </c>
      <c r="BS141" s="120">
        <f t="shared" si="17"/>
        <v>0</v>
      </c>
      <c r="BT141" s="121">
        <f t="shared" si="17"/>
        <v>0</v>
      </c>
      <c r="BU141" s="121">
        <f t="shared" si="17"/>
        <v>0</v>
      </c>
      <c r="BV141" s="121">
        <f t="shared" si="17"/>
        <v>0</v>
      </c>
      <c r="BW141" s="122">
        <f t="shared" si="17"/>
        <v>0</v>
      </c>
    </row>
    <row r="142" spans="1:75" x14ac:dyDescent="0.2">
      <c r="A142" s="27">
        <f t="shared" si="16"/>
        <v>138</v>
      </c>
      <c r="B142" s="28" t="s">
        <v>192</v>
      </c>
      <c r="C142" s="99" t="s">
        <v>50</v>
      </c>
      <c r="D142" s="100" t="s">
        <v>51</v>
      </c>
      <c r="F142" s="69">
        <v>55.564858309629756</v>
      </c>
      <c r="G142" s="64">
        <v>55.564858309629756</v>
      </c>
      <c r="H142" s="64">
        <v>55.564858309629756</v>
      </c>
      <c r="I142" s="64">
        <v>55.564858309629756</v>
      </c>
      <c r="J142" s="70">
        <v>55.564858309629756</v>
      </c>
      <c r="L142" s="132"/>
      <c r="M142" s="132"/>
      <c r="N142" s="132"/>
      <c r="O142" s="132"/>
      <c r="P142" s="132"/>
      <c r="R142" s="37">
        <v>0.90918472652218785</v>
      </c>
      <c r="S142" s="38">
        <v>0</v>
      </c>
      <c r="T142" s="38">
        <v>0</v>
      </c>
      <c r="U142" s="38">
        <v>9.0815273477812181E-2</v>
      </c>
      <c r="V142" s="38">
        <v>0</v>
      </c>
      <c r="W142" s="39">
        <f t="shared" si="15"/>
        <v>0</v>
      </c>
      <c r="Y142" s="43">
        <v>0</v>
      </c>
      <c r="Z142" s="44">
        <v>0</v>
      </c>
      <c r="AA142" s="44">
        <v>0</v>
      </c>
      <c r="AB142" s="44">
        <v>0</v>
      </c>
      <c r="AC142" s="44">
        <v>0.1</v>
      </c>
      <c r="AD142" s="44">
        <v>0</v>
      </c>
      <c r="AE142" s="44">
        <v>0.2</v>
      </c>
      <c r="AF142" s="44">
        <v>0.7</v>
      </c>
      <c r="AG142" s="44">
        <v>0</v>
      </c>
      <c r="AH142" s="44">
        <v>0</v>
      </c>
      <c r="AI142" s="44">
        <v>0</v>
      </c>
      <c r="AJ142" s="44">
        <v>0</v>
      </c>
      <c r="AK142" s="44">
        <v>0</v>
      </c>
      <c r="AL142" s="44">
        <v>0</v>
      </c>
      <c r="AM142" s="44">
        <v>0</v>
      </c>
      <c r="AN142" s="44">
        <v>0</v>
      </c>
      <c r="AO142" s="44">
        <v>0</v>
      </c>
      <c r="AP142" s="44">
        <v>0</v>
      </c>
      <c r="AQ142" s="44">
        <v>0</v>
      </c>
      <c r="AR142" s="44">
        <v>0</v>
      </c>
      <c r="AS142" s="44">
        <v>0</v>
      </c>
      <c r="AT142" s="44">
        <v>0</v>
      </c>
      <c r="AU142" s="44">
        <v>0</v>
      </c>
      <c r="AV142" s="44">
        <v>0</v>
      </c>
      <c r="AW142" s="44">
        <v>0</v>
      </c>
      <c r="AX142" s="44">
        <v>0</v>
      </c>
      <c r="AY142" s="44">
        <v>0</v>
      </c>
      <c r="AZ142" s="44">
        <v>0</v>
      </c>
      <c r="BA142" s="44">
        <v>0</v>
      </c>
      <c r="BB142" s="44">
        <v>0</v>
      </c>
      <c r="BC142" s="44">
        <v>0</v>
      </c>
      <c r="BD142" s="44">
        <v>0</v>
      </c>
      <c r="BE142" s="44">
        <v>0</v>
      </c>
      <c r="BF142" s="44">
        <v>0</v>
      </c>
      <c r="BG142" s="44">
        <v>0</v>
      </c>
      <c r="BH142" s="44">
        <v>0</v>
      </c>
      <c r="BI142" s="44">
        <v>0</v>
      </c>
      <c r="BJ142" s="44">
        <v>0</v>
      </c>
      <c r="BK142" s="44">
        <v>0</v>
      </c>
      <c r="BL142" s="44">
        <v>0</v>
      </c>
      <c r="BM142" s="44">
        <v>0</v>
      </c>
      <c r="BN142" s="44">
        <v>0</v>
      </c>
      <c r="BO142" s="44">
        <v>0</v>
      </c>
      <c r="BP142" s="44">
        <v>0</v>
      </c>
      <c r="BQ142" s="39">
        <f t="shared" si="10"/>
        <v>0</v>
      </c>
      <c r="BS142" s="120">
        <f t="shared" si="17"/>
        <v>0</v>
      </c>
      <c r="BT142" s="121">
        <f t="shared" si="17"/>
        <v>0</v>
      </c>
      <c r="BU142" s="121">
        <f t="shared" si="17"/>
        <v>0</v>
      </c>
      <c r="BV142" s="121">
        <f t="shared" si="17"/>
        <v>0</v>
      </c>
      <c r="BW142" s="122">
        <f t="shared" si="17"/>
        <v>0</v>
      </c>
    </row>
    <row r="143" spans="1:75" x14ac:dyDescent="0.2">
      <c r="A143" s="27">
        <f t="shared" si="16"/>
        <v>139</v>
      </c>
      <c r="B143" s="28" t="s">
        <v>193</v>
      </c>
      <c r="C143" s="99" t="s">
        <v>50</v>
      </c>
      <c r="D143" s="100" t="s">
        <v>51</v>
      </c>
      <c r="F143" s="69">
        <v>0</v>
      </c>
      <c r="G143" s="64">
        <v>0</v>
      </c>
      <c r="H143" s="64">
        <v>0</v>
      </c>
      <c r="I143" s="64">
        <v>0</v>
      </c>
      <c r="J143" s="70">
        <v>0</v>
      </c>
      <c r="L143" s="132"/>
      <c r="M143" s="132"/>
      <c r="N143" s="132"/>
      <c r="O143" s="132"/>
      <c r="P143" s="132"/>
      <c r="R143" s="37">
        <v>0</v>
      </c>
      <c r="S143" s="38">
        <v>0</v>
      </c>
      <c r="T143" s="38">
        <v>0</v>
      </c>
      <c r="U143" s="38">
        <v>0</v>
      </c>
      <c r="V143" s="38">
        <v>1</v>
      </c>
      <c r="W143" s="39">
        <f t="shared" si="15"/>
        <v>0</v>
      </c>
      <c r="Y143" s="43">
        <v>0</v>
      </c>
      <c r="Z143" s="44">
        <v>0</v>
      </c>
      <c r="AA143" s="44">
        <v>0</v>
      </c>
      <c r="AB143" s="44">
        <v>0</v>
      </c>
      <c r="AC143" s="44">
        <v>0</v>
      </c>
      <c r="AD143" s="44">
        <v>0</v>
      </c>
      <c r="AE143" s="44">
        <v>0</v>
      </c>
      <c r="AF143" s="44">
        <v>0</v>
      </c>
      <c r="AG143" s="44">
        <v>0</v>
      </c>
      <c r="AH143" s="44">
        <v>0</v>
      </c>
      <c r="AI143" s="44">
        <v>0</v>
      </c>
      <c r="AJ143" s="44">
        <v>0</v>
      </c>
      <c r="AK143" s="44">
        <v>0</v>
      </c>
      <c r="AL143" s="44">
        <v>0</v>
      </c>
      <c r="AM143" s="44">
        <v>0</v>
      </c>
      <c r="AN143" s="44">
        <v>0</v>
      </c>
      <c r="AO143" s="44">
        <v>0</v>
      </c>
      <c r="AP143" s="44">
        <v>0</v>
      </c>
      <c r="AQ143" s="44">
        <v>0</v>
      </c>
      <c r="AR143" s="44">
        <v>0</v>
      </c>
      <c r="AS143" s="44">
        <v>0</v>
      </c>
      <c r="AT143" s="44">
        <v>0</v>
      </c>
      <c r="AU143" s="44">
        <v>2.1958488001254772E-2</v>
      </c>
      <c r="AV143" s="44">
        <v>0</v>
      </c>
      <c r="AW143" s="44">
        <v>3.9716979487983826E-2</v>
      </c>
      <c r="AX143" s="44">
        <v>0.10401750013976108</v>
      </c>
      <c r="AY143" s="44">
        <v>0</v>
      </c>
      <c r="AZ143" s="44">
        <v>0.83430703237100035</v>
      </c>
      <c r="BA143" s="44">
        <v>0</v>
      </c>
      <c r="BB143" s="44">
        <v>0</v>
      </c>
      <c r="BC143" s="44">
        <v>0</v>
      </c>
      <c r="BD143" s="44">
        <v>0</v>
      </c>
      <c r="BE143" s="44">
        <v>0</v>
      </c>
      <c r="BF143" s="44">
        <v>0</v>
      </c>
      <c r="BG143" s="44">
        <v>0</v>
      </c>
      <c r="BH143" s="44">
        <v>0</v>
      </c>
      <c r="BI143" s="44">
        <v>0</v>
      </c>
      <c r="BJ143" s="44">
        <v>0</v>
      </c>
      <c r="BK143" s="44">
        <v>0</v>
      </c>
      <c r="BL143" s="44">
        <v>0</v>
      </c>
      <c r="BM143" s="44">
        <v>0</v>
      </c>
      <c r="BN143" s="44">
        <v>0</v>
      </c>
      <c r="BO143" s="44">
        <v>0</v>
      </c>
      <c r="BP143" s="44">
        <v>0</v>
      </c>
      <c r="BQ143" s="39">
        <f t="shared" si="10"/>
        <v>0</v>
      </c>
      <c r="BS143" s="120">
        <f t="shared" si="17"/>
        <v>0</v>
      </c>
      <c r="BT143" s="121">
        <f t="shared" si="17"/>
        <v>0</v>
      </c>
      <c r="BU143" s="121">
        <f t="shared" si="17"/>
        <v>0</v>
      </c>
      <c r="BV143" s="121">
        <f t="shared" si="17"/>
        <v>0</v>
      </c>
      <c r="BW143" s="122">
        <f t="shared" si="17"/>
        <v>0</v>
      </c>
    </row>
    <row r="144" spans="1:75" x14ac:dyDescent="0.2">
      <c r="A144" s="27">
        <f t="shared" si="16"/>
        <v>140</v>
      </c>
      <c r="B144" s="28" t="s">
        <v>194</v>
      </c>
      <c r="C144" s="99" t="s">
        <v>50</v>
      </c>
      <c r="D144" s="100" t="s">
        <v>51</v>
      </c>
      <c r="F144" s="69">
        <v>74.62796909281694</v>
      </c>
      <c r="G144" s="64">
        <v>74.62796909281694</v>
      </c>
      <c r="H144" s="64">
        <v>74.62796909281694</v>
      </c>
      <c r="I144" s="64">
        <v>74.62796909281694</v>
      </c>
      <c r="J144" s="70">
        <v>0</v>
      </c>
      <c r="L144" s="132"/>
      <c r="M144" s="132"/>
      <c r="N144" s="132"/>
      <c r="O144" s="132"/>
      <c r="P144" s="132"/>
      <c r="R144" s="37">
        <v>5.7728706624605677E-2</v>
      </c>
      <c r="S144" s="38">
        <v>7.318611987381704E-2</v>
      </c>
      <c r="T144" s="38">
        <v>0.84405888538380647</v>
      </c>
      <c r="U144" s="38">
        <v>5.152471083070452E-3</v>
      </c>
      <c r="V144" s="38">
        <v>1.9873817034700314E-2</v>
      </c>
      <c r="W144" s="39">
        <f t="shared" si="15"/>
        <v>0</v>
      </c>
      <c r="Y144" s="43">
        <v>0</v>
      </c>
      <c r="Z144" s="44">
        <v>0</v>
      </c>
      <c r="AA144" s="44">
        <v>1</v>
      </c>
      <c r="AB144" s="44">
        <v>0</v>
      </c>
      <c r="AC144" s="44">
        <v>0</v>
      </c>
      <c r="AD144" s="44">
        <v>0</v>
      </c>
      <c r="AE144" s="44">
        <v>0</v>
      </c>
      <c r="AF144" s="44">
        <v>0</v>
      </c>
      <c r="AG144" s="44">
        <v>0</v>
      </c>
      <c r="AH144" s="44">
        <v>0</v>
      </c>
      <c r="AI144" s="44">
        <v>0</v>
      </c>
      <c r="AJ144" s="44">
        <v>0</v>
      </c>
      <c r="AK144" s="44">
        <v>0</v>
      </c>
      <c r="AL144" s="44">
        <v>0</v>
      </c>
      <c r="AM144" s="44">
        <v>0</v>
      </c>
      <c r="AN144" s="44">
        <v>0</v>
      </c>
      <c r="AO144" s="44">
        <v>0</v>
      </c>
      <c r="AP144" s="44">
        <v>0</v>
      </c>
      <c r="AQ144" s="44">
        <v>0</v>
      </c>
      <c r="AR144" s="44">
        <v>0</v>
      </c>
      <c r="AS144" s="44">
        <v>0</v>
      </c>
      <c r="AT144" s="44">
        <v>0</v>
      </c>
      <c r="AU144" s="44">
        <v>0</v>
      </c>
      <c r="AV144" s="44">
        <v>0</v>
      </c>
      <c r="AW144" s="44">
        <v>0</v>
      </c>
      <c r="AX144" s="44">
        <v>0</v>
      </c>
      <c r="AY144" s="44">
        <v>0</v>
      </c>
      <c r="AZ144" s="44">
        <v>0</v>
      </c>
      <c r="BA144" s="44">
        <v>0</v>
      </c>
      <c r="BB144" s="44">
        <v>0</v>
      </c>
      <c r="BC144" s="44">
        <v>0</v>
      </c>
      <c r="BD144" s="44">
        <v>0</v>
      </c>
      <c r="BE144" s="44">
        <v>0</v>
      </c>
      <c r="BF144" s="44">
        <v>0</v>
      </c>
      <c r="BG144" s="44">
        <v>0</v>
      </c>
      <c r="BH144" s="44">
        <v>0</v>
      </c>
      <c r="BI144" s="44">
        <v>0</v>
      </c>
      <c r="BJ144" s="44">
        <v>0</v>
      </c>
      <c r="BK144" s="44">
        <v>0</v>
      </c>
      <c r="BL144" s="44">
        <v>0</v>
      </c>
      <c r="BM144" s="44">
        <v>0</v>
      </c>
      <c r="BN144" s="44">
        <v>0</v>
      </c>
      <c r="BO144" s="44">
        <v>0</v>
      </c>
      <c r="BP144" s="44">
        <v>0</v>
      </c>
      <c r="BQ144" s="39">
        <f t="shared" si="10"/>
        <v>0</v>
      </c>
      <c r="BS144" s="120">
        <f t="shared" si="17"/>
        <v>0</v>
      </c>
      <c r="BT144" s="121">
        <f t="shared" si="17"/>
        <v>0</v>
      </c>
      <c r="BU144" s="121">
        <f t="shared" si="17"/>
        <v>0</v>
      </c>
      <c r="BV144" s="121">
        <f t="shared" si="17"/>
        <v>0</v>
      </c>
      <c r="BW144" s="122">
        <f t="shared" si="17"/>
        <v>0</v>
      </c>
    </row>
    <row r="145" spans="1:75" x14ac:dyDescent="0.2">
      <c r="A145" s="27">
        <f t="shared" si="16"/>
        <v>141</v>
      </c>
      <c r="B145" s="28" t="s">
        <v>195</v>
      </c>
      <c r="C145" s="99" t="s">
        <v>50</v>
      </c>
      <c r="D145" s="100" t="s">
        <v>51</v>
      </c>
      <c r="F145" s="69">
        <v>0</v>
      </c>
      <c r="G145" s="64">
        <v>0</v>
      </c>
      <c r="H145" s="64">
        <v>0</v>
      </c>
      <c r="I145" s="64">
        <v>0</v>
      </c>
      <c r="J145" s="70">
        <v>0</v>
      </c>
      <c r="L145" s="132"/>
      <c r="M145" s="132"/>
      <c r="N145" s="132"/>
      <c r="O145" s="132"/>
      <c r="P145" s="132"/>
      <c r="R145" s="37">
        <v>0</v>
      </c>
      <c r="S145" s="38">
        <v>0.4900001267849301</v>
      </c>
      <c r="T145" s="38">
        <v>0.5099998732150699</v>
      </c>
      <c r="U145" s="38">
        <v>0</v>
      </c>
      <c r="V145" s="38">
        <v>0</v>
      </c>
      <c r="W145" s="39">
        <f t="shared" si="15"/>
        <v>0</v>
      </c>
      <c r="Y145" s="43">
        <v>0</v>
      </c>
      <c r="Z145" s="44">
        <v>0</v>
      </c>
      <c r="AA145" s="44">
        <v>0</v>
      </c>
      <c r="AB145" s="44">
        <v>0</v>
      </c>
      <c r="AC145" s="44">
        <v>0</v>
      </c>
      <c r="AD145" s="44">
        <v>0</v>
      </c>
      <c r="AE145" s="44">
        <v>0.2</v>
      </c>
      <c r="AF145" s="44">
        <v>0.8</v>
      </c>
      <c r="AG145" s="44">
        <v>0</v>
      </c>
      <c r="AH145" s="44">
        <v>0</v>
      </c>
      <c r="AI145" s="44">
        <v>0</v>
      </c>
      <c r="AJ145" s="44">
        <v>0</v>
      </c>
      <c r="AK145" s="44">
        <v>0</v>
      </c>
      <c r="AL145" s="44">
        <v>0</v>
      </c>
      <c r="AM145" s="44">
        <v>0</v>
      </c>
      <c r="AN145" s="44">
        <v>0</v>
      </c>
      <c r="AO145" s="44">
        <v>0</v>
      </c>
      <c r="AP145" s="44">
        <v>0</v>
      </c>
      <c r="AQ145" s="44">
        <v>0</v>
      </c>
      <c r="AR145" s="44">
        <v>0</v>
      </c>
      <c r="AS145" s="44">
        <v>0</v>
      </c>
      <c r="AT145" s="44">
        <v>0</v>
      </c>
      <c r="AU145" s="44">
        <v>0</v>
      </c>
      <c r="AV145" s="44">
        <v>0</v>
      </c>
      <c r="AW145" s="44">
        <v>0</v>
      </c>
      <c r="AX145" s="44">
        <v>0</v>
      </c>
      <c r="AY145" s="44">
        <v>0</v>
      </c>
      <c r="AZ145" s="44">
        <v>0</v>
      </c>
      <c r="BA145" s="44">
        <v>0</v>
      </c>
      <c r="BB145" s="44">
        <v>0</v>
      </c>
      <c r="BC145" s="44">
        <v>0</v>
      </c>
      <c r="BD145" s="44">
        <v>0</v>
      </c>
      <c r="BE145" s="44">
        <v>0</v>
      </c>
      <c r="BF145" s="44">
        <v>0</v>
      </c>
      <c r="BG145" s="44">
        <v>0</v>
      </c>
      <c r="BH145" s="44">
        <v>0</v>
      </c>
      <c r="BI145" s="44">
        <v>0</v>
      </c>
      <c r="BJ145" s="44">
        <v>0</v>
      </c>
      <c r="BK145" s="44">
        <v>0</v>
      </c>
      <c r="BL145" s="44">
        <v>0</v>
      </c>
      <c r="BM145" s="44">
        <v>0</v>
      </c>
      <c r="BN145" s="44">
        <v>0</v>
      </c>
      <c r="BO145" s="44">
        <v>0</v>
      </c>
      <c r="BP145" s="44">
        <v>0</v>
      </c>
      <c r="BQ145" s="39">
        <f t="shared" si="10"/>
        <v>0</v>
      </c>
      <c r="BS145" s="120">
        <f t="shared" si="17"/>
        <v>0</v>
      </c>
      <c r="BT145" s="121">
        <f t="shared" si="17"/>
        <v>0</v>
      </c>
      <c r="BU145" s="121">
        <f t="shared" si="17"/>
        <v>0</v>
      </c>
      <c r="BV145" s="121">
        <f t="shared" si="17"/>
        <v>0</v>
      </c>
      <c r="BW145" s="122">
        <f t="shared" si="17"/>
        <v>0</v>
      </c>
    </row>
    <row r="146" spans="1:75" x14ac:dyDescent="0.2">
      <c r="A146" s="27">
        <f t="shared" si="16"/>
        <v>142</v>
      </c>
      <c r="B146" s="28" t="s">
        <v>196</v>
      </c>
      <c r="C146" s="99" t="s">
        <v>50</v>
      </c>
      <c r="D146" s="100" t="s">
        <v>51</v>
      </c>
      <c r="F146" s="69">
        <v>53.875701768193501</v>
      </c>
      <c r="G146" s="64">
        <v>53.875701768193501</v>
      </c>
      <c r="H146" s="64">
        <v>53.875701768193501</v>
      </c>
      <c r="I146" s="64">
        <v>53.875701768193501</v>
      </c>
      <c r="J146" s="70">
        <v>53.875701768193501</v>
      </c>
      <c r="L146" s="132"/>
      <c r="M146" s="132"/>
      <c r="N146" s="132"/>
      <c r="O146" s="132"/>
      <c r="P146" s="132"/>
      <c r="R146" s="37">
        <v>6.2117141321869962E-2</v>
      </c>
      <c r="S146" s="38">
        <v>0.93229446534121441</v>
      </c>
      <c r="T146" s="38">
        <v>0</v>
      </c>
      <c r="U146" s="38">
        <v>5.5883933369156365E-3</v>
      </c>
      <c r="V146" s="38">
        <v>0</v>
      </c>
      <c r="W146" s="39">
        <f t="shared" si="15"/>
        <v>0</v>
      </c>
      <c r="Y146" s="43">
        <v>0</v>
      </c>
      <c r="Z146" s="44">
        <v>0</v>
      </c>
      <c r="AA146" s="44">
        <v>0</v>
      </c>
      <c r="AB146" s="44">
        <v>0</v>
      </c>
      <c r="AC146" s="44">
        <v>0</v>
      </c>
      <c r="AD146" s="44">
        <v>0</v>
      </c>
      <c r="AE146" s="44">
        <v>0.19999999999999998</v>
      </c>
      <c r="AF146" s="44">
        <v>0.79999999999999993</v>
      </c>
      <c r="AG146" s="44">
        <v>0</v>
      </c>
      <c r="AH146" s="44">
        <v>0</v>
      </c>
      <c r="AI146" s="44">
        <v>0</v>
      </c>
      <c r="AJ146" s="44">
        <v>0</v>
      </c>
      <c r="AK146" s="44">
        <v>0</v>
      </c>
      <c r="AL146" s="44">
        <v>0</v>
      </c>
      <c r="AM146" s="44">
        <v>0</v>
      </c>
      <c r="AN146" s="44">
        <v>0</v>
      </c>
      <c r="AO146" s="44">
        <v>0</v>
      </c>
      <c r="AP146" s="44">
        <v>0</v>
      </c>
      <c r="AQ146" s="44">
        <v>0</v>
      </c>
      <c r="AR146" s="44">
        <v>0</v>
      </c>
      <c r="AS146" s="44">
        <v>0</v>
      </c>
      <c r="AT146" s="44">
        <v>0</v>
      </c>
      <c r="AU146" s="44">
        <v>0</v>
      </c>
      <c r="AV146" s="44">
        <v>0</v>
      </c>
      <c r="AW146" s="44">
        <v>0</v>
      </c>
      <c r="AX146" s="44">
        <v>0</v>
      </c>
      <c r="AY146" s="44">
        <v>0</v>
      </c>
      <c r="AZ146" s="44">
        <v>0</v>
      </c>
      <c r="BA146" s="44">
        <v>0</v>
      </c>
      <c r="BB146" s="44">
        <v>0</v>
      </c>
      <c r="BC146" s="44">
        <v>0</v>
      </c>
      <c r="BD146" s="44">
        <v>0</v>
      </c>
      <c r="BE146" s="44">
        <v>0</v>
      </c>
      <c r="BF146" s="44">
        <v>0</v>
      </c>
      <c r="BG146" s="44">
        <v>0</v>
      </c>
      <c r="BH146" s="44">
        <v>0</v>
      </c>
      <c r="BI146" s="44">
        <v>0</v>
      </c>
      <c r="BJ146" s="44">
        <v>0</v>
      </c>
      <c r="BK146" s="44">
        <v>0</v>
      </c>
      <c r="BL146" s="44">
        <v>0</v>
      </c>
      <c r="BM146" s="44">
        <v>0</v>
      </c>
      <c r="BN146" s="44">
        <v>0</v>
      </c>
      <c r="BO146" s="44">
        <v>0</v>
      </c>
      <c r="BP146" s="44">
        <v>0</v>
      </c>
      <c r="BQ146" s="39">
        <f t="shared" si="10"/>
        <v>1.1102230246251565E-16</v>
      </c>
      <c r="BS146" s="120">
        <f t="shared" si="17"/>
        <v>0</v>
      </c>
      <c r="BT146" s="121">
        <f t="shared" si="17"/>
        <v>0</v>
      </c>
      <c r="BU146" s="121">
        <f t="shared" si="17"/>
        <v>0</v>
      </c>
      <c r="BV146" s="121">
        <f t="shared" si="17"/>
        <v>0</v>
      </c>
      <c r="BW146" s="122">
        <f t="shared" si="17"/>
        <v>0</v>
      </c>
    </row>
    <row r="147" spans="1:75" x14ac:dyDescent="0.2">
      <c r="A147" s="27">
        <f t="shared" si="16"/>
        <v>143</v>
      </c>
      <c r="B147" s="28" t="s">
        <v>197</v>
      </c>
      <c r="C147" s="99" t="s">
        <v>50</v>
      </c>
      <c r="D147" s="100" t="s">
        <v>51</v>
      </c>
      <c r="F147" s="69">
        <v>65.767421837162985</v>
      </c>
      <c r="G147" s="64">
        <v>65.767421837162985</v>
      </c>
      <c r="H147" s="64">
        <v>65.767421837162985</v>
      </c>
      <c r="I147" s="64">
        <v>65.767421837162985</v>
      </c>
      <c r="J147" s="70">
        <v>65.767421837162985</v>
      </c>
      <c r="L147" s="132"/>
      <c r="M147" s="132"/>
      <c r="N147" s="132"/>
      <c r="O147" s="132"/>
      <c r="P147" s="132"/>
      <c r="R147" s="37">
        <v>0.13867713004484303</v>
      </c>
      <c r="S147" s="38">
        <v>0.35986547085201787</v>
      </c>
      <c r="T147" s="38">
        <v>0.48004484304932749</v>
      </c>
      <c r="U147" s="38">
        <v>1.4686098654708522E-2</v>
      </c>
      <c r="V147" s="38">
        <v>6.7264573991031402E-3</v>
      </c>
      <c r="W147" s="39">
        <f t="shared" si="15"/>
        <v>0</v>
      </c>
      <c r="Y147" s="43">
        <v>0</v>
      </c>
      <c r="Z147" s="44">
        <v>0</v>
      </c>
      <c r="AA147" s="44">
        <v>0</v>
      </c>
      <c r="AB147" s="44">
        <v>0</v>
      </c>
      <c r="AC147" s="44">
        <v>0</v>
      </c>
      <c r="AD147" s="44">
        <v>0</v>
      </c>
      <c r="AE147" s="44">
        <v>0</v>
      </c>
      <c r="AF147" s="44">
        <v>0</v>
      </c>
      <c r="AG147" s="44">
        <v>0</v>
      </c>
      <c r="AH147" s="44">
        <v>0</v>
      </c>
      <c r="AI147" s="44">
        <v>0</v>
      </c>
      <c r="AJ147" s="44">
        <v>0</v>
      </c>
      <c r="AK147" s="44">
        <v>5.000000000000001E-2</v>
      </c>
      <c r="AL147" s="44">
        <v>0</v>
      </c>
      <c r="AM147" s="44">
        <v>0.95000000000000007</v>
      </c>
      <c r="AN147" s="44">
        <v>0</v>
      </c>
      <c r="AO147" s="44">
        <v>0</v>
      </c>
      <c r="AP147" s="44">
        <v>0</v>
      </c>
      <c r="AQ147" s="44">
        <v>0</v>
      </c>
      <c r="AR147" s="44">
        <v>0</v>
      </c>
      <c r="AS147" s="44">
        <v>0</v>
      </c>
      <c r="AT147" s="44">
        <v>0</v>
      </c>
      <c r="AU147" s="44">
        <v>0</v>
      </c>
      <c r="AV147" s="44">
        <v>0</v>
      </c>
      <c r="AW147" s="44">
        <v>0</v>
      </c>
      <c r="AX147" s="44">
        <v>0</v>
      </c>
      <c r="AY147" s="44">
        <v>0</v>
      </c>
      <c r="AZ147" s="44">
        <v>0</v>
      </c>
      <c r="BA147" s="44">
        <v>0</v>
      </c>
      <c r="BB147" s="44">
        <v>0</v>
      </c>
      <c r="BC147" s="44">
        <v>0</v>
      </c>
      <c r="BD147" s="44">
        <v>0</v>
      </c>
      <c r="BE147" s="44">
        <v>0</v>
      </c>
      <c r="BF147" s="44">
        <v>0</v>
      </c>
      <c r="BG147" s="44">
        <v>0</v>
      </c>
      <c r="BH147" s="44">
        <v>0</v>
      </c>
      <c r="BI147" s="44">
        <v>0</v>
      </c>
      <c r="BJ147" s="44">
        <v>0</v>
      </c>
      <c r="BK147" s="44">
        <v>0</v>
      </c>
      <c r="BL147" s="44">
        <v>0</v>
      </c>
      <c r="BM147" s="44">
        <v>0</v>
      </c>
      <c r="BN147" s="44">
        <v>0</v>
      </c>
      <c r="BO147" s="44">
        <v>0</v>
      </c>
      <c r="BP147" s="44">
        <v>0</v>
      </c>
      <c r="BQ147" s="39">
        <f t="shared" si="10"/>
        <v>0</v>
      </c>
      <c r="BS147" s="120">
        <f t="shared" si="17"/>
        <v>0</v>
      </c>
      <c r="BT147" s="121">
        <f t="shared" si="17"/>
        <v>0</v>
      </c>
      <c r="BU147" s="121">
        <f t="shared" si="17"/>
        <v>0</v>
      </c>
      <c r="BV147" s="121">
        <f t="shared" si="17"/>
        <v>0</v>
      </c>
      <c r="BW147" s="122">
        <f t="shared" si="17"/>
        <v>0</v>
      </c>
    </row>
    <row r="148" spans="1:75" x14ac:dyDescent="0.2">
      <c r="A148" s="27">
        <f t="shared" si="16"/>
        <v>144</v>
      </c>
      <c r="B148" s="28" t="s">
        <v>198</v>
      </c>
      <c r="C148" s="99" t="s">
        <v>50</v>
      </c>
      <c r="D148" s="100" t="s">
        <v>51</v>
      </c>
      <c r="F148" s="69">
        <v>0</v>
      </c>
      <c r="G148" s="64">
        <v>0</v>
      </c>
      <c r="H148" s="64">
        <v>0</v>
      </c>
      <c r="I148" s="64">
        <v>0</v>
      </c>
      <c r="J148" s="70">
        <v>0</v>
      </c>
      <c r="L148" s="132"/>
      <c r="M148" s="132"/>
      <c r="N148" s="132"/>
      <c r="O148" s="132"/>
      <c r="P148" s="132"/>
      <c r="R148" s="37">
        <v>0.30000000839971697</v>
      </c>
      <c r="S148" s="38">
        <v>9.9999974800849004E-2</v>
      </c>
      <c r="T148" s="38">
        <v>0.60000001679943393</v>
      </c>
      <c r="U148" s="38">
        <v>0</v>
      </c>
      <c r="V148" s="38">
        <v>0</v>
      </c>
      <c r="W148" s="39">
        <f t="shared" si="15"/>
        <v>1.1102230246251565E-16</v>
      </c>
      <c r="Y148" s="43">
        <v>0</v>
      </c>
      <c r="Z148" s="44">
        <v>0</v>
      </c>
      <c r="AA148" s="44">
        <v>0</v>
      </c>
      <c r="AB148" s="44">
        <v>0</v>
      </c>
      <c r="AC148" s="44">
        <v>0</v>
      </c>
      <c r="AD148" s="44">
        <v>0</v>
      </c>
      <c r="AE148" s="44">
        <v>0</v>
      </c>
      <c r="AF148" s="44">
        <v>0</v>
      </c>
      <c r="AG148" s="44">
        <v>0</v>
      </c>
      <c r="AH148" s="44">
        <v>0</v>
      </c>
      <c r="AI148" s="44">
        <v>0</v>
      </c>
      <c r="AJ148" s="44">
        <v>0</v>
      </c>
      <c r="AK148" s="44">
        <v>0</v>
      </c>
      <c r="AL148" s="44">
        <v>0</v>
      </c>
      <c r="AM148" s="44">
        <v>0</v>
      </c>
      <c r="AN148" s="44">
        <v>0</v>
      </c>
      <c r="AO148" s="44">
        <v>0</v>
      </c>
      <c r="AP148" s="44">
        <v>0</v>
      </c>
      <c r="AQ148" s="44">
        <v>0</v>
      </c>
      <c r="AR148" s="44">
        <v>0</v>
      </c>
      <c r="AS148" s="44">
        <v>0</v>
      </c>
      <c r="AT148" s="44">
        <v>0</v>
      </c>
      <c r="AU148" s="44">
        <v>0</v>
      </c>
      <c r="AV148" s="44">
        <v>0</v>
      </c>
      <c r="AW148" s="44">
        <v>0</v>
      </c>
      <c r="AX148" s="44">
        <v>0</v>
      </c>
      <c r="AY148" s="44">
        <v>0</v>
      </c>
      <c r="AZ148" s="44">
        <v>0</v>
      </c>
      <c r="BA148" s="44">
        <v>0</v>
      </c>
      <c r="BB148" s="44">
        <v>0</v>
      </c>
      <c r="BC148" s="44">
        <v>0</v>
      </c>
      <c r="BD148" s="44">
        <v>0</v>
      </c>
      <c r="BE148" s="44">
        <v>0</v>
      </c>
      <c r="BF148" s="44">
        <v>0</v>
      </c>
      <c r="BG148" s="44">
        <v>0</v>
      </c>
      <c r="BH148" s="44">
        <v>0</v>
      </c>
      <c r="BI148" s="44">
        <v>0</v>
      </c>
      <c r="BJ148" s="44">
        <v>1</v>
      </c>
      <c r="BK148" s="44">
        <v>0</v>
      </c>
      <c r="BL148" s="44">
        <v>0</v>
      </c>
      <c r="BM148" s="44">
        <v>0</v>
      </c>
      <c r="BN148" s="44">
        <v>0</v>
      </c>
      <c r="BO148" s="44">
        <v>0</v>
      </c>
      <c r="BP148" s="44">
        <v>0</v>
      </c>
      <c r="BQ148" s="39">
        <f t="shared" si="10"/>
        <v>0</v>
      </c>
      <c r="BS148" s="123">
        <f t="shared" si="17"/>
        <v>3.737526463426033E-2</v>
      </c>
      <c r="BT148" s="124">
        <f t="shared" si="17"/>
        <v>3.4901376370967907E-2</v>
      </c>
      <c r="BU148" s="124">
        <f t="shared" si="17"/>
        <v>2.0406887125297701E-2</v>
      </c>
      <c r="BV148" s="124">
        <f t="shared" si="17"/>
        <v>2.1216152661351573E-2</v>
      </c>
      <c r="BW148" s="125">
        <f t="shared" si="17"/>
        <v>2.2125734906128014E-2</v>
      </c>
    </row>
    <row r="149" spans="1:75" x14ac:dyDescent="0.2">
      <c r="A149" s="27">
        <f t="shared" si="16"/>
        <v>145</v>
      </c>
      <c r="B149" s="28" t="s">
        <v>199</v>
      </c>
      <c r="C149" s="99" t="s">
        <v>50</v>
      </c>
      <c r="D149" s="100" t="s">
        <v>51</v>
      </c>
      <c r="F149" s="69">
        <v>0</v>
      </c>
      <c r="G149" s="64">
        <v>0</v>
      </c>
      <c r="H149" s="64">
        <v>0</v>
      </c>
      <c r="I149" s="64">
        <v>0</v>
      </c>
      <c r="J149" s="70">
        <v>0</v>
      </c>
      <c r="L149" s="132"/>
      <c r="M149" s="132"/>
      <c r="N149" s="132"/>
      <c r="O149" s="132"/>
      <c r="P149" s="132"/>
      <c r="R149" s="37">
        <v>0.29999998682222689</v>
      </c>
      <c r="S149" s="38">
        <v>0.10000000188253899</v>
      </c>
      <c r="T149" s="38">
        <v>0.60000001129523406</v>
      </c>
      <c r="U149" s="38">
        <v>0</v>
      </c>
      <c r="V149" s="38">
        <v>0</v>
      </c>
      <c r="W149" s="39">
        <f t="shared" si="15"/>
        <v>0</v>
      </c>
      <c r="Y149" s="43">
        <v>0</v>
      </c>
      <c r="Z149" s="44">
        <v>0</v>
      </c>
      <c r="AA149" s="44">
        <v>0</v>
      </c>
      <c r="AB149" s="44">
        <v>0</v>
      </c>
      <c r="AC149" s="44">
        <v>0</v>
      </c>
      <c r="AD149" s="44">
        <v>0</v>
      </c>
      <c r="AE149" s="44">
        <v>0</v>
      </c>
      <c r="AF149" s="44">
        <v>0</v>
      </c>
      <c r="AG149" s="44">
        <v>0</v>
      </c>
      <c r="AH149" s="44">
        <v>0</v>
      </c>
      <c r="AI149" s="44">
        <v>0</v>
      </c>
      <c r="AJ149" s="44">
        <v>0</v>
      </c>
      <c r="AK149" s="44">
        <v>0</v>
      </c>
      <c r="AL149" s="44">
        <v>0</v>
      </c>
      <c r="AM149" s="44">
        <v>0</v>
      </c>
      <c r="AN149" s="44">
        <v>0</v>
      </c>
      <c r="AO149" s="44">
        <v>0</v>
      </c>
      <c r="AP149" s="44">
        <v>0</v>
      </c>
      <c r="AQ149" s="44">
        <v>0</v>
      </c>
      <c r="AR149" s="44">
        <v>0</v>
      </c>
      <c r="AS149" s="44">
        <v>0</v>
      </c>
      <c r="AT149" s="44">
        <v>0</v>
      </c>
      <c r="AU149" s="44">
        <v>0</v>
      </c>
      <c r="AV149" s="44">
        <v>0</v>
      </c>
      <c r="AW149" s="44">
        <v>0</v>
      </c>
      <c r="AX149" s="44">
        <v>0</v>
      </c>
      <c r="AY149" s="44">
        <v>0</v>
      </c>
      <c r="AZ149" s="44">
        <v>0</v>
      </c>
      <c r="BA149" s="44">
        <v>0</v>
      </c>
      <c r="BB149" s="44">
        <v>0</v>
      </c>
      <c r="BC149" s="44">
        <v>0</v>
      </c>
      <c r="BD149" s="44">
        <v>0</v>
      </c>
      <c r="BE149" s="44">
        <v>0</v>
      </c>
      <c r="BF149" s="44">
        <v>0</v>
      </c>
      <c r="BG149" s="44">
        <v>0</v>
      </c>
      <c r="BH149" s="44">
        <v>0</v>
      </c>
      <c r="BI149" s="44">
        <v>0</v>
      </c>
      <c r="BJ149" s="44">
        <v>1</v>
      </c>
      <c r="BK149" s="44">
        <v>0</v>
      </c>
      <c r="BL149" s="44">
        <v>0</v>
      </c>
      <c r="BM149" s="44">
        <v>0</v>
      </c>
      <c r="BN149" s="44">
        <v>0</v>
      </c>
      <c r="BO149" s="44">
        <v>0</v>
      </c>
      <c r="BP149" s="44">
        <v>0</v>
      </c>
      <c r="BQ149" s="39">
        <f t="shared" si="10"/>
        <v>0</v>
      </c>
      <c r="BS149" s="123">
        <f t="shared" si="17"/>
        <v>3.737526463426033E-2</v>
      </c>
      <c r="BT149" s="124">
        <f t="shared" si="17"/>
        <v>3.4901376370967907E-2</v>
      </c>
      <c r="BU149" s="124">
        <f t="shared" si="17"/>
        <v>2.0406887125297701E-2</v>
      </c>
      <c r="BV149" s="124">
        <f t="shared" si="17"/>
        <v>2.1216152661351573E-2</v>
      </c>
      <c r="BW149" s="125">
        <f t="shared" si="17"/>
        <v>2.2125734906128014E-2</v>
      </c>
    </row>
    <row r="150" spans="1:75" x14ac:dyDescent="0.2">
      <c r="A150" s="27">
        <f t="shared" si="16"/>
        <v>146</v>
      </c>
      <c r="B150" s="28" t="s">
        <v>200</v>
      </c>
      <c r="C150" s="99" t="s">
        <v>50</v>
      </c>
      <c r="D150" s="100" t="s">
        <v>51</v>
      </c>
      <c r="F150" s="69">
        <v>59.400620118218292</v>
      </c>
      <c r="G150" s="64">
        <v>59.400620118218292</v>
      </c>
      <c r="H150" s="64">
        <v>59.400620118218292</v>
      </c>
      <c r="I150" s="64">
        <v>59.400620118218292</v>
      </c>
      <c r="J150" s="70">
        <v>59.400620118218292</v>
      </c>
      <c r="L150" s="132"/>
      <c r="M150" s="132"/>
      <c r="N150" s="132"/>
      <c r="O150" s="132"/>
      <c r="P150" s="132"/>
      <c r="R150" s="37">
        <v>0.23649634147698603</v>
      </c>
      <c r="S150" s="38">
        <v>0.53479320934931873</v>
      </c>
      <c r="T150" s="38">
        <v>0.16630169516747992</v>
      </c>
      <c r="U150" s="38">
        <v>2.2506068427801989E-2</v>
      </c>
      <c r="V150" s="38">
        <v>3.9902685578413317E-2</v>
      </c>
      <c r="W150" s="39">
        <f t="shared" si="15"/>
        <v>0</v>
      </c>
      <c r="Y150" s="43">
        <v>0</v>
      </c>
      <c r="Z150" s="44">
        <v>0</v>
      </c>
      <c r="AA150" s="44">
        <v>0</v>
      </c>
      <c r="AB150" s="44">
        <v>0</v>
      </c>
      <c r="AC150" s="44">
        <v>0</v>
      </c>
      <c r="AD150" s="44">
        <v>0</v>
      </c>
      <c r="AE150" s="44">
        <v>0</v>
      </c>
      <c r="AF150" s="44">
        <v>0</v>
      </c>
      <c r="AG150" s="44">
        <v>0</v>
      </c>
      <c r="AH150" s="44">
        <v>0</v>
      </c>
      <c r="AI150" s="44">
        <v>0</v>
      </c>
      <c r="AJ150" s="44">
        <v>0</v>
      </c>
      <c r="AK150" s="44">
        <v>1</v>
      </c>
      <c r="AL150" s="44">
        <v>0</v>
      </c>
      <c r="AM150" s="44">
        <v>0</v>
      </c>
      <c r="AN150" s="44">
        <v>0</v>
      </c>
      <c r="AO150" s="44">
        <v>0</v>
      </c>
      <c r="AP150" s="44">
        <v>0</v>
      </c>
      <c r="AQ150" s="44">
        <v>0</v>
      </c>
      <c r="AR150" s="44">
        <v>0</v>
      </c>
      <c r="AS150" s="44">
        <v>0</v>
      </c>
      <c r="AT150" s="44">
        <v>0</v>
      </c>
      <c r="AU150" s="44">
        <v>0</v>
      </c>
      <c r="AV150" s="44">
        <v>0</v>
      </c>
      <c r="AW150" s="44">
        <v>0</v>
      </c>
      <c r="AX150" s="44">
        <v>0</v>
      </c>
      <c r="AY150" s="44">
        <v>0</v>
      </c>
      <c r="AZ150" s="44">
        <v>0</v>
      </c>
      <c r="BA150" s="44">
        <v>0</v>
      </c>
      <c r="BB150" s="44">
        <v>0</v>
      </c>
      <c r="BC150" s="44">
        <v>0</v>
      </c>
      <c r="BD150" s="44">
        <v>0</v>
      </c>
      <c r="BE150" s="44">
        <v>0</v>
      </c>
      <c r="BF150" s="44">
        <v>0</v>
      </c>
      <c r="BG150" s="44">
        <v>0</v>
      </c>
      <c r="BH150" s="44">
        <v>0</v>
      </c>
      <c r="BI150" s="44">
        <v>0</v>
      </c>
      <c r="BJ150" s="44">
        <v>0</v>
      </c>
      <c r="BK150" s="44">
        <v>0</v>
      </c>
      <c r="BL150" s="44">
        <v>0</v>
      </c>
      <c r="BM150" s="44">
        <v>0</v>
      </c>
      <c r="BN150" s="44">
        <v>0</v>
      </c>
      <c r="BO150" s="44">
        <v>0</v>
      </c>
      <c r="BP150" s="44">
        <v>0</v>
      </c>
      <c r="BQ150" s="39">
        <f t="shared" si="10"/>
        <v>0</v>
      </c>
      <c r="BS150" s="120">
        <f t="shared" si="17"/>
        <v>0</v>
      </c>
      <c r="BT150" s="121">
        <f t="shared" si="17"/>
        <v>0</v>
      </c>
      <c r="BU150" s="121">
        <f t="shared" si="17"/>
        <v>0</v>
      </c>
      <c r="BV150" s="121">
        <f t="shared" si="17"/>
        <v>0</v>
      </c>
      <c r="BW150" s="122">
        <f t="shared" si="17"/>
        <v>0</v>
      </c>
    </row>
    <row r="151" spans="1:75" x14ac:dyDescent="0.2">
      <c r="A151" s="27">
        <f t="shared" si="16"/>
        <v>147</v>
      </c>
      <c r="B151" s="28" t="s">
        <v>201</v>
      </c>
      <c r="C151" s="99" t="s">
        <v>50</v>
      </c>
      <c r="D151" s="100" t="s">
        <v>51</v>
      </c>
      <c r="F151" s="69">
        <v>49.138132024430362</v>
      </c>
      <c r="G151" s="64">
        <v>49.138132024430362</v>
      </c>
      <c r="H151" s="64">
        <v>49.138132024430362</v>
      </c>
      <c r="I151" s="64">
        <v>49.138132024430362</v>
      </c>
      <c r="J151" s="70">
        <v>49.138132024430362</v>
      </c>
      <c r="L151" s="132"/>
      <c r="M151" s="132"/>
      <c r="N151" s="132"/>
      <c r="O151" s="132"/>
      <c r="P151" s="132"/>
      <c r="R151" s="37">
        <v>0.25237793278376658</v>
      </c>
      <c r="S151" s="38">
        <v>0.48509828788839565</v>
      </c>
      <c r="T151" s="38">
        <v>0.18883956880152189</v>
      </c>
      <c r="U151" s="38">
        <v>4.3119847812301847E-2</v>
      </c>
      <c r="V151" s="38">
        <v>3.056436271401395E-2</v>
      </c>
      <c r="W151" s="39">
        <f t="shared" si="15"/>
        <v>1.1102230246251565E-16</v>
      </c>
      <c r="Y151" s="43">
        <v>0.01</v>
      </c>
      <c r="Z151" s="44">
        <v>0</v>
      </c>
      <c r="AA151" s="44">
        <v>0</v>
      </c>
      <c r="AB151" s="44">
        <v>0</v>
      </c>
      <c r="AC151" s="44">
        <v>0</v>
      </c>
      <c r="AD151" s="44">
        <v>0</v>
      </c>
      <c r="AE151" s="44">
        <v>0.22500000000000001</v>
      </c>
      <c r="AF151" s="44">
        <v>0.3</v>
      </c>
      <c r="AG151" s="44">
        <v>0</v>
      </c>
      <c r="AH151" s="44">
        <v>0</v>
      </c>
      <c r="AI151" s="44">
        <v>0</v>
      </c>
      <c r="AJ151" s="44">
        <v>0</v>
      </c>
      <c r="AK151" s="44">
        <v>0</v>
      </c>
      <c r="AL151" s="44">
        <v>0.04</v>
      </c>
      <c r="AM151" s="44">
        <v>0</v>
      </c>
      <c r="AN151" s="44">
        <v>0.125</v>
      </c>
      <c r="AO151" s="44">
        <v>0.05</v>
      </c>
      <c r="AP151" s="44">
        <v>0.125</v>
      </c>
      <c r="AQ151" s="44">
        <v>0.125</v>
      </c>
      <c r="AR151" s="44">
        <v>0</v>
      </c>
      <c r="AS151" s="44">
        <v>0</v>
      </c>
      <c r="AT151" s="44">
        <v>0</v>
      </c>
      <c r="AU151" s="44">
        <v>0</v>
      </c>
      <c r="AV151" s="44">
        <v>0</v>
      </c>
      <c r="AW151" s="44">
        <v>0</v>
      </c>
      <c r="AX151" s="44">
        <v>0</v>
      </c>
      <c r="AY151" s="44">
        <v>0</v>
      </c>
      <c r="AZ151" s="44">
        <v>0</v>
      </c>
      <c r="BA151" s="44">
        <v>0</v>
      </c>
      <c r="BB151" s="44">
        <v>0</v>
      </c>
      <c r="BC151" s="44">
        <v>0</v>
      </c>
      <c r="BD151" s="44">
        <v>0</v>
      </c>
      <c r="BE151" s="44">
        <v>0</v>
      </c>
      <c r="BF151" s="44">
        <v>0</v>
      </c>
      <c r="BG151" s="44">
        <v>0</v>
      </c>
      <c r="BH151" s="44">
        <v>0</v>
      </c>
      <c r="BI151" s="44">
        <v>0</v>
      </c>
      <c r="BJ151" s="44">
        <v>0</v>
      </c>
      <c r="BK151" s="44">
        <v>0</v>
      </c>
      <c r="BL151" s="44">
        <v>0</v>
      </c>
      <c r="BM151" s="44">
        <v>0</v>
      </c>
      <c r="BN151" s="44">
        <v>0</v>
      </c>
      <c r="BO151" s="44">
        <v>0</v>
      </c>
      <c r="BP151" s="44">
        <v>0</v>
      </c>
      <c r="BQ151" s="39">
        <f t="shared" si="10"/>
        <v>0</v>
      </c>
      <c r="BS151" s="120">
        <f t="shared" ref="BS151:BW155" si="18">IF($BJ151=1,BS$4,0)</f>
        <v>0</v>
      </c>
      <c r="BT151" s="121">
        <f t="shared" si="18"/>
        <v>0</v>
      </c>
      <c r="BU151" s="121">
        <f t="shared" si="18"/>
        <v>0</v>
      </c>
      <c r="BV151" s="121">
        <f t="shared" si="18"/>
        <v>0</v>
      </c>
      <c r="BW151" s="122">
        <f t="shared" si="18"/>
        <v>0</v>
      </c>
    </row>
    <row r="152" spans="1:75" x14ac:dyDescent="0.2">
      <c r="A152" s="27">
        <f t="shared" si="16"/>
        <v>148</v>
      </c>
      <c r="B152" s="28" t="s">
        <v>202</v>
      </c>
      <c r="C152" s="99" t="s">
        <v>50</v>
      </c>
      <c r="D152" s="100" t="s">
        <v>51</v>
      </c>
      <c r="F152" s="69">
        <v>54.648764549724334</v>
      </c>
      <c r="G152" s="64">
        <v>54.648764549724334</v>
      </c>
      <c r="H152" s="64">
        <v>54.648764549724334</v>
      </c>
      <c r="I152" s="64">
        <v>54.648764549724334</v>
      </c>
      <c r="J152" s="70">
        <v>54.648764549724334</v>
      </c>
      <c r="L152" s="132"/>
      <c r="M152" s="132"/>
      <c r="N152" s="132"/>
      <c r="O152" s="132"/>
      <c r="P152" s="132"/>
      <c r="R152" s="37">
        <v>0.10255570117955441</v>
      </c>
      <c r="S152" s="38">
        <v>0.23536478811708172</v>
      </c>
      <c r="T152" s="38">
        <v>0.64416775884665789</v>
      </c>
      <c r="U152" s="38">
        <v>1.7693315858453473E-2</v>
      </c>
      <c r="V152" s="38">
        <v>2.1843599825251204E-4</v>
      </c>
      <c r="W152" s="39">
        <f t="shared" si="15"/>
        <v>0</v>
      </c>
      <c r="Y152" s="43">
        <v>0</v>
      </c>
      <c r="Z152" s="44">
        <v>0</v>
      </c>
      <c r="AA152" s="44">
        <v>0</v>
      </c>
      <c r="AB152" s="44">
        <v>0</v>
      </c>
      <c r="AC152" s="44">
        <v>0</v>
      </c>
      <c r="AD152" s="44">
        <v>0</v>
      </c>
      <c r="AE152" s="44">
        <v>0</v>
      </c>
      <c r="AF152" s="44">
        <v>0.5</v>
      </c>
      <c r="AG152" s="44">
        <v>0</v>
      </c>
      <c r="AH152" s="44">
        <v>0</v>
      </c>
      <c r="AI152" s="44">
        <v>0</v>
      </c>
      <c r="AJ152" s="44">
        <v>0</v>
      </c>
      <c r="AK152" s="44">
        <v>0</v>
      </c>
      <c r="AL152" s="44">
        <v>0</v>
      </c>
      <c r="AM152" s="44">
        <v>0</v>
      </c>
      <c r="AN152" s="44">
        <v>0</v>
      </c>
      <c r="AO152" s="44">
        <v>0</v>
      </c>
      <c r="AP152" s="44">
        <v>0</v>
      </c>
      <c r="AQ152" s="44">
        <v>0.5</v>
      </c>
      <c r="AR152" s="44">
        <v>0</v>
      </c>
      <c r="AS152" s="44">
        <v>0</v>
      </c>
      <c r="AT152" s="44">
        <v>0</v>
      </c>
      <c r="AU152" s="44">
        <v>0</v>
      </c>
      <c r="AV152" s="44">
        <v>0</v>
      </c>
      <c r="AW152" s="44">
        <v>0</v>
      </c>
      <c r="AX152" s="44">
        <v>0</v>
      </c>
      <c r="AY152" s="44">
        <v>0</v>
      </c>
      <c r="AZ152" s="44">
        <v>0</v>
      </c>
      <c r="BA152" s="44">
        <v>0</v>
      </c>
      <c r="BB152" s="44">
        <v>0</v>
      </c>
      <c r="BC152" s="44">
        <v>0</v>
      </c>
      <c r="BD152" s="44">
        <v>0</v>
      </c>
      <c r="BE152" s="44">
        <v>0</v>
      </c>
      <c r="BF152" s="44">
        <v>0</v>
      </c>
      <c r="BG152" s="44">
        <v>0</v>
      </c>
      <c r="BH152" s="44">
        <v>0</v>
      </c>
      <c r="BI152" s="44">
        <v>0</v>
      </c>
      <c r="BJ152" s="44">
        <v>0</v>
      </c>
      <c r="BK152" s="44">
        <v>0</v>
      </c>
      <c r="BL152" s="44">
        <v>0</v>
      </c>
      <c r="BM152" s="44">
        <v>0</v>
      </c>
      <c r="BN152" s="44">
        <v>0</v>
      </c>
      <c r="BO152" s="44">
        <v>0</v>
      </c>
      <c r="BP152" s="44">
        <v>0</v>
      </c>
      <c r="BQ152" s="39">
        <f t="shared" si="10"/>
        <v>0</v>
      </c>
      <c r="BS152" s="120">
        <f t="shared" si="18"/>
        <v>0</v>
      </c>
      <c r="BT152" s="121">
        <f t="shared" si="18"/>
        <v>0</v>
      </c>
      <c r="BU152" s="121">
        <f t="shared" si="18"/>
        <v>0</v>
      </c>
      <c r="BV152" s="121">
        <f t="shared" si="18"/>
        <v>0</v>
      </c>
      <c r="BW152" s="122">
        <f t="shared" si="18"/>
        <v>0</v>
      </c>
    </row>
    <row r="153" spans="1:75" x14ac:dyDescent="0.2">
      <c r="A153" s="27">
        <f t="shared" si="16"/>
        <v>149</v>
      </c>
      <c r="B153" s="28" t="s">
        <v>203</v>
      </c>
      <c r="C153" s="99" t="s">
        <v>50</v>
      </c>
      <c r="D153" s="100" t="s">
        <v>51</v>
      </c>
      <c r="F153" s="69">
        <v>58.634</v>
      </c>
      <c r="G153" s="64">
        <v>58.634</v>
      </c>
      <c r="H153" s="64">
        <v>58.634</v>
      </c>
      <c r="I153" s="64">
        <v>58.634</v>
      </c>
      <c r="J153" s="70">
        <v>58.634</v>
      </c>
      <c r="L153" s="132"/>
      <c r="M153" s="132"/>
      <c r="N153" s="132"/>
      <c r="O153" s="132"/>
      <c r="P153" s="132"/>
      <c r="R153" s="37">
        <v>0.25854557640750675</v>
      </c>
      <c r="S153" s="38">
        <v>0.58254237654587904</v>
      </c>
      <c r="T153" s="38">
        <v>0</v>
      </c>
      <c r="U153" s="38">
        <v>4.1890080428954424E-2</v>
      </c>
      <c r="V153" s="38">
        <v>0.1170219666176598</v>
      </c>
      <c r="W153" s="39">
        <f t="shared" si="15"/>
        <v>0</v>
      </c>
      <c r="Y153" s="43">
        <v>0</v>
      </c>
      <c r="Z153" s="44">
        <v>0</v>
      </c>
      <c r="AA153" s="44">
        <v>0</v>
      </c>
      <c r="AB153" s="44">
        <v>0</v>
      </c>
      <c r="AC153" s="44">
        <v>0</v>
      </c>
      <c r="AD153" s="44">
        <v>0</v>
      </c>
      <c r="AE153" s="44">
        <v>0.5</v>
      </c>
      <c r="AF153" s="44">
        <v>0.5</v>
      </c>
      <c r="AG153" s="44">
        <v>0</v>
      </c>
      <c r="AH153" s="44">
        <v>0</v>
      </c>
      <c r="AI153" s="44">
        <v>0</v>
      </c>
      <c r="AJ153" s="44">
        <v>0</v>
      </c>
      <c r="AK153" s="44">
        <v>0</v>
      </c>
      <c r="AL153" s="44">
        <v>0</v>
      </c>
      <c r="AM153" s="44">
        <v>0</v>
      </c>
      <c r="AN153" s="44">
        <v>0</v>
      </c>
      <c r="AO153" s="44">
        <v>0</v>
      </c>
      <c r="AP153" s="44">
        <v>0</v>
      </c>
      <c r="AQ153" s="44">
        <v>0</v>
      </c>
      <c r="AR153" s="44">
        <v>0</v>
      </c>
      <c r="AS153" s="44">
        <v>0</v>
      </c>
      <c r="AT153" s="44">
        <v>0</v>
      </c>
      <c r="AU153" s="44">
        <v>0</v>
      </c>
      <c r="AV153" s="44">
        <v>0</v>
      </c>
      <c r="AW153" s="44">
        <v>0</v>
      </c>
      <c r="AX153" s="44">
        <v>0</v>
      </c>
      <c r="AY153" s="44">
        <v>0</v>
      </c>
      <c r="AZ153" s="44">
        <v>0</v>
      </c>
      <c r="BA153" s="44">
        <v>0</v>
      </c>
      <c r="BB153" s="44">
        <v>0</v>
      </c>
      <c r="BC153" s="44">
        <v>0</v>
      </c>
      <c r="BD153" s="44">
        <v>0</v>
      </c>
      <c r="BE153" s="44">
        <v>0</v>
      </c>
      <c r="BF153" s="44">
        <v>0</v>
      </c>
      <c r="BG153" s="44">
        <v>0</v>
      </c>
      <c r="BH153" s="44">
        <v>0</v>
      </c>
      <c r="BI153" s="44">
        <v>0</v>
      </c>
      <c r="BJ153" s="44">
        <v>0</v>
      </c>
      <c r="BK153" s="44">
        <v>0</v>
      </c>
      <c r="BL153" s="44">
        <v>0</v>
      </c>
      <c r="BM153" s="44">
        <v>0</v>
      </c>
      <c r="BN153" s="44">
        <v>0</v>
      </c>
      <c r="BO153" s="44">
        <v>0</v>
      </c>
      <c r="BP153" s="44">
        <v>0</v>
      </c>
      <c r="BQ153" s="39">
        <f t="shared" si="10"/>
        <v>0</v>
      </c>
      <c r="BS153" s="120">
        <f t="shared" si="18"/>
        <v>0</v>
      </c>
      <c r="BT153" s="121">
        <f t="shared" si="18"/>
        <v>0</v>
      </c>
      <c r="BU153" s="121">
        <f t="shared" si="18"/>
        <v>0</v>
      </c>
      <c r="BV153" s="121">
        <f t="shared" si="18"/>
        <v>0</v>
      </c>
      <c r="BW153" s="122">
        <f t="shared" si="18"/>
        <v>0</v>
      </c>
    </row>
    <row r="154" spans="1:75" x14ac:dyDescent="0.2">
      <c r="A154" s="27">
        <f t="shared" si="16"/>
        <v>150</v>
      </c>
      <c r="B154" s="28" t="s">
        <v>204</v>
      </c>
      <c r="C154" s="99" t="s">
        <v>50</v>
      </c>
      <c r="D154" s="100" t="s">
        <v>51</v>
      </c>
      <c r="F154" s="69">
        <v>0</v>
      </c>
      <c r="G154" s="64">
        <v>57.95614403112917</v>
      </c>
      <c r="H154" s="64">
        <v>57.955875166904974</v>
      </c>
      <c r="I154" s="64">
        <v>57.955752462868261</v>
      </c>
      <c r="J154" s="70">
        <v>0</v>
      </c>
      <c r="L154" s="132"/>
      <c r="M154" s="132"/>
      <c r="N154" s="132"/>
      <c r="O154" s="132"/>
      <c r="P154" s="132"/>
      <c r="R154" s="37">
        <v>0.2360058704876358</v>
      </c>
      <c r="S154" s="38">
        <v>0.53202150862892095</v>
      </c>
      <c r="T154" s="38">
        <v>0.19225128173948483</v>
      </c>
      <c r="U154" s="38">
        <v>3.911024585957211E-2</v>
      </c>
      <c r="V154" s="38">
        <v>6.1109328438612083E-4</v>
      </c>
      <c r="W154" s="39">
        <f t="shared" si="15"/>
        <v>2.2204460492503131E-16</v>
      </c>
      <c r="Y154" s="43">
        <v>0</v>
      </c>
      <c r="Z154" s="44">
        <v>0</v>
      </c>
      <c r="AA154" s="44">
        <v>0</v>
      </c>
      <c r="AB154" s="44">
        <v>0</v>
      </c>
      <c r="AC154" s="44">
        <v>0</v>
      </c>
      <c r="AD154" s="44">
        <v>0</v>
      </c>
      <c r="AE154" s="44">
        <v>0.19999999999999998</v>
      </c>
      <c r="AF154" s="44">
        <v>0.79999999999999993</v>
      </c>
      <c r="AG154" s="44">
        <v>0</v>
      </c>
      <c r="AH154" s="44">
        <v>0</v>
      </c>
      <c r="AI154" s="44">
        <v>0</v>
      </c>
      <c r="AJ154" s="44">
        <v>0</v>
      </c>
      <c r="AK154" s="44">
        <v>0</v>
      </c>
      <c r="AL154" s="44">
        <v>0</v>
      </c>
      <c r="AM154" s="44">
        <v>0</v>
      </c>
      <c r="AN154" s="44">
        <v>0</v>
      </c>
      <c r="AO154" s="44">
        <v>0</v>
      </c>
      <c r="AP154" s="44">
        <v>0</v>
      </c>
      <c r="AQ154" s="44">
        <v>0</v>
      </c>
      <c r="AR154" s="44">
        <v>0</v>
      </c>
      <c r="AS154" s="44">
        <v>0</v>
      </c>
      <c r="AT154" s="44">
        <v>0</v>
      </c>
      <c r="AU154" s="44">
        <v>0</v>
      </c>
      <c r="AV154" s="44">
        <v>0</v>
      </c>
      <c r="AW154" s="44">
        <v>0</v>
      </c>
      <c r="AX154" s="44">
        <v>0</v>
      </c>
      <c r="AY154" s="44">
        <v>0</v>
      </c>
      <c r="AZ154" s="44">
        <v>0</v>
      </c>
      <c r="BA154" s="44">
        <v>0</v>
      </c>
      <c r="BB154" s="44">
        <v>0</v>
      </c>
      <c r="BC154" s="44">
        <v>0</v>
      </c>
      <c r="BD154" s="44">
        <v>0</v>
      </c>
      <c r="BE154" s="44">
        <v>0</v>
      </c>
      <c r="BF154" s="44">
        <v>0</v>
      </c>
      <c r="BG154" s="44">
        <v>0</v>
      </c>
      <c r="BH154" s="44">
        <v>0</v>
      </c>
      <c r="BI154" s="44">
        <v>0</v>
      </c>
      <c r="BJ154" s="44">
        <v>0</v>
      </c>
      <c r="BK154" s="44">
        <v>0</v>
      </c>
      <c r="BL154" s="44">
        <v>0</v>
      </c>
      <c r="BM154" s="44">
        <v>0</v>
      </c>
      <c r="BN154" s="44">
        <v>0</v>
      </c>
      <c r="BO154" s="44">
        <v>0</v>
      </c>
      <c r="BP154" s="44">
        <v>0</v>
      </c>
      <c r="BQ154" s="39">
        <f t="shared" si="10"/>
        <v>1.1102230246251565E-16</v>
      </c>
      <c r="BS154" s="120">
        <f t="shared" si="18"/>
        <v>0</v>
      </c>
      <c r="BT154" s="121">
        <f t="shared" si="18"/>
        <v>0</v>
      </c>
      <c r="BU154" s="121">
        <f t="shared" si="18"/>
        <v>0</v>
      </c>
      <c r="BV154" s="121">
        <f t="shared" si="18"/>
        <v>0</v>
      </c>
      <c r="BW154" s="122">
        <f t="shared" si="18"/>
        <v>0</v>
      </c>
    </row>
    <row r="155" spans="1:75" x14ac:dyDescent="0.2">
      <c r="A155" s="27">
        <f t="shared" si="16"/>
        <v>151</v>
      </c>
      <c r="B155" s="28" t="s">
        <v>205</v>
      </c>
      <c r="C155" s="101" t="s">
        <v>50</v>
      </c>
      <c r="D155" s="102" t="s">
        <v>51</v>
      </c>
      <c r="F155" s="71">
        <v>74.640429338103729</v>
      </c>
      <c r="G155" s="72">
        <v>74.640429338103729</v>
      </c>
      <c r="H155" s="72">
        <v>74.640429338103729</v>
      </c>
      <c r="I155" s="72">
        <v>0</v>
      </c>
      <c r="J155" s="73">
        <v>0</v>
      </c>
      <c r="L155" s="132"/>
      <c r="M155" s="132"/>
      <c r="N155" s="132"/>
      <c r="O155" s="132"/>
      <c r="P155" s="132"/>
      <c r="R155" s="40">
        <v>5.772870662460567E-2</v>
      </c>
      <c r="S155" s="41">
        <v>7.3186119873817027E-2</v>
      </c>
      <c r="T155" s="41">
        <v>0.84405888538380647</v>
      </c>
      <c r="U155" s="41">
        <v>5.1524710830704512E-3</v>
      </c>
      <c r="V155" s="41">
        <v>1.9873817034700314E-2</v>
      </c>
      <c r="W155" s="42">
        <f t="shared" ref="W155" si="19">ABS(1-SUM(R155:V155))</f>
        <v>0</v>
      </c>
      <c r="Y155" s="45">
        <v>0</v>
      </c>
      <c r="Z155" s="46">
        <v>0</v>
      </c>
      <c r="AA155" s="46">
        <v>1</v>
      </c>
      <c r="AB155" s="46">
        <v>0</v>
      </c>
      <c r="AC155" s="46">
        <v>0</v>
      </c>
      <c r="AD155" s="46">
        <v>0</v>
      </c>
      <c r="AE155" s="46">
        <v>0</v>
      </c>
      <c r="AF155" s="46">
        <v>0</v>
      </c>
      <c r="AG155" s="46">
        <v>0</v>
      </c>
      <c r="AH155" s="46">
        <v>0</v>
      </c>
      <c r="AI155" s="46">
        <v>0</v>
      </c>
      <c r="AJ155" s="46">
        <v>0</v>
      </c>
      <c r="AK155" s="46">
        <v>0</v>
      </c>
      <c r="AL155" s="46">
        <v>0</v>
      </c>
      <c r="AM155" s="46">
        <v>0</v>
      </c>
      <c r="AN155" s="46">
        <v>0</v>
      </c>
      <c r="AO155" s="46">
        <v>0</v>
      </c>
      <c r="AP155" s="46">
        <v>0</v>
      </c>
      <c r="AQ155" s="46">
        <v>0</v>
      </c>
      <c r="AR155" s="46">
        <v>0</v>
      </c>
      <c r="AS155" s="46">
        <v>0</v>
      </c>
      <c r="AT155" s="46">
        <v>0</v>
      </c>
      <c r="AU155" s="46">
        <v>0</v>
      </c>
      <c r="AV155" s="46">
        <v>0</v>
      </c>
      <c r="AW155" s="46">
        <v>0</v>
      </c>
      <c r="AX155" s="46">
        <v>0</v>
      </c>
      <c r="AY155" s="46">
        <v>0</v>
      </c>
      <c r="AZ155" s="46">
        <v>0</v>
      </c>
      <c r="BA155" s="46">
        <v>0</v>
      </c>
      <c r="BB155" s="46">
        <v>0</v>
      </c>
      <c r="BC155" s="46">
        <v>0</v>
      </c>
      <c r="BD155" s="46">
        <v>0</v>
      </c>
      <c r="BE155" s="46">
        <v>0</v>
      </c>
      <c r="BF155" s="46">
        <v>0</v>
      </c>
      <c r="BG155" s="46">
        <v>0</v>
      </c>
      <c r="BH155" s="46">
        <v>0</v>
      </c>
      <c r="BI155" s="46">
        <v>0</v>
      </c>
      <c r="BJ155" s="46">
        <v>0</v>
      </c>
      <c r="BK155" s="46">
        <v>0</v>
      </c>
      <c r="BL155" s="46">
        <v>0</v>
      </c>
      <c r="BM155" s="46">
        <v>0</v>
      </c>
      <c r="BN155" s="46">
        <v>0</v>
      </c>
      <c r="BO155" s="46">
        <v>0</v>
      </c>
      <c r="BP155" s="46">
        <v>0</v>
      </c>
      <c r="BQ155" s="42">
        <f t="shared" si="10"/>
        <v>0</v>
      </c>
      <c r="BS155" s="126">
        <f t="shared" si="18"/>
        <v>0</v>
      </c>
      <c r="BT155" s="127">
        <f t="shared" si="18"/>
        <v>0</v>
      </c>
      <c r="BU155" s="127">
        <f t="shared" si="18"/>
        <v>0</v>
      </c>
      <c r="BV155" s="127">
        <f t="shared" si="18"/>
        <v>0</v>
      </c>
      <c r="BW155" s="128">
        <f t="shared" si="18"/>
        <v>0</v>
      </c>
    </row>
  </sheetData>
  <autoFilter ref="A5:BQ155"/>
  <mergeCells count="7">
    <mergeCell ref="C3:D3"/>
    <mergeCell ref="F3:J3"/>
    <mergeCell ref="BS3:BW3"/>
    <mergeCell ref="L3:P3"/>
    <mergeCell ref="L2:P2"/>
    <mergeCell ref="R3:W3"/>
    <mergeCell ref="Y3:BQ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G53"/>
  <sheetViews>
    <sheetView zoomScale="80" zoomScaleNormal="80" workbookViewId="0">
      <selection activeCell="C47" sqref="C47"/>
    </sheetView>
  </sheetViews>
  <sheetFormatPr defaultRowHeight="12.75" x14ac:dyDescent="0.2"/>
  <cols>
    <col min="1" max="1" width="51.7109375" customWidth="1"/>
    <col min="2" max="6" width="11.85546875" customWidth="1"/>
    <col min="7" max="7" width="12" bestFit="1" customWidth="1"/>
  </cols>
  <sheetData>
    <row r="1" spans="1:6" x14ac:dyDescent="0.2">
      <c r="A1" s="82" t="str">
        <f>'Misc Data'!$B$1</f>
        <v>Standard Control Services</v>
      </c>
    </row>
    <row r="2" spans="1:6" s="11" customFormat="1" x14ac:dyDescent="0.2">
      <c r="A2" s="94"/>
    </row>
    <row r="3" spans="1:6" x14ac:dyDescent="0.2">
      <c r="B3" s="1" t="s">
        <v>255</v>
      </c>
      <c r="C3" s="1" t="s">
        <v>256</v>
      </c>
    </row>
    <row r="4" spans="1:6" x14ac:dyDescent="0.2">
      <c r="A4" s="2" t="s">
        <v>0</v>
      </c>
      <c r="B4" s="130">
        <v>1.9090909090909047E-2</v>
      </c>
      <c r="C4" s="23">
        <v>2.4500000000000001E-2</v>
      </c>
    </row>
    <row r="5" spans="1:6" x14ac:dyDescent="0.2">
      <c r="A5" t="s">
        <v>1</v>
      </c>
      <c r="B5" s="3">
        <f>1+B4</f>
        <v>1.019090909090909</v>
      </c>
      <c r="C5" s="3">
        <f>B5*(1+C4)</f>
        <v>1.0440586363636364</v>
      </c>
    </row>
    <row r="8" spans="1:6" x14ac:dyDescent="0.2">
      <c r="B8" s="4" t="s">
        <v>2</v>
      </c>
      <c r="C8" s="4" t="s">
        <v>3</v>
      </c>
      <c r="D8" s="4" t="s">
        <v>4</v>
      </c>
      <c r="E8" s="4" t="s">
        <v>5</v>
      </c>
      <c r="F8" s="4" t="s">
        <v>6</v>
      </c>
    </row>
    <row r="9" spans="1:6" x14ac:dyDescent="0.2">
      <c r="A9" s="2" t="s">
        <v>7</v>
      </c>
      <c r="B9" s="5"/>
      <c r="C9" s="5"/>
      <c r="D9" s="5"/>
      <c r="E9" s="5"/>
      <c r="F9" s="5"/>
    </row>
    <row r="10" spans="1:6" x14ac:dyDescent="0.2">
      <c r="A10" t="s">
        <v>16</v>
      </c>
      <c r="B10" s="130">
        <v>2.9999999999999997E-4</v>
      </c>
      <c r="C10" s="130">
        <v>2.3E-3</v>
      </c>
      <c r="D10" s="130">
        <v>3.5000000000000001E-3</v>
      </c>
      <c r="E10" s="130">
        <v>4.3E-3</v>
      </c>
      <c r="F10" s="130">
        <v>5.0000000000000001E-3</v>
      </c>
    </row>
    <row r="11" spans="1:6" x14ac:dyDescent="0.2">
      <c r="B11" s="6">
        <f>B10</f>
        <v>2.9999999999999997E-4</v>
      </c>
      <c r="C11" s="6">
        <f>(1+B11)*(1+C10)-1</f>
        <v>2.6006899999999611E-3</v>
      </c>
      <c r="D11" s="6">
        <f>(1+C11)*(1+D10)-1</f>
        <v>6.1097924149999816E-3</v>
      </c>
      <c r="E11" s="6">
        <f>(1+D11)*(1+E10)-1</f>
        <v>1.0436064522384436E-2</v>
      </c>
      <c r="F11" s="6">
        <f>(1+E11)*(1+F10)-1</f>
        <v>1.5488244844996224E-2</v>
      </c>
    </row>
    <row r="13" spans="1:6" x14ac:dyDescent="0.2">
      <c r="A13" t="s">
        <v>17</v>
      </c>
      <c r="B13" s="23">
        <v>0</v>
      </c>
      <c r="C13" s="23">
        <v>0</v>
      </c>
      <c r="D13" s="23">
        <v>0</v>
      </c>
      <c r="E13" s="23">
        <v>0</v>
      </c>
      <c r="F13" s="23">
        <v>0</v>
      </c>
    </row>
    <row r="14" spans="1:6" x14ac:dyDescent="0.2">
      <c r="B14" s="6">
        <f>B13</f>
        <v>0</v>
      </c>
      <c r="C14" s="6">
        <f>(1+B14)*(1+C13)-1</f>
        <v>0</v>
      </c>
      <c r="D14" s="6">
        <f>(1+C14)*(1+D13)-1</f>
        <v>0</v>
      </c>
      <c r="E14" s="6">
        <f>(1+D14)*(1+E13)-1</f>
        <v>0</v>
      </c>
      <c r="F14" s="6">
        <f>(1+E14)*(1+F13)-1</f>
        <v>0</v>
      </c>
    </row>
    <row r="16" spans="1:6" x14ac:dyDescent="0.2">
      <c r="A16" t="s">
        <v>18</v>
      </c>
      <c r="B16" s="23">
        <v>0</v>
      </c>
      <c r="C16" s="23">
        <v>0</v>
      </c>
      <c r="D16" s="23">
        <v>0</v>
      </c>
      <c r="E16" s="23">
        <v>0</v>
      </c>
      <c r="F16" s="23">
        <v>0</v>
      </c>
    </row>
    <row r="17" spans="1:6" x14ac:dyDescent="0.2">
      <c r="B17" s="6">
        <f>B16</f>
        <v>0</v>
      </c>
      <c r="C17" s="6">
        <f>(1+B17)*(1+C16)-1</f>
        <v>0</v>
      </c>
      <c r="D17" s="6">
        <f>(1+C17)*(1+D16)-1</f>
        <v>0</v>
      </c>
      <c r="E17" s="6">
        <f>(1+D17)*(1+E16)-1</f>
        <v>0</v>
      </c>
      <c r="F17" s="6">
        <f>(1+E17)*(1+F16)-1</f>
        <v>0</v>
      </c>
    </row>
    <row r="19" spans="1:6" x14ac:dyDescent="0.2">
      <c r="A19" t="s">
        <v>19</v>
      </c>
      <c r="B19" s="23">
        <v>0</v>
      </c>
      <c r="C19" s="23">
        <v>0</v>
      </c>
      <c r="D19" s="23">
        <v>0</v>
      </c>
      <c r="E19" s="23">
        <v>0</v>
      </c>
      <c r="F19" s="23">
        <v>0</v>
      </c>
    </row>
    <row r="20" spans="1:6" x14ac:dyDescent="0.2">
      <c r="B20" s="6">
        <f>B19</f>
        <v>0</v>
      </c>
      <c r="C20" s="6">
        <f>(1+B20)*(1+C19)-1</f>
        <v>0</v>
      </c>
      <c r="D20" s="6">
        <f>(1+C20)*(1+D19)-1</f>
        <v>0</v>
      </c>
      <c r="E20" s="6">
        <f>(1+D20)*(1+E19)-1</f>
        <v>0</v>
      </c>
      <c r="F20" s="6">
        <f>(1+E20)*(1+F19)-1</f>
        <v>0</v>
      </c>
    </row>
    <row r="23" spans="1:6" x14ac:dyDescent="0.2">
      <c r="A23" s="2" t="s">
        <v>8</v>
      </c>
      <c r="B23" s="7" t="s">
        <v>9</v>
      </c>
      <c r="C23" s="8"/>
    </row>
    <row r="24" spans="1:6" s="11" customFormat="1" x14ac:dyDescent="0.2">
      <c r="A24" s="9"/>
      <c r="B24" s="10"/>
      <c r="C24" s="10"/>
      <c r="D24" s="10"/>
      <c r="E24" s="10"/>
      <c r="F24" s="10"/>
    </row>
    <row r="25" spans="1:6" x14ac:dyDescent="0.2">
      <c r="A25" s="12" t="s">
        <v>8</v>
      </c>
      <c r="B25" s="9" t="s">
        <v>10</v>
      </c>
    </row>
    <row r="26" spans="1:6" x14ac:dyDescent="0.2">
      <c r="A26" s="17" t="s">
        <v>20</v>
      </c>
      <c r="B26" s="14" t="str">
        <f>B$8</f>
        <v>2019/20</v>
      </c>
      <c r="C26" s="14" t="str">
        <f t="shared" ref="C26:F26" si="0">C$8</f>
        <v>2020/21</v>
      </c>
      <c r="D26" s="14" t="str">
        <f t="shared" si="0"/>
        <v>2021/22</v>
      </c>
      <c r="E26" s="14" t="str">
        <f t="shared" si="0"/>
        <v>2022/23</v>
      </c>
      <c r="F26" s="14" t="str">
        <f t="shared" si="0"/>
        <v>2023/24</v>
      </c>
    </row>
    <row r="27" spans="1:6" x14ac:dyDescent="0.2">
      <c r="A27" s="15" t="s">
        <v>55</v>
      </c>
      <c r="B27" s="136">
        <f>'Misc Data'!L4*'Total Project Costs'!K4</f>
        <v>6881900.2466034451</v>
      </c>
      <c r="C27" s="136">
        <f>'Misc Data'!M4*'Total Project Costs'!L4</f>
        <v>6847389.9529610053</v>
      </c>
      <c r="D27" s="136">
        <f>'Misc Data'!N4*'Total Project Costs'!M4</f>
        <v>6651293.6330282129</v>
      </c>
      <c r="E27" s="136">
        <f>'Misc Data'!O4*'Total Project Costs'!N4</f>
        <v>7036641.4136496987</v>
      </c>
      <c r="F27" s="136">
        <f>'Misc Data'!P4*'Total Project Costs'!O4</f>
        <v>7016016.5574992802</v>
      </c>
    </row>
    <row r="29" spans="1:6" x14ac:dyDescent="0.2">
      <c r="B29" s="129"/>
      <c r="C29" s="129"/>
      <c r="D29" s="129"/>
      <c r="E29" s="129"/>
      <c r="F29" s="129"/>
    </row>
    <row r="30" spans="1:6" x14ac:dyDescent="0.2">
      <c r="A30" s="12" t="s">
        <v>8</v>
      </c>
      <c r="B30" s="9" t="s">
        <v>11</v>
      </c>
    </row>
    <row r="31" spans="1:6" x14ac:dyDescent="0.2">
      <c r="A31" s="17" t="s">
        <v>12</v>
      </c>
      <c r="B31" s="14" t="str">
        <f>B$8</f>
        <v>2019/20</v>
      </c>
      <c r="C31" s="14" t="str">
        <f t="shared" ref="C31:F31" si="1">C$8</f>
        <v>2020/21</v>
      </c>
      <c r="D31" s="14" t="str">
        <f t="shared" si="1"/>
        <v>2021/22</v>
      </c>
      <c r="E31" s="14" t="str">
        <f t="shared" si="1"/>
        <v>2022/23</v>
      </c>
      <c r="F31" s="14" t="str">
        <f t="shared" si="1"/>
        <v>2023/24</v>
      </c>
    </row>
    <row r="32" spans="1:6" x14ac:dyDescent="0.2">
      <c r="A32" s="15" t="s">
        <v>55</v>
      </c>
      <c r="B32" s="18"/>
      <c r="C32" s="18"/>
      <c r="D32" s="18"/>
      <c r="E32" s="18"/>
      <c r="F32" s="18"/>
    </row>
    <row r="33" spans="1:7" x14ac:dyDescent="0.2">
      <c r="A33" s="19" t="s">
        <v>13</v>
      </c>
      <c r="B33" s="24">
        <v>9966283.9083976857</v>
      </c>
      <c r="C33" s="24">
        <v>9916452.4888556972</v>
      </c>
      <c r="D33" s="24">
        <v>9817287.9639671408</v>
      </c>
      <c r="E33" s="24">
        <v>9719115.0843274705</v>
      </c>
      <c r="F33" s="24">
        <v>9621923.9334841948</v>
      </c>
    </row>
    <row r="34" spans="1:7" x14ac:dyDescent="0.2">
      <c r="A34" s="19" t="s">
        <v>14</v>
      </c>
      <c r="B34" s="24">
        <v>14727302.064773384</v>
      </c>
      <c r="C34" s="24">
        <v>14653665.554449517</v>
      </c>
      <c r="D34" s="24">
        <v>14507128.898905022</v>
      </c>
      <c r="E34" s="24">
        <v>14362057.609915972</v>
      </c>
      <c r="F34" s="24">
        <v>14218437.033816811</v>
      </c>
    </row>
    <row r="35" spans="1:7" x14ac:dyDescent="0.2">
      <c r="A35" s="15"/>
      <c r="B35" s="20">
        <f>SUM(B33:B34)</f>
        <v>24693585.97317107</v>
      </c>
      <c r="C35" s="20">
        <f t="shared" ref="C35:F35" si="2">SUM(C33:C34)</f>
        <v>24570118.043305214</v>
      </c>
      <c r="D35" s="20">
        <f t="shared" si="2"/>
        <v>24324416.862872161</v>
      </c>
      <c r="E35" s="20">
        <f t="shared" si="2"/>
        <v>24081172.694243442</v>
      </c>
      <c r="F35" s="20">
        <f t="shared" si="2"/>
        <v>23840360.967301004</v>
      </c>
    </row>
    <row r="36" spans="1:7" x14ac:dyDescent="0.2">
      <c r="B36" s="14" t="str">
        <f>B$8</f>
        <v>2019/20</v>
      </c>
      <c r="C36" s="14" t="str">
        <f t="shared" ref="C36:F36" si="3">C$8</f>
        <v>2020/21</v>
      </c>
      <c r="D36" s="14" t="str">
        <f t="shared" si="3"/>
        <v>2021/22</v>
      </c>
      <c r="E36" s="14" t="str">
        <f t="shared" si="3"/>
        <v>2022/23</v>
      </c>
      <c r="F36" s="14" t="str">
        <f t="shared" si="3"/>
        <v>2023/24</v>
      </c>
      <c r="G36" s="79"/>
    </row>
    <row r="37" spans="1:7" ht="13.5" thickBot="1" x14ac:dyDescent="0.25">
      <c r="A37" s="17" t="s">
        <v>35</v>
      </c>
      <c r="B37" s="74">
        <f>SUM(B27,B35)</f>
        <v>31575486.219774514</v>
      </c>
      <c r="C37" s="74">
        <f t="shared" ref="C37:F37" si="4">SUM(C27,C35)</f>
        <v>31417507.99626622</v>
      </c>
      <c r="D37" s="74">
        <f t="shared" si="4"/>
        <v>30975710.495900374</v>
      </c>
      <c r="E37" s="74">
        <f t="shared" si="4"/>
        <v>31117814.107893139</v>
      </c>
      <c r="F37" s="74">
        <f t="shared" si="4"/>
        <v>30856377.524800286</v>
      </c>
      <c r="G37" s="141"/>
    </row>
    <row r="38" spans="1:7" ht="13.5" thickTop="1" x14ac:dyDescent="0.2"/>
    <row r="40" spans="1:7" s="11" customFormat="1" x14ac:dyDescent="0.2">
      <c r="A40" s="75" t="s">
        <v>36</v>
      </c>
      <c r="B40" s="9" t="s">
        <v>11</v>
      </c>
    </row>
    <row r="41" spans="1:7" s="11" customFormat="1" x14ac:dyDescent="0.2">
      <c r="A41" s="13"/>
      <c r="B41" s="14" t="str">
        <f>B$8</f>
        <v>2019/20</v>
      </c>
      <c r="C41" s="14" t="str">
        <f t="shared" ref="C41:F41" si="5">C$8</f>
        <v>2020/21</v>
      </c>
      <c r="D41" s="14" t="str">
        <f t="shared" si="5"/>
        <v>2021/22</v>
      </c>
      <c r="E41" s="14" t="str">
        <f t="shared" si="5"/>
        <v>2022/23</v>
      </c>
      <c r="F41" s="14" t="str">
        <f t="shared" si="5"/>
        <v>2023/24</v>
      </c>
    </row>
    <row r="42" spans="1:7" x14ac:dyDescent="0.2">
      <c r="A42" s="15" t="s">
        <v>55</v>
      </c>
    </row>
    <row r="43" spans="1:7" x14ac:dyDescent="0.2">
      <c r="A43" t="s">
        <v>206</v>
      </c>
      <c r="B43" s="24">
        <v>2901996.3471347536</v>
      </c>
      <c r="C43" s="24">
        <v>2686631.2665560227</v>
      </c>
      <c r="D43" s="24">
        <v>2747972.474307416</v>
      </c>
      <c r="E43" s="24">
        <v>2326118.9244925715</v>
      </c>
      <c r="F43" s="24">
        <v>3168351.2910062801</v>
      </c>
      <c r="G43" s="98"/>
    </row>
    <row r="44" spans="1:7" x14ac:dyDescent="0.2">
      <c r="A44" t="s">
        <v>207</v>
      </c>
      <c r="B44" s="24">
        <v>17022247.510898698</v>
      </c>
      <c r="C44" s="24">
        <v>13875567.637067396</v>
      </c>
      <c r="D44" s="24">
        <v>8108066.3431478729</v>
      </c>
      <c r="E44" s="24">
        <v>10851744.582371633</v>
      </c>
      <c r="F44" s="24">
        <v>11159977.634318905</v>
      </c>
      <c r="G44" s="98"/>
    </row>
    <row r="45" spans="1:7" x14ac:dyDescent="0.2">
      <c r="A45" t="s">
        <v>208</v>
      </c>
      <c r="B45" s="24">
        <v>4741328.3741120473</v>
      </c>
      <c r="C45" s="24">
        <v>3250739.1802697349</v>
      </c>
      <c r="D45" s="24">
        <v>1252866.9662230755</v>
      </c>
      <c r="E45" s="24">
        <v>1082775.2981671011</v>
      </c>
      <c r="F45" s="24">
        <v>501550.78143260151</v>
      </c>
      <c r="G45" s="98"/>
    </row>
    <row r="46" spans="1:7" x14ac:dyDescent="0.2">
      <c r="A46" t="s">
        <v>31</v>
      </c>
      <c r="B46" s="131">
        <v>1728368.5586922201</v>
      </c>
      <c r="C46" s="131">
        <v>1768408.1139927912</v>
      </c>
      <c r="D46" s="131">
        <v>1794967.2363069069</v>
      </c>
      <c r="E46" s="131">
        <v>4902036.8871353008</v>
      </c>
      <c r="F46" s="131">
        <v>4844613.5960857999</v>
      </c>
    </row>
    <row r="47" spans="1:7" x14ac:dyDescent="0.2">
      <c r="B47" s="16">
        <f>SUM(B43:B46)</f>
        <v>26393940.79083772</v>
      </c>
      <c r="C47" s="16">
        <f t="shared" ref="C47:F47" si="6">SUM(C43:C46)</f>
        <v>21581346.197885945</v>
      </c>
      <c r="D47" s="16">
        <f t="shared" si="6"/>
        <v>13903873.019985272</v>
      </c>
      <c r="E47" s="16">
        <f t="shared" si="6"/>
        <v>19162675.692166608</v>
      </c>
      <c r="F47" s="16">
        <f t="shared" si="6"/>
        <v>19674493.302843586</v>
      </c>
    </row>
    <row r="48" spans="1:7" x14ac:dyDescent="0.2">
      <c r="A48" s="21"/>
      <c r="B48" s="22"/>
      <c r="C48" s="22"/>
      <c r="D48" s="22"/>
      <c r="E48" s="22"/>
      <c r="F48" s="22"/>
    </row>
    <row r="53" spans="2:6" x14ac:dyDescent="0.2">
      <c r="B53" s="138"/>
      <c r="C53" s="138"/>
      <c r="D53" s="138"/>
      <c r="E53" s="138"/>
      <c r="F53" s="13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L53"/>
  <sheetViews>
    <sheetView zoomScale="80" zoomScaleNormal="8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RowHeight="12.75" x14ac:dyDescent="0.2"/>
  <cols>
    <col min="1" max="1" width="43.85546875" customWidth="1"/>
    <col min="2" max="6" width="11.42578125" customWidth="1"/>
    <col min="8" max="12" width="11.42578125" customWidth="1"/>
  </cols>
  <sheetData>
    <row r="1" spans="1:12" x14ac:dyDescent="0.2">
      <c r="A1" s="82" t="str">
        <f>'Misc Data'!$B$1</f>
        <v>Standard Control Services</v>
      </c>
    </row>
    <row r="3" spans="1:12" x14ac:dyDescent="0.2">
      <c r="B3" s="107" t="s">
        <v>9</v>
      </c>
      <c r="C3" s="108"/>
      <c r="D3" s="32"/>
      <c r="E3" s="32"/>
      <c r="F3" s="32"/>
      <c r="H3" s="107" t="s">
        <v>9</v>
      </c>
      <c r="I3" s="108"/>
      <c r="J3" s="32"/>
      <c r="K3" s="32"/>
      <c r="L3" s="32"/>
    </row>
    <row r="4" spans="1:12" x14ac:dyDescent="0.2">
      <c r="A4" s="9"/>
      <c r="B4" s="146" t="s">
        <v>46</v>
      </c>
      <c r="C4" s="161"/>
      <c r="D4" s="161"/>
      <c r="E4" s="161"/>
      <c r="F4" s="162"/>
      <c r="G4" s="32"/>
      <c r="H4" s="146" t="s">
        <v>209</v>
      </c>
      <c r="I4" s="161"/>
      <c r="J4" s="161"/>
      <c r="K4" s="161"/>
      <c r="L4" s="162"/>
    </row>
    <row r="5" spans="1:12" x14ac:dyDescent="0.2">
      <c r="B5" s="53" t="str">
        <f>'General Input'!$B$8</f>
        <v>2019/20</v>
      </c>
      <c r="C5" s="53" t="str">
        <f>'General Input'!$C$8</f>
        <v>2020/21</v>
      </c>
      <c r="D5" s="53" t="str">
        <f>'General Input'!$D$8</f>
        <v>2021/22</v>
      </c>
      <c r="E5" s="53" t="str">
        <f>'General Input'!$E$8</f>
        <v>2022/23</v>
      </c>
      <c r="F5" s="53" t="str">
        <f>'General Input'!$F$8</f>
        <v>2023/24</v>
      </c>
      <c r="H5" s="53" t="str">
        <f>'General Input'!$B$8</f>
        <v>2019/20</v>
      </c>
      <c r="I5" s="53" t="str">
        <f>'General Input'!$C$8</f>
        <v>2020/21</v>
      </c>
      <c r="J5" s="53" t="str">
        <f>'General Input'!$D$8</f>
        <v>2021/22</v>
      </c>
      <c r="K5" s="53" t="str">
        <f>'General Input'!$E$8</f>
        <v>2022/23</v>
      </c>
      <c r="L5" s="53" t="str">
        <f>'General Input'!$F$8</f>
        <v>2023/24</v>
      </c>
    </row>
    <row r="6" spans="1:12" x14ac:dyDescent="0.2">
      <c r="A6" s="103" t="s">
        <v>215</v>
      </c>
      <c r="B6" s="96">
        <v>0</v>
      </c>
      <c r="C6" s="96">
        <v>0</v>
      </c>
      <c r="D6" s="96">
        <v>0</v>
      </c>
      <c r="E6" s="96">
        <v>0</v>
      </c>
      <c r="F6" s="96">
        <v>0</v>
      </c>
      <c r="H6" s="105">
        <v>13548.336310525792</v>
      </c>
      <c r="I6" s="105">
        <v>13429.87384563245</v>
      </c>
      <c r="J6" s="105">
        <v>14349.702195282036</v>
      </c>
      <c r="K6" s="105">
        <v>14703.783691050037</v>
      </c>
      <c r="L6" s="105">
        <v>15104.466633428157</v>
      </c>
    </row>
    <row r="7" spans="1:12" x14ac:dyDescent="0.2">
      <c r="A7" s="103" t="s">
        <v>216</v>
      </c>
      <c r="B7" s="96">
        <v>0</v>
      </c>
      <c r="C7" s="96">
        <v>0</v>
      </c>
      <c r="D7" s="96">
        <v>0</v>
      </c>
      <c r="E7" s="96">
        <v>0</v>
      </c>
      <c r="F7" s="96">
        <v>0</v>
      </c>
      <c r="H7" s="105">
        <v>0</v>
      </c>
      <c r="I7" s="105">
        <v>0</v>
      </c>
      <c r="J7" s="105">
        <v>0</v>
      </c>
      <c r="K7" s="105">
        <v>0</v>
      </c>
      <c r="L7" s="105">
        <v>0</v>
      </c>
    </row>
    <row r="8" spans="1:12" x14ac:dyDescent="0.2">
      <c r="A8" s="103" t="s">
        <v>217</v>
      </c>
      <c r="B8" s="96">
        <v>0</v>
      </c>
      <c r="C8" s="96">
        <v>0</v>
      </c>
      <c r="D8" s="96">
        <v>0</v>
      </c>
      <c r="E8" s="96">
        <v>0</v>
      </c>
      <c r="F8" s="96">
        <v>0</v>
      </c>
      <c r="H8" s="105">
        <v>1577.7949114833802</v>
      </c>
      <c r="I8" s="105">
        <v>1570.2456535336989</v>
      </c>
      <c r="J8" s="105">
        <v>1653.2874909801926</v>
      </c>
      <c r="K8" s="105">
        <v>1683.4845227789176</v>
      </c>
      <c r="L8" s="105">
        <v>1721.2308125273241</v>
      </c>
    </row>
    <row r="9" spans="1:12" x14ac:dyDescent="0.2">
      <c r="A9" s="103" t="s">
        <v>218</v>
      </c>
      <c r="B9" s="96">
        <v>0</v>
      </c>
      <c r="C9" s="96">
        <v>0</v>
      </c>
      <c r="D9" s="96">
        <v>0</v>
      </c>
      <c r="E9" s="96">
        <v>0</v>
      </c>
      <c r="F9" s="96">
        <v>0</v>
      </c>
      <c r="H9" s="105">
        <v>0</v>
      </c>
      <c r="I9" s="105">
        <v>0</v>
      </c>
      <c r="J9" s="105">
        <v>0</v>
      </c>
      <c r="K9" s="105">
        <v>0</v>
      </c>
      <c r="L9" s="105">
        <v>0</v>
      </c>
    </row>
    <row r="10" spans="1:12" x14ac:dyDescent="0.2">
      <c r="A10" s="103" t="s">
        <v>219</v>
      </c>
      <c r="B10" s="96">
        <v>0</v>
      </c>
      <c r="C10" s="96">
        <v>0</v>
      </c>
      <c r="D10" s="96">
        <v>0</v>
      </c>
      <c r="E10" s="96">
        <v>0</v>
      </c>
      <c r="F10" s="96">
        <v>0</v>
      </c>
      <c r="H10" s="105">
        <v>3155.5898229667605</v>
      </c>
      <c r="I10" s="105">
        <v>3140.4913070673979</v>
      </c>
      <c r="J10" s="105">
        <v>3306.5749819603852</v>
      </c>
      <c r="K10" s="105">
        <v>3366.9690455578352</v>
      </c>
      <c r="L10" s="105">
        <v>3442.4616250546483</v>
      </c>
    </row>
    <row r="11" spans="1:12" x14ac:dyDescent="0.2">
      <c r="A11" s="103" t="s">
        <v>220</v>
      </c>
      <c r="B11" s="96">
        <v>0</v>
      </c>
      <c r="C11" s="96">
        <v>0</v>
      </c>
      <c r="D11" s="96">
        <v>0</v>
      </c>
      <c r="E11" s="96">
        <v>0</v>
      </c>
      <c r="F11" s="96">
        <v>0</v>
      </c>
      <c r="H11" s="105">
        <v>11044.564380383659</v>
      </c>
      <c r="I11" s="105">
        <v>10991.719574735891</v>
      </c>
      <c r="J11" s="105">
        <v>11573.012436861347</v>
      </c>
      <c r="K11" s="105">
        <v>11784.391659452423</v>
      </c>
      <c r="L11" s="105">
        <v>12048.615687691268</v>
      </c>
    </row>
    <row r="12" spans="1:12" x14ac:dyDescent="0.2">
      <c r="A12" s="103" t="s">
        <v>221</v>
      </c>
      <c r="B12" s="96">
        <v>0</v>
      </c>
      <c r="C12" s="96">
        <v>0</v>
      </c>
      <c r="D12" s="96">
        <v>0</v>
      </c>
      <c r="E12" s="96">
        <v>0</v>
      </c>
      <c r="F12" s="96">
        <v>0</v>
      </c>
      <c r="H12" s="105">
        <v>174482.56781049224</v>
      </c>
      <c r="I12" s="105">
        <v>173563.14929105673</v>
      </c>
      <c r="J12" s="105">
        <v>183072.44863727369</v>
      </c>
      <c r="K12" s="105">
        <v>186561.27760014893</v>
      </c>
      <c r="L12" s="105">
        <v>190856.21801353968</v>
      </c>
    </row>
    <row r="13" spans="1:12" x14ac:dyDescent="0.2">
      <c r="A13" s="103" t="s">
        <v>222</v>
      </c>
      <c r="B13" s="96">
        <v>0</v>
      </c>
      <c r="C13" s="96">
        <v>0</v>
      </c>
      <c r="D13" s="96">
        <v>0</v>
      </c>
      <c r="E13" s="96">
        <v>0</v>
      </c>
      <c r="F13" s="96">
        <v>0</v>
      </c>
      <c r="H13" s="105">
        <v>1175239.5415962541</v>
      </c>
      <c r="I13" s="105">
        <v>1166532.3115222715</v>
      </c>
      <c r="J13" s="105">
        <v>1235236.6063971226</v>
      </c>
      <c r="K13" s="105">
        <v>1262980.922053691</v>
      </c>
      <c r="L13" s="105">
        <v>1292947.912702095</v>
      </c>
    </row>
    <row r="14" spans="1:12" x14ac:dyDescent="0.2">
      <c r="A14" s="103" t="s">
        <v>223</v>
      </c>
      <c r="B14" s="96">
        <v>0</v>
      </c>
      <c r="C14" s="96">
        <v>0</v>
      </c>
      <c r="D14" s="96">
        <v>0</v>
      </c>
      <c r="E14" s="96">
        <v>0</v>
      </c>
      <c r="F14" s="96">
        <v>0</v>
      </c>
      <c r="H14" s="105">
        <v>0</v>
      </c>
      <c r="I14" s="105">
        <v>0</v>
      </c>
      <c r="J14" s="105">
        <v>0</v>
      </c>
      <c r="K14" s="105">
        <v>0</v>
      </c>
      <c r="L14" s="105">
        <v>0</v>
      </c>
    </row>
    <row r="15" spans="1:12" x14ac:dyDescent="0.2">
      <c r="A15" s="103" t="s">
        <v>224</v>
      </c>
      <c r="B15" s="105">
        <v>0</v>
      </c>
      <c r="C15" s="105">
        <v>0</v>
      </c>
      <c r="D15" s="105">
        <v>0</v>
      </c>
      <c r="E15" s="105">
        <v>0</v>
      </c>
      <c r="F15" s="105">
        <v>0</v>
      </c>
      <c r="H15" s="105">
        <v>1112847.7092356989</v>
      </c>
      <c r="I15" s="105">
        <v>1107631.9716241828</v>
      </c>
      <c r="J15" s="105">
        <v>1159376.6271372843</v>
      </c>
      <c r="K15" s="105">
        <v>1179015.9997108323</v>
      </c>
      <c r="L15" s="105">
        <v>1202158.1008743732</v>
      </c>
    </row>
    <row r="16" spans="1:12" x14ac:dyDescent="0.2">
      <c r="A16" s="103" t="s">
        <v>225</v>
      </c>
      <c r="B16" s="105">
        <v>0</v>
      </c>
      <c r="C16" s="105">
        <v>0</v>
      </c>
      <c r="D16" s="105">
        <v>0</v>
      </c>
      <c r="E16" s="105">
        <v>0</v>
      </c>
      <c r="F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</v>
      </c>
    </row>
    <row r="17" spans="1:12" x14ac:dyDescent="0.2">
      <c r="A17" s="103" t="s">
        <v>226</v>
      </c>
      <c r="B17" s="105">
        <v>0</v>
      </c>
      <c r="C17" s="105">
        <v>0</v>
      </c>
      <c r="D17" s="105">
        <v>0</v>
      </c>
      <c r="E17" s="105">
        <v>0</v>
      </c>
      <c r="F17" s="105">
        <v>0</v>
      </c>
      <c r="H17" s="105">
        <v>26176.282311863906</v>
      </c>
      <c r="I17" s="105">
        <v>26051.036941950682</v>
      </c>
      <c r="J17" s="105">
        <v>27428.736010996152</v>
      </c>
      <c r="K17" s="105">
        <v>27929.717490649051</v>
      </c>
      <c r="L17" s="105">
        <v>28555.944340215177</v>
      </c>
    </row>
    <row r="18" spans="1:12" x14ac:dyDescent="0.2">
      <c r="A18" s="103" t="s">
        <v>227</v>
      </c>
      <c r="B18" s="105">
        <v>0</v>
      </c>
      <c r="C18" s="105">
        <v>0</v>
      </c>
      <c r="D18" s="105">
        <v>0</v>
      </c>
      <c r="E18" s="105">
        <v>0</v>
      </c>
      <c r="F18" s="105">
        <v>0</v>
      </c>
      <c r="H18" s="105">
        <v>110274.57950811878</v>
      </c>
      <c r="I18" s="105">
        <v>109746.9499410943</v>
      </c>
      <c r="J18" s="105">
        <v>115550.8751783637</v>
      </c>
      <c r="K18" s="105">
        <v>117661.39344646168</v>
      </c>
      <c r="L18" s="105">
        <v>120299.54128158413</v>
      </c>
    </row>
    <row r="19" spans="1:12" x14ac:dyDescent="0.2">
      <c r="A19" s="103" t="s">
        <v>228</v>
      </c>
      <c r="B19" s="105">
        <v>0</v>
      </c>
      <c r="C19" s="105">
        <v>0</v>
      </c>
      <c r="D19" s="105">
        <v>0</v>
      </c>
      <c r="E19" s="105">
        <v>0</v>
      </c>
      <c r="F19" s="105">
        <v>0</v>
      </c>
      <c r="H19" s="105">
        <v>335028.6731816851</v>
      </c>
      <c r="I19" s="105">
        <v>332544.92759831646</v>
      </c>
      <c r="J19" s="105">
        <v>352649.23877913412</v>
      </c>
      <c r="K19" s="105">
        <v>360666.69148462929</v>
      </c>
      <c r="L19" s="105">
        <v>369476.97428335383</v>
      </c>
    </row>
    <row r="20" spans="1:12" x14ac:dyDescent="0.2">
      <c r="A20" s="103" t="s">
        <v>229</v>
      </c>
      <c r="B20" s="105">
        <v>0</v>
      </c>
      <c r="C20" s="105">
        <v>0</v>
      </c>
      <c r="D20" s="105">
        <v>0</v>
      </c>
      <c r="E20" s="105">
        <v>0</v>
      </c>
      <c r="F20" s="105">
        <v>0</v>
      </c>
      <c r="H20" s="105">
        <v>954529.2439237471</v>
      </c>
      <c r="I20" s="105">
        <v>1026578.28754352</v>
      </c>
      <c r="J20" s="105">
        <v>1033759.3601077641</v>
      </c>
      <c r="K20" s="105">
        <v>1075167.6245567242</v>
      </c>
      <c r="L20" s="105">
        <v>1092939.2934553833</v>
      </c>
    </row>
    <row r="21" spans="1:12" x14ac:dyDescent="0.2">
      <c r="A21" s="103" t="s">
        <v>230</v>
      </c>
      <c r="B21" s="105">
        <v>0</v>
      </c>
      <c r="C21" s="105">
        <v>0</v>
      </c>
      <c r="D21" s="105">
        <v>0</v>
      </c>
      <c r="E21" s="105">
        <v>0</v>
      </c>
      <c r="F21" s="105">
        <v>0</v>
      </c>
      <c r="H21" s="105">
        <v>5559.6001816775697</v>
      </c>
      <c r="I21" s="105">
        <v>5499.1697449202056</v>
      </c>
      <c r="J21" s="105">
        <v>5922.1828022217605</v>
      </c>
      <c r="K21" s="105">
        <v>6088.3665033045127</v>
      </c>
      <c r="L21" s="105">
        <v>6269.6578135766085</v>
      </c>
    </row>
    <row r="22" spans="1:12" x14ac:dyDescent="0.2">
      <c r="A22" s="103" t="s">
        <v>231</v>
      </c>
      <c r="B22" s="105">
        <v>0</v>
      </c>
      <c r="C22" s="105">
        <v>0</v>
      </c>
      <c r="D22" s="105">
        <v>0</v>
      </c>
      <c r="E22" s="105">
        <v>0</v>
      </c>
      <c r="F22" s="105">
        <v>0</v>
      </c>
      <c r="H22" s="105">
        <v>172405.61787742758</v>
      </c>
      <c r="I22" s="105">
        <v>171007.17205367275</v>
      </c>
      <c r="J22" s="105">
        <v>180828.66432307643</v>
      </c>
      <c r="K22" s="105">
        <v>184980.48481009831</v>
      </c>
      <c r="L22" s="105">
        <v>189175.82228136284</v>
      </c>
    </row>
    <row r="23" spans="1:12" x14ac:dyDescent="0.2">
      <c r="A23" s="103" t="s">
        <v>232</v>
      </c>
      <c r="B23" s="105">
        <v>0</v>
      </c>
      <c r="C23" s="105">
        <v>0</v>
      </c>
      <c r="D23" s="105">
        <v>0</v>
      </c>
      <c r="E23" s="105">
        <v>0</v>
      </c>
      <c r="F23" s="105">
        <v>0</v>
      </c>
      <c r="H23" s="105">
        <v>124801.67798757204</v>
      </c>
      <c r="I23" s="105">
        <v>123877.22601946902</v>
      </c>
      <c r="J23" s="105">
        <v>131707.43584480876</v>
      </c>
      <c r="K23" s="105">
        <v>134674.38064728535</v>
      </c>
      <c r="L23" s="105">
        <v>138127.25957590371</v>
      </c>
    </row>
    <row r="24" spans="1:12" x14ac:dyDescent="0.2">
      <c r="A24" s="103" t="s">
        <v>233</v>
      </c>
      <c r="B24" s="105">
        <v>0</v>
      </c>
      <c r="C24" s="105">
        <v>0</v>
      </c>
      <c r="D24" s="105">
        <v>0</v>
      </c>
      <c r="E24" s="105">
        <v>0</v>
      </c>
      <c r="F24" s="105">
        <v>0</v>
      </c>
      <c r="H24" s="105">
        <v>432779.02856852696</v>
      </c>
      <c r="I24" s="105">
        <v>429221.34204956784</v>
      </c>
      <c r="J24" s="105">
        <v>455521.54374055908</v>
      </c>
      <c r="K24" s="105">
        <v>466273.59000983008</v>
      </c>
      <c r="L24" s="105">
        <v>477626.17259101674</v>
      </c>
    </row>
    <row r="25" spans="1:12" x14ac:dyDescent="0.2">
      <c r="A25" s="103" t="s">
        <v>234</v>
      </c>
      <c r="B25" s="105">
        <v>0</v>
      </c>
      <c r="C25" s="105">
        <v>0</v>
      </c>
      <c r="D25" s="105">
        <v>0</v>
      </c>
      <c r="E25" s="105">
        <v>0</v>
      </c>
      <c r="F25" s="105">
        <v>0</v>
      </c>
      <c r="H25" s="105">
        <v>533005.14394358115</v>
      </c>
      <c r="I25" s="105">
        <v>530383.60240718606</v>
      </c>
      <c r="J25" s="105">
        <v>549101.46652370621</v>
      </c>
      <c r="K25" s="105">
        <v>557228.38915317995</v>
      </c>
      <c r="L25" s="105">
        <v>565093.01376236521</v>
      </c>
    </row>
    <row r="26" spans="1:12" x14ac:dyDescent="0.2">
      <c r="A26" s="103" t="s">
        <v>235</v>
      </c>
      <c r="B26" s="105">
        <v>0</v>
      </c>
      <c r="C26" s="105">
        <v>0</v>
      </c>
      <c r="D26" s="105">
        <v>0</v>
      </c>
      <c r="E26" s="105">
        <v>0</v>
      </c>
      <c r="F26" s="105">
        <v>0</v>
      </c>
      <c r="H26" s="105">
        <v>533005.14394358115</v>
      </c>
      <c r="I26" s="105">
        <v>530383.60240718606</v>
      </c>
      <c r="J26" s="105">
        <v>549101.46652370621</v>
      </c>
      <c r="K26" s="105">
        <v>557228.38915317995</v>
      </c>
      <c r="L26" s="105">
        <v>565093.01376236521</v>
      </c>
    </row>
    <row r="27" spans="1:12" x14ac:dyDescent="0.2">
      <c r="A27" s="103" t="s">
        <v>236</v>
      </c>
      <c r="B27" s="105">
        <v>0</v>
      </c>
      <c r="C27" s="105">
        <v>0</v>
      </c>
      <c r="D27" s="105">
        <v>0</v>
      </c>
      <c r="E27" s="105">
        <v>0</v>
      </c>
      <c r="F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0</v>
      </c>
    </row>
    <row r="28" spans="1:12" x14ac:dyDescent="0.2">
      <c r="A28" s="103" t="s">
        <v>237</v>
      </c>
      <c r="B28" s="105">
        <v>0</v>
      </c>
      <c r="C28" s="105">
        <v>0</v>
      </c>
      <c r="D28" s="105">
        <v>0</v>
      </c>
      <c r="E28" s="105">
        <v>0</v>
      </c>
      <c r="F28" s="105">
        <v>0</v>
      </c>
      <c r="H28" s="105">
        <v>0</v>
      </c>
      <c r="I28" s="105">
        <v>0</v>
      </c>
      <c r="J28" s="105">
        <v>0</v>
      </c>
      <c r="K28" s="105">
        <v>0</v>
      </c>
      <c r="L28" s="105">
        <v>0</v>
      </c>
    </row>
    <row r="29" spans="1:12" x14ac:dyDescent="0.2">
      <c r="A29" s="103" t="s">
        <v>238</v>
      </c>
      <c r="B29" s="105">
        <v>0</v>
      </c>
      <c r="C29" s="105">
        <v>0</v>
      </c>
      <c r="D29" s="105">
        <v>0</v>
      </c>
      <c r="E29" s="105">
        <v>0</v>
      </c>
      <c r="F29" s="105">
        <v>0</v>
      </c>
      <c r="H29" s="105">
        <v>0</v>
      </c>
      <c r="I29" s="105">
        <v>0</v>
      </c>
      <c r="J29" s="105">
        <v>0</v>
      </c>
      <c r="K29" s="105">
        <v>0</v>
      </c>
      <c r="L29" s="105">
        <v>0</v>
      </c>
    </row>
    <row r="30" spans="1:12" x14ac:dyDescent="0.2">
      <c r="A30" s="103" t="s">
        <v>239</v>
      </c>
      <c r="B30" s="105">
        <v>0</v>
      </c>
      <c r="C30" s="105">
        <v>0</v>
      </c>
      <c r="D30" s="105">
        <v>0</v>
      </c>
      <c r="E30" s="105">
        <v>0</v>
      </c>
      <c r="F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0</v>
      </c>
    </row>
    <row r="31" spans="1:12" x14ac:dyDescent="0.2">
      <c r="A31" s="103" t="s">
        <v>240</v>
      </c>
      <c r="B31" s="105">
        <v>0</v>
      </c>
      <c r="C31" s="105">
        <v>0</v>
      </c>
      <c r="D31" s="105">
        <v>0</v>
      </c>
      <c r="E31" s="105">
        <v>0</v>
      </c>
      <c r="F31" s="105">
        <v>0</v>
      </c>
      <c r="H31" s="105">
        <v>0</v>
      </c>
      <c r="I31" s="105">
        <v>0</v>
      </c>
      <c r="J31" s="105">
        <v>0</v>
      </c>
      <c r="K31" s="105">
        <v>0</v>
      </c>
      <c r="L31" s="105">
        <v>0</v>
      </c>
    </row>
    <row r="32" spans="1:12" x14ac:dyDescent="0.2">
      <c r="A32" s="103" t="s">
        <v>241</v>
      </c>
      <c r="B32" s="105">
        <v>0</v>
      </c>
      <c r="C32" s="105">
        <v>0</v>
      </c>
      <c r="D32" s="105">
        <v>0</v>
      </c>
      <c r="E32" s="105">
        <v>0</v>
      </c>
      <c r="F32" s="105">
        <v>0</v>
      </c>
      <c r="H32" s="105">
        <v>0</v>
      </c>
      <c r="I32" s="105">
        <v>0</v>
      </c>
      <c r="J32" s="105">
        <v>0</v>
      </c>
      <c r="K32" s="105">
        <v>0</v>
      </c>
      <c r="L32" s="105">
        <v>0</v>
      </c>
    </row>
    <row r="33" spans="1:12" x14ac:dyDescent="0.2">
      <c r="A33" s="103" t="s">
        <v>242</v>
      </c>
      <c r="B33" s="105">
        <v>0</v>
      </c>
      <c r="C33" s="105">
        <v>0</v>
      </c>
      <c r="D33" s="105">
        <v>0</v>
      </c>
      <c r="E33" s="105">
        <v>0</v>
      </c>
      <c r="F33" s="105">
        <v>0</v>
      </c>
      <c r="H33" s="105">
        <v>0</v>
      </c>
      <c r="I33" s="105">
        <v>0</v>
      </c>
      <c r="J33" s="105">
        <v>0</v>
      </c>
      <c r="K33" s="105">
        <v>0</v>
      </c>
      <c r="L33" s="105">
        <v>0</v>
      </c>
    </row>
    <row r="34" spans="1:12" x14ac:dyDescent="0.2">
      <c r="A34" s="103" t="s">
        <v>243</v>
      </c>
      <c r="B34" s="105">
        <v>0</v>
      </c>
      <c r="C34" s="105">
        <v>0</v>
      </c>
      <c r="D34" s="105">
        <v>0</v>
      </c>
      <c r="E34" s="105">
        <v>0</v>
      </c>
      <c r="F34" s="105">
        <v>0</v>
      </c>
      <c r="H34" s="105">
        <v>0</v>
      </c>
      <c r="I34" s="105">
        <v>0</v>
      </c>
      <c r="J34" s="105">
        <v>0</v>
      </c>
      <c r="K34" s="105">
        <v>0</v>
      </c>
      <c r="L34" s="105">
        <v>0</v>
      </c>
    </row>
    <row r="35" spans="1:12" x14ac:dyDescent="0.2">
      <c r="A35" s="103" t="s">
        <v>244</v>
      </c>
      <c r="B35" s="105">
        <v>0</v>
      </c>
      <c r="C35" s="105">
        <v>0</v>
      </c>
      <c r="D35" s="105">
        <v>0</v>
      </c>
      <c r="E35" s="105">
        <v>0</v>
      </c>
      <c r="F35" s="105">
        <v>0</v>
      </c>
      <c r="H35" s="105">
        <v>0</v>
      </c>
      <c r="I35" s="105">
        <v>0</v>
      </c>
      <c r="J35" s="105">
        <v>0</v>
      </c>
      <c r="K35" s="105">
        <v>0</v>
      </c>
      <c r="L35" s="105">
        <v>0</v>
      </c>
    </row>
    <row r="36" spans="1:12" x14ac:dyDescent="0.2">
      <c r="A36" s="103" t="s">
        <v>245</v>
      </c>
      <c r="B36" s="105">
        <v>0</v>
      </c>
      <c r="C36" s="105">
        <v>0</v>
      </c>
      <c r="D36" s="105">
        <v>0</v>
      </c>
      <c r="E36" s="105">
        <v>0</v>
      </c>
      <c r="F36" s="105">
        <v>0</v>
      </c>
      <c r="H36" s="105">
        <v>0</v>
      </c>
      <c r="I36" s="105">
        <v>0</v>
      </c>
      <c r="J36" s="105">
        <v>0</v>
      </c>
      <c r="K36" s="105">
        <v>0</v>
      </c>
      <c r="L36" s="105">
        <v>0</v>
      </c>
    </row>
    <row r="37" spans="1:12" x14ac:dyDescent="0.2">
      <c r="A37" s="103" t="s">
        <v>246</v>
      </c>
      <c r="B37" s="105">
        <v>0</v>
      </c>
      <c r="C37" s="105">
        <v>0</v>
      </c>
      <c r="D37" s="105">
        <v>0</v>
      </c>
      <c r="E37" s="105">
        <v>0</v>
      </c>
      <c r="F37" s="105">
        <v>0</v>
      </c>
      <c r="H37" s="105">
        <v>0</v>
      </c>
      <c r="I37" s="105">
        <v>0</v>
      </c>
      <c r="J37" s="105">
        <v>0</v>
      </c>
      <c r="K37" s="105">
        <v>0</v>
      </c>
      <c r="L37" s="105">
        <v>0</v>
      </c>
    </row>
    <row r="38" spans="1:12" x14ac:dyDescent="0.2">
      <c r="A38" s="103" t="s">
        <v>247</v>
      </c>
      <c r="B38" s="105">
        <v>0</v>
      </c>
      <c r="C38" s="105">
        <v>0</v>
      </c>
      <c r="D38" s="105">
        <v>0</v>
      </c>
      <c r="E38" s="105">
        <v>0</v>
      </c>
      <c r="F38" s="105">
        <v>0</v>
      </c>
      <c r="H38" s="105">
        <v>0</v>
      </c>
      <c r="I38" s="105">
        <v>0</v>
      </c>
      <c r="J38" s="105">
        <v>0</v>
      </c>
      <c r="K38" s="105">
        <v>0</v>
      </c>
      <c r="L38" s="105">
        <v>0</v>
      </c>
    </row>
    <row r="39" spans="1:12" x14ac:dyDescent="0.2">
      <c r="A39" s="103" t="s">
        <v>248</v>
      </c>
      <c r="B39" s="105">
        <v>0</v>
      </c>
      <c r="C39" s="105">
        <v>0</v>
      </c>
      <c r="D39" s="105">
        <v>0</v>
      </c>
      <c r="E39" s="105">
        <v>0</v>
      </c>
      <c r="F39" s="105">
        <v>0</v>
      </c>
      <c r="H39" s="105">
        <v>0</v>
      </c>
      <c r="I39" s="105">
        <v>0</v>
      </c>
      <c r="J39" s="105">
        <v>0</v>
      </c>
      <c r="K39" s="105">
        <v>0</v>
      </c>
      <c r="L39" s="105">
        <v>0</v>
      </c>
    </row>
    <row r="40" spans="1:12" x14ac:dyDescent="0.2">
      <c r="A40" s="103" t="s">
        <v>249</v>
      </c>
      <c r="B40" s="105">
        <v>0</v>
      </c>
      <c r="C40" s="105">
        <v>0</v>
      </c>
      <c r="D40" s="105">
        <v>0</v>
      </c>
      <c r="E40" s="105">
        <v>0</v>
      </c>
      <c r="F40" s="105">
        <v>0</v>
      </c>
      <c r="H40" s="105">
        <v>0</v>
      </c>
      <c r="I40" s="105">
        <v>0</v>
      </c>
      <c r="J40" s="105">
        <v>0</v>
      </c>
      <c r="K40" s="105">
        <v>0</v>
      </c>
      <c r="L40" s="105">
        <v>0</v>
      </c>
    </row>
    <row r="41" spans="1:12" x14ac:dyDescent="0.2">
      <c r="A41" s="103" t="s">
        <v>250</v>
      </c>
      <c r="B41" s="105">
        <v>0</v>
      </c>
      <c r="C41" s="105">
        <v>0</v>
      </c>
      <c r="D41" s="105">
        <v>0</v>
      </c>
      <c r="E41" s="105">
        <v>0</v>
      </c>
      <c r="F41" s="105">
        <v>0</v>
      </c>
      <c r="H41" s="105">
        <v>0</v>
      </c>
      <c r="I41" s="105">
        <v>0</v>
      </c>
      <c r="J41" s="105">
        <v>0</v>
      </c>
      <c r="K41" s="105">
        <v>0</v>
      </c>
      <c r="L41" s="105">
        <v>0</v>
      </c>
    </row>
    <row r="42" spans="1:12" x14ac:dyDescent="0.2">
      <c r="A42" s="103" t="s">
        <v>206</v>
      </c>
      <c r="B42" s="105">
        <v>726387.21729334455</v>
      </c>
      <c r="C42" s="105">
        <v>728253.98919874791</v>
      </c>
      <c r="D42" s="105">
        <v>739191.3891246065</v>
      </c>
      <c r="E42" s="105">
        <v>738580.72526038857</v>
      </c>
      <c r="F42" s="105">
        <v>737894.36338818865</v>
      </c>
      <c r="H42" s="105">
        <v>0</v>
      </c>
      <c r="I42" s="105">
        <v>0</v>
      </c>
      <c r="J42" s="105">
        <v>0</v>
      </c>
      <c r="K42" s="105">
        <v>0</v>
      </c>
      <c r="L42" s="105">
        <v>0</v>
      </c>
    </row>
    <row r="43" spans="1:12" x14ac:dyDescent="0.2">
      <c r="A43" s="103" t="s">
        <v>207</v>
      </c>
      <c r="B43" s="105">
        <v>0</v>
      </c>
      <c r="C43" s="105">
        <v>0</v>
      </c>
      <c r="D43" s="105">
        <v>0</v>
      </c>
      <c r="E43" s="105">
        <v>0</v>
      </c>
      <c r="F43" s="105">
        <v>0</v>
      </c>
      <c r="H43" s="105">
        <v>0</v>
      </c>
      <c r="I43" s="105">
        <v>0</v>
      </c>
      <c r="J43" s="105">
        <v>0</v>
      </c>
      <c r="K43" s="105">
        <v>0</v>
      </c>
      <c r="L43" s="105">
        <v>0</v>
      </c>
    </row>
    <row r="44" spans="1:12" x14ac:dyDescent="0.2">
      <c r="A44" s="103" t="s">
        <v>208</v>
      </c>
      <c r="B44" s="105">
        <v>0</v>
      </c>
      <c r="C44" s="105">
        <v>0</v>
      </c>
      <c r="D44" s="105">
        <v>0</v>
      </c>
      <c r="E44" s="105">
        <v>0</v>
      </c>
      <c r="F44" s="105">
        <v>0</v>
      </c>
      <c r="H44" s="105">
        <v>0</v>
      </c>
      <c r="I44" s="105">
        <v>0</v>
      </c>
      <c r="J44" s="105">
        <v>0</v>
      </c>
      <c r="K44" s="105">
        <v>0</v>
      </c>
      <c r="L44" s="105">
        <v>0</v>
      </c>
    </row>
    <row r="45" spans="1:12" x14ac:dyDescent="0.2">
      <c r="A45" s="103" t="s">
        <v>251</v>
      </c>
      <c r="B45" s="105">
        <v>0</v>
      </c>
      <c r="C45" s="105">
        <v>0</v>
      </c>
      <c r="D45" s="105">
        <v>0</v>
      </c>
      <c r="E45" s="105">
        <v>0</v>
      </c>
      <c r="F45" s="105">
        <v>0</v>
      </c>
      <c r="H45" s="105">
        <v>0</v>
      </c>
      <c r="I45" s="105">
        <v>0</v>
      </c>
      <c r="J45" s="105">
        <v>0</v>
      </c>
      <c r="K45" s="105">
        <v>0</v>
      </c>
      <c r="L45" s="105">
        <v>0</v>
      </c>
    </row>
    <row r="46" spans="1:12" x14ac:dyDescent="0.2">
      <c r="A46" s="103" t="s">
        <v>252</v>
      </c>
      <c r="B46" s="105">
        <v>0</v>
      </c>
      <c r="C46" s="105">
        <v>0</v>
      </c>
      <c r="D46" s="105">
        <v>0</v>
      </c>
      <c r="E46" s="105">
        <v>0</v>
      </c>
      <c r="F46" s="105">
        <v>0</v>
      </c>
      <c r="H46" s="105">
        <v>0</v>
      </c>
      <c r="I46" s="105">
        <v>0</v>
      </c>
      <c r="J46" s="105">
        <v>0</v>
      </c>
      <c r="K46" s="105">
        <v>0</v>
      </c>
      <c r="L46" s="105">
        <v>0</v>
      </c>
    </row>
    <row r="47" spans="1:12" x14ac:dyDescent="0.2">
      <c r="A47" s="103" t="s">
        <v>31</v>
      </c>
      <c r="B47" s="105">
        <v>0</v>
      </c>
      <c r="C47" s="105">
        <v>0</v>
      </c>
      <c r="D47" s="105">
        <v>0</v>
      </c>
      <c r="E47" s="105">
        <v>0</v>
      </c>
      <c r="F47" s="105">
        <v>0</v>
      </c>
      <c r="H47" s="105">
        <v>0</v>
      </c>
      <c r="I47" s="105">
        <v>0</v>
      </c>
      <c r="J47" s="105">
        <v>0</v>
      </c>
      <c r="K47" s="105">
        <v>0</v>
      </c>
      <c r="L47" s="105">
        <v>0</v>
      </c>
    </row>
    <row r="48" spans="1:12" x14ac:dyDescent="0.2">
      <c r="A48" s="103" t="s">
        <v>253</v>
      </c>
      <c r="B48" s="105">
        <v>0</v>
      </c>
      <c r="C48" s="105">
        <v>0</v>
      </c>
      <c r="D48" s="105">
        <v>0</v>
      </c>
      <c r="E48" s="105">
        <v>0</v>
      </c>
      <c r="F48" s="105">
        <v>0</v>
      </c>
      <c r="H48" s="105">
        <v>0</v>
      </c>
      <c r="I48" s="105">
        <v>0</v>
      </c>
      <c r="J48" s="105">
        <v>0</v>
      </c>
      <c r="K48" s="105">
        <v>0</v>
      </c>
      <c r="L48" s="105">
        <v>0</v>
      </c>
    </row>
    <row r="49" spans="1:12" x14ac:dyDescent="0.2">
      <c r="A49" s="103" t="s">
        <v>254</v>
      </c>
      <c r="B49" s="96">
        <v>0</v>
      </c>
      <c r="C49" s="96">
        <v>0</v>
      </c>
      <c r="D49" s="96">
        <v>0</v>
      </c>
      <c r="E49" s="96">
        <v>0</v>
      </c>
      <c r="F49" s="96">
        <v>0</v>
      </c>
      <c r="H49" s="105">
        <v>0</v>
      </c>
      <c r="I49" s="105">
        <v>0</v>
      </c>
      <c r="J49" s="105">
        <v>0</v>
      </c>
      <c r="K49" s="105">
        <v>0</v>
      </c>
      <c r="L49" s="105">
        <v>0</v>
      </c>
    </row>
    <row r="50" spans="1:12" x14ac:dyDescent="0.2">
      <c r="A50" s="95" t="s">
        <v>45</v>
      </c>
      <c r="B50" s="106">
        <f>SUM(B6:B49)</f>
        <v>726387.21729334455</v>
      </c>
      <c r="C50" s="106">
        <f t="shared" ref="C50:F50" si="0">SUM(C6:C49)</f>
        <v>728253.98919874791</v>
      </c>
      <c r="D50" s="106">
        <f t="shared" si="0"/>
        <v>739191.3891246065</v>
      </c>
      <c r="E50" s="106">
        <f t="shared" si="0"/>
        <v>738580.72526038857</v>
      </c>
      <c r="F50" s="106">
        <f t="shared" si="0"/>
        <v>737894.36338818865</v>
      </c>
      <c r="G50" s="63"/>
      <c r="H50" s="106">
        <f>SUM(H6:H49)</f>
        <v>5719461.0954955844</v>
      </c>
      <c r="I50" s="106">
        <f t="shared" ref="I50:L50" si="1">SUM(I6:I49)</f>
        <v>5762153.0795253646</v>
      </c>
      <c r="J50" s="106">
        <f t="shared" si="1"/>
        <v>6010139.2291111005</v>
      </c>
      <c r="K50" s="106">
        <f t="shared" si="1"/>
        <v>6147995.8555388525</v>
      </c>
      <c r="L50" s="106">
        <f t="shared" si="1"/>
        <v>6270935.6994958362</v>
      </c>
    </row>
    <row r="51" spans="1:12" x14ac:dyDescent="0.2">
      <c r="A51" s="25"/>
      <c r="B51" s="87"/>
      <c r="C51" s="87"/>
      <c r="D51" s="87"/>
      <c r="E51" s="87"/>
      <c r="F51" s="87"/>
      <c r="H51" s="87"/>
      <c r="I51" s="87"/>
      <c r="J51" s="87"/>
      <c r="K51" s="87"/>
      <c r="L51" s="87"/>
    </row>
    <row r="52" spans="1:12" x14ac:dyDescent="0.2">
      <c r="A52" s="9"/>
      <c r="B52" s="88"/>
      <c r="C52" s="88"/>
      <c r="D52" s="88"/>
      <c r="E52" s="88"/>
      <c r="F52" s="88"/>
      <c r="H52" s="88"/>
      <c r="I52" s="88"/>
      <c r="J52" s="88"/>
      <c r="K52" s="88"/>
      <c r="L52" s="88"/>
    </row>
    <row r="53" spans="1:12" x14ac:dyDescent="0.2">
      <c r="B53" s="63"/>
      <c r="C53" s="63"/>
      <c r="D53" s="63"/>
      <c r="E53" s="63"/>
      <c r="F53" s="63"/>
      <c r="H53" s="63"/>
      <c r="I53" s="63"/>
      <c r="J53" s="63"/>
      <c r="K53" s="63"/>
      <c r="L53" s="63"/>
    </row>
  </sheetData>
  <mergeCells count="2">
    <mergeCell ref="B4:F4"/>
    <mergeCell ref="H4:L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I155"/>
  <sheetViews>
    <sheetView zoomScale="80" zoomScaleNormal="8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F10" sqref="F10"/>
    </sheetView>
  </sheetViews>
  <sheetFormatPr defaultRowHeight="12.75" x14ac:dyDescent="0.2"/>
  <cols>
    <col min="1" max="1" width="5" customWidth="1"/>
    <col min="2" max="2" width="68.5703125" style="26" customWidth="1"/>
    <col min="3" max="3" width="26.5703125" style="26" bestFit="1" customWidth="1"/>
    <col min="4" max="4" width="27.140625" style="26" bestFit="1" customWidth="1"/>
    <col min="5" max="9" width="14.28515625" customWidth="1"/>
  </cols>
  <sheetData>
    <row r="1" spans="1:9" x14ac:dyDescent="0.2">
      <c r="B1" s="82" t="str">
        <f>'Misc Data'!$B$1</f>
        <v>Standard Control Services</v>
      </c>
      <c r="E1" s="7" t="s">
        <v>9</v>
      </c>
    </row>
    <row r="3" spans="1:9" x14ac:dyDescent="0.2">
      <c r="E3" s="151" t="s">
        <v>257</v>
      </c>
      <c r="F3" s="163"/>
      <c r="G3" s="163"/>
      <c r="H3" s="163"/>
      <c r="I3" s="147"/>
    </row>
    <row r="4" spans="1:9" x14ac:dyDescent="0.2">
      <c r="E4" s="89">
        <f>SUM(E6:E155)</f>
        <v>61353514.861457117</v>
      </c>
      <c r="F4" s="89">
        <f t="shared" ref="F4:I4" si="0">SUM(F6:F155)</f>
        <v>62605964.85465759</v>
      </c>
      <c r="G4" s="89">
        <f t="shared" si="0"/>
        <v>59028448.044255227</v>
      </c>
      <c r="H4" s="89">
        <f t="shared" si="0"/>
        <v>61910157.851456262</v>
      </c>
      <c r="I4" s="89">
        <f t="shared" si="0"/>
        <v>59756258.900624283</v>
      </c>
    </row>
    <row r="5" spans="1:9" x14ac:dyDescent="0.2">
      <c r="A5" s="27">
        <v>1</v>
      </c>
      <c r="B5" s="60" t="s">
        <v>21</v>
      </c>
      <c r="C5" s="55" t="s">
        <v>213</v>
      </c>
      <c r="D5" s="55" t="s">
        <v>214</v>
      </c>
      <c r="E5" s="53" t="str">
        <f>'General Input'!$B$8</f>
        <v>2019/20</v>
      </c>
      <c r="F5" s="53" t="str">
        <f>'General Input'!$C$8</f>
        <v>2020/21</v>
      </c>
      <c r="G5" s="53" t="str">
        <f>'General Input'!$D$8</f>
        <v>2021/22</v>
      </c>
      <c r="H5" s="53" t="str">
        <f>'General Input'!$E$8</f>
        <v>2022/23</v>
      </c>
      <c r="I5" s="53" t="str">
        <f>'General Input'!$F$8</f>
        <v>2023/24</v>
      </c>
    </row>
    <row r="6" spans="1:9" x14ac:dyDescent="0.2">
      <c r="A6" s="27">
        <f>A5+1</f>
        <v>2</v>
      </c>
      <c r="B6" s="26" t="str">
        <f>'Misc Data'!B6</f>
        <v>Address safety and environmental Issued in ground mounted substations - Replace substation doors (Build subs)</v>
      </c>
      <c r="C6" s="26" t="str">
        <f>'Misc Data'!C6</f>
        <v>Renewal</v>
      </c>
      <c r="D6" s="26" t="str">
        <f>'Misc Data'!D6</f>
        <v>Reliability &amp; quality maintained</v>
      </c>
      <c r="E6" s="54">
        <v>43730.43004599752</v>
      </c>
      <c r="F6" s="54">
        <v>43730.43004599752</v>
      </c>
      <c r="G6" s="54">
        <v>43730.43004599752</v>
      </c>
      <c r="H6" s="54">
        <v>43730.43004599752</v>
      </c>
      <c r="I6" s="54">
        <v>43730.43004599752</v>
      </c>
    </row>
    <row r="7" spans="1:9" x14ac:dyDescent="0.2">
      <c r="A7" s="27">
        <f t="shared" ref="A7:A70" si="1">A6+1</f>
        <v>3</v>
      </c>
      <c r="B7" s="26" t="str">
        <f>'Misc Data'!B7</f>
        <v>Address Safety and Environmental issues at HV Regulator Sites</v>
      </c>
      <c r="C7" s="26" t="str">
        <f>'Misc Data'!C7</f>
        <v>Renewal</v>
      </c>
      <c r="D7" s="26" t="str">
        <f>'Misc Data'!D7</f>
        <v>Reliability &amp; quality maintained</v>
      </c>
      <c r="E7" s="54">
        <v>267324.30729058373</v>
      </c>
      <c r="F7" s="54">
        <v>0</v>
      </c>
      <c r="G7" s="54">
        <v>267324.30729058373</v>
      </c>
      <c r="H7" s="54">
        <v>0</v>
      </c>
      <c r="I7" s="54">
        <v>267324.30729058373</v>
      </c>
    </row>
    <row r="8" spans="1:9" x14ac:dyDescent="0.2">
      <c r="A8" s="27">
        <f t="shared" si="1"/>
        <v>4</v>
      </c>
      <c r="B8" s="26" t="str">
        <f>'Misc Data'!B8</f>
        <v>Address safety and environmental issues in ground mounted substations - Asbestos</v>
      </c>
      <c r="C8" s="26" t="str">
        <f>'Misc Data'!C8</f>
        <v>Renewal</v>
      </c>
      <c r="D8" s="26" t="str">
        <f>'Misc Data'!D8</f>
        <v>Reliability &amp; quality maintained</v>
      </c>
      <c r="E8" s="54">
        <v>3644.2025038331267</v>
      </c>
      <c r="F8" s="54">
        <v>3644.2025038331267</v>
      </c>
      <c r="G8" s="54">
        <v>3644.2025038331267</v>
      </c>
      <c r="H8" s="54">
        <v>3644.2025038331267</v>
      </c>
      <c r="I8" s="54">
        <v>3644.2025038331267</v>
      </c>
    </row>
    <row r="9" spans="1:9" x14ac:dyDescent="0.2">
      <c r="A9" s="27">
        <f t="shared" si="1"/>
        <v>5</v>
      </c>
      <c r="B9" s="26" t="str">
        <f>'Misc Data'!B9</f>
        <v>Address safety and environmental issues in ground mounted substations - Oil containment</v>
      </c>
      <c r="C9" s="26" t="str">
        <f>'Misc Data'!C9</f>
        <v>Renewal</v>
      </c>
      <c r="D9" s="26" t="str">
        <f>'Misc Data'!D9</f>
        <v>Reliability &amp; quality maintained</v>
      </c>
      <c r="E9" s="54">
        <v>58307.240061330027</v>
      </c>
      <c r="F9" s="54">
        <v>58307.240061330027</v>
      </c>
      <c r="G9" s="54">
        <v>58307.240061330027</v>
      </c>
      <c r="H9" s="54">
        <v>58307.240061330027</v>
      </c>
      <c r="I9" s="54">
        <v>58307.240061330027</v>
      </c>
    </row>
    <row r="10" spans="1:9" x14ac:dyDescent="0.2">
      <c r="A10" s="27">
        <f t="shared" si="1"/>
        <v>6</v>
      </c>
      <c r="B10" s="26" t="str">
        <f>'Misc Data'!B10</f>
        <v>Air Break Switches Unit Replacement - cracked insulators</v>
      </c>
      <c r="C10" s="26" t="str">
        <f>'Misc Data'!C10</f>
        <v>Renewal</v>
      </c>
      <c r="D10" s="26" t="str">
        <f>'Misc Data'!D10</f>
        <v>Reliability &amp; quality maintained</v>
      </c>
      <c r="E10" s="54">
        <v>1926331.4386889469</v>
      </c>
      <c r="F10" s="54">
        <v>1926331.4386889469</v>
      </c>
      <c r="G10" s="54">
        <v>48158.285967223674</v>
      </c>
      <c r="H10" s="54">
        <v>48158.285967223674</v>
      </c>
      <c r="I10" s="54">
        <v>48158.285967223674</v>
      </c>
    </row>
    <row r="11" spans="1:9" x14ac:dyDescent="0.2">
      <c r="A11" s="27">
        <f t="shared" si="1"/>
        <v>7</v>
      </c>
      <c r="B11" s="26" t="str">
        <f>'Misc Data'!B11</f>
        <v>Asset Management Information System (AMIS) Improvement Program D</v>
      </c>
      <c r="C11" s="26" t="str">
        <f>'Misc Data'!C11</f>
        <v>Operational support systems</v>
      </c>
      <c r="D11" s="26" t="str">
        <f>'Misc Data'!D11</f>
        <v>Asset management systems</v>
      </c>
      <c r="E11" s="54">
        <v>2892750</v>
      </c>
      <c r="F11" s="54">
        <v>2660000</v>
      </c>
      <c r="G11" s="54">
        <v>2660000</v>
      </c>
      <c r="H11" s="54">
        <v>2660000</v>
      </c>
      <c r="I11" s="54">
        <v>1662500</v>
      </c>
    </row>
    <row r="12" spans="1:9" x14ac:dyDescent="0.2">
      <c r="A12" s="27">
        <f t="shared" si="1"/>
        <v>8</v>
      </c>
      <c r="B12" s="26" t="str">
        <f>'Misc Data'!B12</f>
        <v>Augment HV Control Station - Fault level</v>
      </c>
      <c r="C12" s="26" t="str">
        <f>'Misc Data'!C12</f>
        <v>Development</v>
      </c>
      <c r="D12" s="26" t="str">
        <f>'Misc Data'!D12</f>
        <v>Augmentation</v>
      </c>
      <c r="E12" s="54">
        <v>103647.79953322797</v>
      </c>
      <c r="F12" s="54">
        <v>103647.79953322797</v>
      </c>
      <c r="G12" s="54">
        <v>103647.79953322797</v>
      </c>
      <c r="H12" s="54">
        <v>103647.79953322797</v>
      </c>
      <c r="I12" s="54">
        <v>103647.79953322797</v>
      </c>
    </row>
    <row r="13" spans="1:9" x14ac:dyDescent="0.2">
      <c r="A13" s="27">
        <f t="shared" si="1"/>
        <v>9</v>
      </c>
      <c r="B13" s="26" t="str">
        <f>'Misc Data'!B13</f>
        <v>Augment HV Feeder - Fault Level</v>
      </c>
      <c r="C13" s="26" t="str">
        <f>'Misc Data'!C13</f>
        <v>Development</v>
      </c>
      <c r="D13" s="26" t="str">
        <f>'Misc Data'!D13</f>
        <v>Augmentation</v>
      </c>
      <c r="E13" s="54">
        <v>361738.49417929328</v>
      </c>
      <c r="F13" s="54">
        <v>361738.49417929328</v>
      </c>
      <c r="G13" s="54">
        <v>361738.49417929328</v>
      </c>
      <c r="H13" s="54">
        <v>361738.49417929328</v>
      </c>
      <c r="I13" s="54">
        <v>361738.49417929328</v>
      </c>
    </row>
    <row r="14" spans="1:9" x14ac:dyDescent="0.2">
      <c r="A14" s="27">
        <f t="shared" si="1"/>
        <v>10</v>
      </c>
      <c r="B14" s="26" t="str">
        <f>'Misc Data'!B14</f>
        <v>Augment HV Feeder - Network access development</v>
      </c>
      <c r="C14" s="26" t="str">
        <f>'Misc Data'!C14</f>
        <v>Development</v>
      </c>
      <c r="D14" s="26" t="str">
        <f>'Misc Data'!D14</f>
        <v>Augmentation</v>
      </c>
      <c r="E14" s="54">
        <v>331672.95850632951</v>
      </c>
      <c r="F14" s="54">
        <v>165836.47925316475</v>
      </c>
      <c r="G14" s="54">
        <v>165836.47925316475</v>
      </c>
      <c r="H14" s="54">
        <v>165836.47925316475</v>
      </c>
      <c r="I14" s="54">
        <v>165836.47925316475</v>
      </c>
    </row>
    <row r="15" spans="1:9" x14ac:dyDescent="0.2">
      <c r="A15" s="27">
        <f t="shared" si="1"/>
        <v>11</v>
      </c>
      <c r="B15" s="26" t="str">
        <f>'Misc Data'!B15</f>
        <v>Augment HV Feeder - TRIP S</v>
      </c>
      <c r="C15" s="26" t="str">
        <f>'Misc Data'!C15</f>
        <v>Renewal</v>
      </c>
      <c r="D15" s="26" t="str">
        <f>'Misc Data'!D15</f>
        <v>Reliability &amp; quality maintained</v>
      </c>
      <c r="E15" s="54">
        <v>0</v>
      </c>
      <c r="F15" s="54">
        <v>0</v>
      </c>
      <c r="G15" s="54">
        <v>174809.10533387749</v>
      </c>
      <c r="H15" s="54">
        <v>174809.10533387749</v>
      </c>
      <c r="I15" s="54">
        <v>174809.10533387749</v>
      </c>
    </row>
    <row r="16" spans="1:9" x14ac:dyDescent="0.2">
      <c r="A16" s="27">
        <f t="shared" si="1"/>
        <v>12</v>
      </c>
      <c r="B16" s="26" t="str">
        <f>'Misc Data'!B16</f>
        <v>Augment HV Feeder - TRIP-P</v>
      </c>
      <c r="C16" s="26" t="str">
        <f>'Misc Data'!C16</f>
        <v>Renewal</v>
      </c>
      <c r="D16" s="26" t="str">
        <f>'Misc Data'!D16</f>
        <v>Reliability &amp; quality maintained</v>
      </c>
      <c r="E16" s="54">
        <v>560599.10479647748</v>
      </c>
      <c r="F16" s="54">
        <v>560599.10479647748</v>
      </c>
      <c r="G16" s="54">
        <v>0</v>
      </c>
      <c r="H16" s="54">
        <v>0</v>
      </c>
      <c r="I16" s="54">
        <v>0</v>
      </c>
    </row>
    <row r="17" spans="1:9" x14ac:dyDescent="0.2">
      <c r="A17" s="27">
        <f t="shared" si="1"/>
        <v>13</v>
      </c>
      <c r="B17" s="26" t="str">
        <f>'Misc Data'!B17</f>
        <v>Augment HV Feeder (Capacity)</v>
      </c>
      <c r="C17" s="26" t="str">
        <f>'Misc Data'!C17</f>
        <v>Development</v>
      </c>
      <c r="D17" s="26" t="str">
        <f>'Misc Data'!D17</f>
        <v>Augmentation</v>
      </c>
      <c r="E17" s="54">
        <v>62188.679719936772</v>
      </c>
      <c r="F17" s="54">
        <v>27639.413208860788</v>
      </c>
      <c r="G17" s="54">
        <v>20729.559906645594</v>
      </c>
      <c r="H17" s="54">
        <v>0</v>
      </c>
      <c r="I17" s="54">
        <v>0</v>
      </c>
    </row>
    <row r="18" spans="1:9" x14ac:dyDescent="0.2">
      <c r="A18" s="27">
        <f t="shared" si="1"/>
        <v>14</v>
      </c>
      <c r="B18" s="26" t="str">
        <f>'Misc Data'!B18</f>
        <v>Augment HV GI Feeder - Capacity</v>
      </c>
      <c r="C18" s="26" t="str">
        <f>'Misc Data'!C18</f>
        <v>Development</v>
      </c>
      <c r="D18" s="26" t="str">
        <f>'Misc Data'!D18</f>
        <v>Augmentation</v>
      </c>
      <c r="E18" s="54">
        <v>537656.04515512986</v>
      </c>
      <c r="F18" s="54">
        <v>537656.04515512986</v>
      </c>
      <c r="G18" s="54">
        <v>537656.04515512986</v>
      </c>
      <c r="H18" s="54">
        <v>537656.04515512986</v>
      </c>
      <c r="I18" s="54">
        <v>537656.04515512986</v>
      </c>
    </row>
    <row r="19" spans="1:9" x14ac:dyDescent="0.2">
      <c r="A19" s="27">
        <f t="shared" si="1"/>
        <v>15</v>
      </c>
      <c r="B19" s="26" t="str">
        <f>'Misc Data'!B19</f>
        <v>Automation of Kiosk distribution substations project</v>
      </c>
      <c r="C19" s="26" t="str">
        <f>'Misc Data'!C19</f>
        <v>Renewal</v>
      </c>
      <c r="D19" s="26" t="str">
        <f>'Misc Data'!D19</f>
        <v>Reliability &amp; quality maintained</v>
      </c>
      <c r="E19" s="54">
        <v>35200.169896014457</v>
      </c>
      <c r="F19" s="54">
        <v>35200.169896014457</v>
      </c>
      <c r="G19" s="54">
        <v>35200.169896014457</v>
      </c>
      <c r="H19" s="54">
        <v>35200.169896014457</v>
      </c>
      <c r="I19" s="54">
        <v>35200.169896014457</v>
      </c>
    </row>
    <row r="20" spans="1:9" x14ac:dyDescent="0.2">
      <c r="A20" s="27">
        <f t="shared" si="1"/>
        <v>16</v>
      </c>
      <c r="B20" s="26" t="str">
        <f>'Misc Data'!B20</f>
        <v>BFM - Inspect/replace non-compliant HV connectors within 2km of Z substations</v>
      </c>
      <c r="C20" s="26" t="str">
        <f>'Misc Data'!C20</f>
        <v>Renewal</v>
      </c>
      <c r="D20" s="26" t="str">
        <f>'Misc Data'!D20</f>
        <v>Reliability &amp; quality maintained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</row>
    <row r="21" spans="1:9" x14ac:dyDescent="0.2">
      <c r="A21" s="27">
        <f t="shared" si="1"/>
        <v>17</v>
      </c>
      <c r="B21" s="26" t="str">
        <f>'Misc Data'!B21</f>
        <v>BFM - Install bird flight diverters</v>
      </c>
      <c r="C21" s="26" t="str">
        <f>'Misc Data'!C21</f>
        <v>Renewal</v>
      </c>
      <c r="D21" s="26" t="str">
        <f>'Misc Data'!D21</f>
        <v>Reliability &amp; quality maintained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</row>
    <row r="22" spans="1:9" x14ac:dyDescent="0.2">
      <c r="A22" s="27">
        <f t="shared" si="1"/>
        <v>18</v>
      </c>
      <c r="B22" s="26" t="str">
        <f>'Misc Data'!B22</f>
        <v>BFM - Install D Loops</v>
      </c>
      <c r="C22" s="26" t="str">
        <f>'Misc Data'!C22</f>
        <v>Renewal</v>
      </c>
      <c r="D22" s="26" t="str">
        <f>'Misc Data'!D22</f>
        <v>Reliability &amp; quality maintained</v>
      </c>
      <c r="E22" s="54">
        <v>0</v>
      </c>
      <c r="F22" s="54">
        <v>0</v>
      </c>
      <c r="G22" s="54">
        <v>0</v>
      </c>
      <c r="H22" s="54">
        <v>0</v>
      </c>
      <c r="I22" s="54">
        <v>0</v>
      </c>
    </row>
    <row r="23" spans="1:9" x14ac:dyDescent="0.2">
      <c r="A23" s="27">
        <f t="shared" si="1"/>
        <v>19</v>
      </c>
      <c r="B23" s="26" t="str">
        <f>'Misc Data'!B23</f>
        <v>BFM - Install Low Voltage  Spreaders</v>
      </c>
      <c r="C23" s="26" t="str">
        <f>'Misc Data'!C23</f>
        <v>Renewal</v>
      </c>
      <c r="D23" s="26" t="str">
        <f>'Misc Data'!D23</f>
        <v>Reliability &amp; quality maintained</v>
      </c>
      <c r="E23" s="54">
        <v>0</v>
      </c>
      <c r="F23" s="54">
        <v>0</v>
      </c>
      <c r="G23" s="54">
        <v>0</v>
      </c>
      <c r="H23" s="54">
        <v>0</v>
      </c>
      <c r="I23" s="54">
        <v>0</v>
      </c>
    </row>
    <row r="24" spans="1:9" x14ac:dyDescent="0.2">
      <c r="A24" s="27">
        <f t="shared" si="1"/>
        <v>20</v>
      </c>
      <c r="B24" s="26" t="str">
        <f>'Misc Data'!B24</f>
        <v>BFM - Install LV fuses on distribution transformers</v>
      </c>
      <c r="C24" s="26" t="str">
        <f>'Misc Data'!C24</f>
        <v>Renewal</v>
      </c>
      <c r="D24" s="26" t="str">
        <f>'Misc Data'!D24</f>
        <v>Reliability &amp; quality maintained</v>
      </c>
      <c r="E24" s="54">
        <v>0</v>
      </c>
      <c r="F24" s="54">
        <v>0</v>
      </c>
      <c r="G24" s="54">
        <v>0</v>
      </c>
      <c r="H24" s="54">
        <v>0</v>
      </c>
      <c r="I24" s="54">
        <v>0</v>
      </c>
    </row>
    <row r="25" spans="1:9" x14ac:dyDescent="0.2">
      <c r="A25" s="27">
        <f t="shared" si="1"/>
        <v>21</v>
      </c>
      <c r="B25" s="26" t="str">
        <f>'Misc Data'!B25</f>
        <v>BFM - Install single phase reclosers for SWER</v>
      </c>
      <c r="C25" s="26" t="str">
        <f>'Misc Data'!C25</f>
        <v>Renewal</v>
      </c>
      <c r="D25" s="26" t="str">
        <f>'Misc Data'!D25</f>
        <v>Reliability &amp; quality maintained</v>
      </c>
      <c r="E25" s="54">
        <v>0</v>
      </c>
      <c r="F25" s="54">
        <v>0</v>
      </c>
      <c r="G25" s="54">
        <v>0</v>
      </c>
      <c r="H25" s="54">
        <v>0</v>
      </c>
      <c r="I25" s="54">
        <v>0</v>
      </c>
    </row>
    <row r="26" spans="1:9" x14ac:dyDescent="0.2">
      <c r="A26" s="27">
        <f t="shared" si="1"/>
        <v>22</v>
      </c>
      <c r="B26" s="26" t="str">
        <f>'Misc Data'!B26</f>
        <v>BFM - Installation of Vibration Dampers (Replace ties &amp; insulators if old/defective)</v>
      </c>
      <c r="C26" s="26" t="str">
        <f>'Misc Data'!C26</f>
        <v>Renewal</v>
      </c>
      <c r="D26" s="26" t="str">
        <f>'Misc Data'!D26</f>
        <v>Reliability &amp; quality maintained</v>
      </c>
      <c r="E26" s="54">
        <v>0</v>
      </c>
      <c r="F26" s="54">
        <v>0</v>
      </c>
      <c r="G26" s="54">
        <v>0</v>
      </c>
      <c r="H26" s="54">
        <v>0</v>
      </c>
      <c r="I26" s="54">
        <v>0</v>
      </c>
    </row>
    <row r="27" spans="1:9" x14ac:dyDescent="0.2">
      <c r="A27" s="27">
        <f t="shared" si="1"/>
        <v>23</v>
      </c>
      <c r="B27" s="26" t="str">
        <f>'Misc Data'!B27</f>
        <v>BFM - project replace aged/deteriorated Cu conductor</v>
      </c>
      <c r="C27" s="26" t="str">
        <f>'Misc Data'!C27</f>
        <v>Renewal</v>
      </c>
      <c r="D27" s="26" t="str">
        <f>'Misc Data'!D27</f>
        <v>Reliability &amp; quality maintained</v>
      </c>
      <c r="E27" s="54">
        <v>0</v>
      </c>
      <c r="F27" s="54">
        <v>0</v>
      </c>
      <c r="G27" s="54">
        <v>0</v>
      </c>
      <c r="H27" s="54">
        <v>0</v>
      </c>
      <c r="I27" s="54">
        <v>0</v>
      </c>
    </row>
    <row r="28" spans="1:9" x14ac:dyDescent="0.2">
      <c r="A28" s="27">
        <f t="shared" si="1"/>
        <v>24</v>
      </c>
      <c r="B28" s="26" t="str">
        <f>'Misc Data'!B28</f>
        <v>BFM - Replace aged/deteriorated  Aluminium   conductor</v>
      </c>
      <c r="C28" s="26" t="str">
        <f>'Misc Data'!C28</f>
        <v>Renewal</v>
      </c>
      <c r="D28" s="26" t="str">
        <f>'Misc Data'!D28</f>
        <v>Reliability &amp; quality maintained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</row>
    <row r="29" spans="1:9" x14ac:dyDescent="0.2">
      <c r="A29" s="27">
        <f t="shared" si="1"/>
        <v>25</v>
      </c>
      <c r="B29" s="26" t="str">
        <f>'Misc Data'!B29</f>
        <v>BFM - Replace aged/deteriorated  HV ABC   conductor</v>
      </c>
      <c r="C29" s="26" t="str">
        <f>'Misc Data'!C29</f>
        <v>Renewal</v>
      </c>
      <c r="D29" s="26" t="str">
        <f>'Misc Data'!D29</f>
        <v>Reliability &amp; quality maintained</v>
      </c>
      <c r="E29" s="54">
        <v>0</v>
      </c>
      <c r="F29" s="54">
        <v>0</v>
      </c>
      <c r="G29" s="54">
        <v>0</v>
      </c>
      <c r="H29" s="54">
        <v>0</v>
      </c>
      <c r="I29" s="54">
        <v>0</v>
      </c>
    </row>
    <row r="30" spans="1:9" x14ac:dyDescent="0.2">
      <c r="A30" s="27">
        <f t="shared" si="1"/>
        <v>26</v>
      </c>
      <c r="B30" s="26" t="str">
        <f>'Misc Data'!B30</f>
        <v>BFM - Replace aged/deteriorated Galvanised Iron (GI) Conductor</v>
      </c>
      <c r="C30" s="26" t="str">
        <f>'Misc Data'!C30</f>
        <v>Renewal</v>
      </c>
      <c r="D30" s="26" t="str">
        <f>'Misc Data'!D30</f>
        <v>Reliability &amp; quality maintained</v>
      </c>
      <c r="E30" s="54">
        <v>0</v>
      </c>
      <c r="F30" s="54">
        <v>0</v>
      </c>
      <c r="G30" s="54">
        <v>0</v>
      </c>
      <c r="H30" s="54">
        <v>0</v>
      </c>
      <c r="I30" s="54">
        <v>0</v>
      </c>
    </row>
    <row r="31" spans="1:9" x14ac:dyDescent="0.2">
      <c r="A31" s="27">
        <f t="shared" si="1"/>
        <v>27</v>
      </c>
      <c r="B31" s="26" t="str">
        <f>'Misc Data'!B31</f>
        <v>BFM - Replace EDOs with alternative device (ie: boric acid fuses or dropout reclosers)</v>
      </c>
      <c r="C31" s="26" t="str">
        <f>'Misc Data'!C31</f>
        <v>Renewal</v>
      </c>
      <c r="D31" s="26" t="str">
        <f>'Misc Data'!D31</f>
        <v>Reliability &amp; quality maintained</v>
      </c>
      <c r="E31" s="54">
        <v>0</v>
      </c>
      <c r="F31" s="54">
        <v>0</v>
      </c>
      <c r="G31" s="54">
        <v>0</v>
      </c>
      <c r="H31" s="54">
        <v>0</v>
      </c>
      <c r="I31" s="54">
        <v>0</v>
      </c>
    </row>
    <row r="32" spans="1:9" x14ac:dyDescent="0.2">
      <c r="A32" s="27">
        <f t="shared" si="1"/>
        <v>28</v>
      </c>
      <c r="B32" s="26" t="str">
        <f>'Misc Data'!B32</f>
        <v>BFM - Replace LV crossarms</v>
      </c>
      <c r="C32" s="26" t="str">
        <f>'Misc Data'!C32</f>
        <v>Renewal</v>
      </c>
      <c r="D32" s="26" t="str">
        <f>'Misc Data'!D32</f>
        <v>Reliability &amp; quality maintained</v>
      </c>
      <c r="E32" s="54">
        <v>0</v>
      </c>
      <c r="F32" s="54">
        <v>0</v>
      </c>
      <c r="G32" s="54">
        <v>0</v>
      </c>
      <c r="H32" s="54">
        <v>0</v>
      </c>
      <c r="I32" s="54">
        <v>0</v>
      </c>
    </row>
    <row r="33" spans="1:9" x14ac:dyDescent="0.2">
      <c r="A33" s="27">
        <f t="shared" si="1"/>
        <v>29</v>
      </c>
      <c r="B33" s="26" t="str">
        <f>'Misc Data'!B33</f>
        <v>BFM - Replace/relocate open wire HV with insulated alternative (re vegetation management)</v>
      </c>
      <c r="C33" s="26" t="str">
        <f>'Misc Data'!C33</f>
        <v>Renewal</v>
      </c>
      <c r="D33" s="26" t="str">
        <f>'Misc Data'!D33</f>
        <v>Reliability &amp; quality maintained</v>
      </c>
      <c r="E33" s="54">
        <v>0</v>
      </c>
      <c r="F33" s="54">
        <v>0</v>
      </c>
      <c r="G33" s="54">
        <v>0</v>
      </c>
      <c r="H33" s="54">
        <v>0</v>
      </c>
      <c r="I33" s="54">
        <v>0</v>
      </c>
    </row>
    <row r="34" spans="1:9" x14ac:dyDescent="0.2">
      <c r="A34" s="27">
        <f t="shared" si="1"/>
        <v>30</v>
      </c>
      <c r="B34" s="26" t="str">
        <f>'Misc Data'!B34</f>
        <v>CablePI Purchase new and replacement units</v>
      </c>
      <c r="C34" s="26" t="str">
        <f>'Misc Data'!C34</f>
        <v>Renewal</v>
      </c>
      <c r="D34" s="26" t="str">
        <f>'Misc Data'!D34</f>
        <v>Reliability &amp; quality maintained</v>
      </c>
      <c r="E34" s="54">
        <v>456000</v>
      </c>
      <c r="F34" s="54">
        <v>456000</v>
      </c>
      <c r="G34" s="54">
        <v>456000</v>
      </c>
      <c r="H34" s="54">
        <v>456000</v>
      </c>
      <c r="I34" s="54">
        <v>456000</v>
      </c>
    </row>
    <row r="35" spans="1:9" x14ac:dyDescent="0.2">
      <c r="A35" s="27">
        <f t="shared" si="1"/>
        <v>31</v>
      </c>
      <c r="B35" s="26" t="str">
        <f>'Misc Data'!B35</f>
        <v>Change or Upgrade Service on Telstra Pole</v>
      </c>
      <c r="C35" s="26" t="str">
        <f>'Misc Data'!C35</f>
        <v>Renewal</v>
      </c>
      <c r="D35" s="26" t="str">
        <f>'Misc Data'!D35</f>
        <v>Reliability &amp; quality maintained</v>
      </c>
      <c r="E35" s="54">
        <v>21183.575000000001</v>
      </c>
      <c r="F35" s="54">
        <v>21183.575000000001</v>
      </c>
      <c r="G35" s="54">
        <v>21183.575000000001</v>
      </c>
      <c r="H35" s="54">
        <v>21183.575000000001</v>
      </c>
      <c r="I35" s="54">
        <v>21183.575000000001</v>
      </c>
    </row>
    <row r="36" spans="1:9" x14ac:dyDescent="0.2">
      <c r="A36" s="27">
        <f t="shared" si="1"/>
        <v>32</v>
      </c>
      <c r="B36" s="26" t="str">
        <f>'Misc Data'!B36</f>
        <v>Claremont Zone Substation HMI upgrade project</v>
      </c>
      <c r="C36" s="26" t="str">
        <f>'Misc Data'!C36</f>
        <v>Renewal</v>
      </c>
      <c r="D36" s="26" t="str">
        <f>'Misc Data'!D36</f>
        <v>Reliability &amp; quality maintained</v>
      </c>
      <c r="E36" s="54">
        <v>16289.713659907417</v>
      </c>
      <c r="F36" s="54">
        <v>0</v>
      </c>
      <c r="G36" s="54">
        <v>0</v>
      </c>
      <c r="H36" s="54">
        <v>0</v>
      </c>
      <c r="I36" s="54">
        <v>0</v>
      </c>
    </row>
    <row r="37" spans="1:9" x14ac:dyDescent="0.2">
      <c r="A37" s="27">
        <f t="shared" si="1"/>
        <v>33</v>
      </c>
      <c r="B37" s="26" t="str">
        <f>'Misc Data'!B37</f>
        <v>Composite Material Alternative Distribution Support Structure Trial</v>
      </c>
      <c r="C37" s="26" t="str">
        <f>'Misc Data'!C37</f>
        <v>Renewal</v>
      </c>
      <c r="D37" s="26" t="str">
        <f>'Misc Data'!D37</f>
        <v>Reliability &amp; quality maintained</v>
      </c>
      <c r="E37" s="54">
        <v>740514.55574971531</v>
      </c>
      <c r="F37" s="54">
        <v>740514.55574971531</v>
      </c>
      <c r="G37" s="54">
        <v>740514.55574971531</v>
      </c>
      <c r="H37" s="54">
        <v>740514.55574971531</v>
      </c>
      <c r="I37" s="54">
        <v>740514.55574971531</v>
      </c>
    </row>
    <row r="38" spans="1:9" x14ac:dyDescent="0.2">
      <c r="A38" s="27">
        <f t="shared" si="1"/>
        <v>34</v>
      </c>
      <c r="B38" s="26" t="str">
        <f>'Misc Data'!B38</f>
        <v>Customer Initiated Major Works Commercial</v>
      </c>
      <c r="C38" s="26" t="str">
        <f>'Misc Data'!C38</f>
        <v>Development</v>
      </c>
      <c r="D38" s="26" t="str">
        <f>'Misc Data'!D38</f>
        <v>Connection</v>
      </c>
      <c r="E38" s="54">
        <v>617297.60288385907</v>
      </c>
      <c r="F38" s="54">
        <v>617297.60288385907</v>
      </c>
      <c r="G38" s="54">
        <v>617297.60288385907</v>
      </c>
      <c r="H38" s="54">
        <v>617297.60288385907</v>
      </c>
      <c r="I38" s="54">
        <v>617297.60288385907</v>
      </c>
    </row>
    <row r="39" spans="1:9" x14ac:dyDescent="0.2">
      <c r="A39" s="27">
        <f t="shared" si="1"/>
        <v>35</v>
      </c>
      <c r="B39" s="26" t="str">
        <f>'Misc Data'!B39</f>
        <v>Customer Initiated Non-Major Works Commercial</v>
      </c>
      <c r="C39" s="26" t="str">
        <f>'Misc Data'!C39</f>
        <v>Development</v>
      </c>
      <c r="D39" s="26" t="str">
        <f>'Misc Data'!D39</f>
        <v>Connection</v>
      </c>
      <c r="E39" s="54">
        <v>4266632.3514394518</v>
      </c>
      <c r="F39" s="54">
        <v>4768589.1037055757</v>
      </c>
      <c r="G39" s="54">
        <v>4745772.8760145903</v>
      </c>
      <c r="H39" s="54">
        <v>4996751.2607121691</v>
      </c>
      <c r="I39" s="54">
        <v>5088016.1286535179</v>
      </c>
    </row>
    <row r="40" spans="1:9" x14ac:dyDescent="0.2">
      <c r="A40" s="27">
        <f t="shared" si="1"/>
        <v>36</v>
      </c>
      <c r="B40" s="26" t="str">
        <f>'Misc Data'!B40</f>
        <v>Customer Initiated Non-Major Works Irrigation</v>
      </c>
      <c r="C40" s="26" t="str">
        <f>'Misc Data'!C40</f>
        <v>Development</v>
      </c>
      <c r="D40" s="26" t="str">
        <f>'Misc Data'!D40</f>
        <v>Connection</v>
      </c>
      <c r="E40" s="54">
        <v>1292673.1222891125</v>
      </c>
      <c r="F40" s="54">
        <v>1206494.9187042483</v>
      </c>
      <c r="G40" s="54">
        <v>1378851.3344384953</v>
      </c>
      <c r="H40" s="54">
        <v>1366540.1563802874</v>
      </c>
      <c r="I40" s="54">
        <v>1452718.3685296704</v>
      </c>
    </row>
    <row r="41" spans="1:9" x14ac:dyDescent="0.2">
      <c r="A41" s="27">
        <f t="shared" si="1"/>
        <v>37</v>
      </c>
      <c r="B41" s="26" t="str">
        <f>'Misc Data'!B41</f>
        <v>Customer Initiated Non-Major Works Residential</v>
      </c>
      <c r="C41" s="26" t="str">
        <f>'Misc Data'!C41</f>
        <v>Development</v>
      </c>
      <c r="D41" s="26" t="str">
        <f>'Misc Data'!D41</f>
        <v>Connection</v>
      </c>
      <c r="E41" s="54">
        <v>1574320.2159845387</v>
      </c>
      <c r="F41" s="54">
        <v>1868870.4415441821</v>
      </c>
      <c r="G41" s="54">
        <v>1848556.6376101479</v>
      </c>
      <c r="H41" s="54">
        <v>1990753.3079709802</v>
      </c>
      <c r="I41" s="54">
        <v>2046616.2773540928</v>
      </c>
    </row>
    <row r="42" spans="1:9" x14ac:dyDescent="0.2">
      <c r="A42" s="27">
        <f t="shared" si="1"/>
        <v>38</v>
      </c>
      <c r="B42" s="26" t="str">
        <f>'Misc Data'!B42</f>
        <v>Customer Initiated Subdivisions</v>
      </c>
      <c r="C42" s="26" t="str">
        <f>'Misc Data'!C42</f>
        <v>Development</v>
      </c>
      <c r="D42" s="26" t="str">
        <f>'Misc Data'!D42</f>
        <v>Connection</v>
      </c>
      <c r="E42" s="54">
        <v>5116832.3494887939</v>
      </c>
      <c r="F42" s="54">
        <v>5491930.8240633486</v>
      </c>
      <c r="G42" s="54">
        <v>5467467.8793246159</v>
      </c>
      <c r="H42" s="54">
        <v>5642785.6485247873</v>
      </c>
      <c r="I42" s="54">
        <v>5720251.6387700224</v>
      </c>
    </row>
    <row r="43" spans="1:9" x14ac:dyDescent="0.2">
      <c r="A43" s="27">
        <f t="shared" si="1"/>
        <v>39</v>
      </c>
      <c r="B43" s="26" t="str">
        <f>'Misc Data'!B43</f>
        <v>Customer Initiated Substations</v>
      </c>
      <c r="C43" s="26" t="str">
        <f>'Misc Data'!C43</f>
        <v>Development</v>
      </c>
      <c r="D43" s="26" t="str">
        <f>'Misc Data'!D43</f>
        <v>Connection</v>
      </c>
      <c r="E43" s="54">
        <v>856994.63288790383</v>
      </c>
      <c r="F43" s="54">
        <v>856994.63288790383</v>
      </c>
      <c r="G43" s="54">
        <v>856994.63288790383</v>
      </c>
      <c r="H43" s="54">
        <v>856994.63288790383</v>
      </c>
      <c r="I43" s="54">
        <v>856994.63288790383</v>
      </c>
    </row>
    <row r="44" spans="1:9" x14ac:dyDescent="0.2">
      <c r="A44" s="27">
        <f t="shared" si="1"/>
        <v>40</v>
      </c>
      <c r="B44" s="26" t="str">
        <f>'Misc Data'!B44</f>
        <v>Demand Mgmt - Customer Side controls for demand management capability building</v>
      </c>
      <c r="C44" s="26" t="str">
        <f>'Misc Data'!C44</f>
        <v>Renewal</v>
      </c>
      <c r="D44" s="26" t="str">
        <f>'Misc Data'!D44</f>
        <v>Reliability &amp; quality maintained</v>
      </c>
      <c r="E44" s="54">
        <v>13940.038085461782</v>
      </c>
      <c r="F44" s="54">
        <v>13940.038085461782</v>
      </c>
      <c r="G44" s="54">
        <v>13940.038085461782</v>
      </c>
      <c r="H44" s="54">
        <v>13940.038085461782</v>
      </c>
      <c r="I44" s="54">
        <v>13940.038085461782</v>
      </c>
    </row>
    <row r="45" spans="1:9" x14ac:dyDescent="0.2">
      <c r="A45" s="27">
        <f t="shared" si="1"/>
        <v>41</v>
      </c>
      <c r="B45" s="26" t="str">
        <f>'Misc Data'!B45</f>
        <v>Derwent Bridge 22 kV supply development</v>
      </c>
      <c r="C45" s="26" t="str">
        <f>'Misc Data'!C45</f>
        <v>Development</v>
      </c>
      <c r="D45" s="26" t="str">
        <f>'Misc Data'!D45</f>
        <v>Augmentation</v>
      </c>
      <c r="E45" s="54">
        <v>995018.87551898835</v>
      </c>
      <c r="F45" s="54">
        <v>663345.91701265902</v>
      </c>
      <c r="G45" s="54">
        <v>0</v>
      </c>
      <c r="H45" s="54">
        <v>0</v>
      </c>
      <c r="I45" s="54">
        <v>0</v>
      </c>
    </row>
    <row r="46" spans="1:9" x14ac:dyDescent="0.2">
      <c r="A46" s="27">
        <f t="shared" si="1"/>
        <v>42</v>
      </c>
      <c r="B46" s="26" t="str">
        <f>'Misc Data'!B46</f>
        <v>Derwent Park and Newtown  Zone Substation AVR Replacement</v>
      </c>
      <c r="C46" s="26" t="str">
        <f>'Misc Data'!C46</f>
        <v>Renewal</v>
      </c>
      <c r="D46" s="26" t="str">
        <f>'Misc Data'!D46</f>
        <v>Reliability &amp; quality maintained</v>
      </c>
      <c r="E46" s="54">
        <v>32579.427319814833</v>
      </c>
      <c r="F46" s="54">
        <v>0</v>
      </c>
      <c r="G46" s="54">
        <v>0</v>
      </c>
      <c r="H46" s="54">
        <v>0</v>
      </c>
      <c r="I46" s="54">
        <v>0</v>
      </c>
    </row>
    <row r="47" spans="1:9" x14ac:dyDescent="0.2">
      <c r="A47" s="27">
        <f t="shared" si="1"/>
        <v>43</v>
      </c>
      <c r="B47" s="26" t="str">
        <f>'Misc Data'!B47</f>
        <v>East Coast South supply development</v>
      </c>
      <c r="C47" s="26" t="str">
        <f>'Misc Data'!C47</f>
        <v>Development</v>
      </c>
      <c r="D47" s="26" t="str">
        <f>'Misc Data'!D47</f>
        <v>Augmentation</v>
      </c>
      <c r="E47" s="54">
        <v>0</v>
      </c>
      <c r="F47" s="54">
        <v>73874.33962521884</v>
      </c>
      <c r="G47" s="54">
        <v>92342.935237171332</v>
      </c>
      <c r="H47" s="54">
        <v>1034240.8575272826</v>
      </c>
      <c r="I47" s="54">
        <v>646400.53809568123</v>
      </c>
    </row>
    <row r="48" spans="1:9" x14ac:dyDescent="0.2">
      <c r="A48" s="27">
        <f t="shared" si="1"/>
        <v>44</v>
      </c>
      <c r="B48" s="26" t="str">
        <f>'Misc Data'!B48</f>
        <v>Fibreglass Reinforced Plastic  cross arm  trial</v>
      </c>
      <c r="C48" s="26" t="str">
        <f>'Misc Data'!C48</f>
        <v>Renewal</v>
      </c>
      <c r="D48" s="26" t="str">
        <f>'Misc Data'!D48</f>
        <v>Reliability &amp; quality maintained</v>
      </c>
      <c r="E48" s="54">
        <v>76472.583212046971</v>
      </c>
      <c r="F48" s="54">
        <v>76472.583212046971</v>
      </c>
      <c r="G48" s="54">
        <v>76472.583212046971</v>
      </c>
      <c r="H48" s="54">
        <v>76472.583212046971</v>
      </c>
      <c r="I48" s="54">
        <v>76472.583212046971</v>
      </c>
    </row>
    <row r="49" spans="1:9" x14ac:dyDescent="0.2">
      <c r="A49" s="27">
        <f t="shared" si="1"/>
        <v>45</v>
      </c>
      <c r="B49" s="26" t="str">
        <f>'Misc Data'!B49</f>
        <v>GENERAL O/H - Replace/relocate High Voltage Overhead due to Vegetation Issues</v>
      </c>
      <c r="C49" s="26" t="str">
        <f>'Misc Data'!C49</f>
        <v>Renewal</v>
      </c>
      <c r="D49" s="26" t="str">
        <f>'Misc Data'!D49</f>
        <v>Reliability &amp; quality maintained</v>
      </c>
      <c r="E49" s="54">
        <v>80249.53574833466</v>
      </c>
      <c r="F49" s="54">
        <v>80249.53574833466</v>
      </c>
      <c r="G49" s="54">
        <v>80249.53574833466</v>
      </c>
      <c r="H49" s="54">
        <v>80249.53574833466</v>
      </c>
      <c r="I49" s="54">
        <v>80249.53574833466</v>
      </c>
    </row>
    <row r="50" spans="1:9" x14ac:dyDescent="0.2">
      <c r="A50" s="27">
        <f t="shared" si="1"/>
        <v>46</v>
      </c>
      <c r="B50" s="26" t="str">
        <f>'Misc Data'!B50</f>
        <v>Hobart CBD 11 kV supply development</v>
      </c>
      <c r="C50" s="26" t="str">
        <f>'Misc Data'!C50</f>
        <v>Development</v>
      </c>
      <c r="D50" s="26" t="str">
        <f>'Misc Data'!D50</f>
        <v>Augmentation</v>
      </c>
      <c r="E50" s="54">
        <v>414591.19813291187</v>
      </c>
      <c r="F50" s="54">
        <v>587337.53068829176</v>
      </c>
      <c r="G50" s="54">
        <v>552788.26417721587</v>
      </c>
      <c r="H50" s="54">
        <v>380041.93162183586</v>
      </c>
      <c r="I50" s="54">
        <v>380041.93162183586</v>
      </c>
    </row>
    <row r="51" spans="1:9" x14ac:dyDescent="0.2">
      <c r="A51" s="27">
        <f t="shared" si="1"/>
        <v>47</v>
      </c>
      <c r="B51" s="26" t="str">
        <f>'Misc Data'!B51</f>
        <v>Hobart CBD Substation Communication Infrastructure project</v>
      </c>
      <c r="C51" s="26" t="str">
        <f>'Misc Data'!C51</f>
        <v>Renewal</v>
      </c>
      <c r="D51" s="26" t="str">
        <f>'Misc Data'!D51</f>
        <v>Reliability &amp; quality maintained</v>
      </c>
      <c r="E51" s="54">
        <v>67584.326200347743</v>
      </c>
      <c r="F51" s="54">
        <v>67584.326200347743</v>
      </c>
      <c r="G51" s="54">
        <v>67584.326200347743</v>
      </c>
      <c r="H51" s="54">
        <v>67584.326200347743</v>
      </c>
      <c r="I51" s="54">
        <v>67584.326200347743</v>
      </c>
    </row>
    <row r="52" spans="1:9" x14ac:dyDescent="0.2">
      <c r="A52" s="27">
        <f t="shared" si="1"/>
        <v>48</v>
      </c>
      <c r="B52" s="26" t="str">
        <f>'Misc Data'!B52</f>
        <v>Hobart CBD Substation Pilot wire Project</v>
      </c>
      <c r="C52" s="26" t="str">
        <f>'Misc Data'!C52</f>
        <v>Renewal</v>
      </c>
      <c r="D52" s="26" t="str">
        <f>'Misc Data'!D52</f>
        <v>Reliability &amp; quality maintained</v>
      </c>
      <c r="E52" s="54">
        <v>73303.711469583373</v>
      </c>
      <c r="F52" s="54">
        <v>73303.711469583373</v>
      </c>
      <c r="G52" s="54">
        <v>73303.711469583373</v>
      </c>
      <c r="H52" s="54">
        <v>73303.711469583373</v>
      </c>
      <c r="I52" s="54">
        <v>73303.711469583373</v>
      </c>
    </row>
    <row r="53" spans="1:9" x14ac:dyDescent="0.2">
      <c r="A53" s="27">
        <f t="shared" si="1"/>
        <v>49</v>
      </c>
      <c r="B53" s="26" t="str">
        <f>'Misc Data'!B53</f>
        <v>HV CT and VT Replacement</v>
      </c>
      <c r="C53" s="26" t="str">
        <f>'Misc Data'!C53</f>
        <v>Renewal</v>
      </c>
      <c r="D53" s="26" t="str">
        <f>'Misc Data'!D53</f>
        <v>Reliability &amp; quality maintained</v>
      </c>
      <c r="E53" s="54">
        <v>62578.875</v>
      </c>
      <c r="F53" s="54">
        <v>62578.875</v>
      </c>
      <c r="G53" s="54">
        <v>62578.875</v>
      </c>
      <c r="H53" s="54">
        <v>62578.875</v>
      </c>
      <c r="I53" s="54">
        <v>62578.875</v>
      </c>
    </row>
    <row r="54" spans="1:9" x14ac:dyDescent="0.2">
      <c r="A54" s="27">
        <f t="shared" si="1"/>
        <v>50</v>
      </c>
      <c r="B54" s="26" t="str">
        <f>'Misc Data'!B54</f>
        <v>HV Links Replace with Air Break Switch</v>
      </c>
      <c r="C54" s="26" t="str">
        <f>'Misc Data'!C54</f>
        <v>Renewal</v>
      </c>
      <c r="D54" s="26" t="str">
        <f>'Misc Data'!D54</f>
        <v>Reliability &amp; quality maintained</v>
      </c>
      <c r="E54" s="54">
        <v>48158.285967223674</v>
      </c>
      <c r="F54" s="54">
        <v>48158.285967223674</v>
      </c>
      <c r="G54" s="54">
        <v>48158.285967223674</v>
      </c>
      <c r="H54" s="54">
        <v>48158.285967223674</v>
      </c>
      <c r="I54" s="54">
        <v>48158.285967223674</v>
      </c>
    </row>
    <row r="55" spans="1:9" x14ac:dyDescent="0.2">
      <c r="A55" s="27">
        <f t="shared" si="1"/>
        <v>51</v>
      </c>
      <c r="B55" s="26" t="str">
        <f>'Misc Data'!B55</f>
        <v>Install animal access barriers to poles and conductors</v>
      </c>
      <c r="C55" s="26" t="str">
        <f>'Misc Data'!C55</f>
        <v>Renewal</v>
      </c>
      <c r="D55" s="26" t="str">
        <f>'Misc Data'!D55</f>
        <v>Reliability &amp; quality maintained</v>
      </c>
      <c r="E55" s="54">
        <v>39208.364424319749</v>
      </c>
      <c r="F55" s="54">
        <v>39208.364424319749</v>
      </c>
      <c r="G55" s="54">
        <v>39208.364424319749</v>
      </c>
      <c r="H55" s="54">
        <v>39208.364424319749</v>
      </c>
      <c r="I55" s="54">
        <v>39208.364424319749</v>
      </c>
    </row>
    <row r="56" spans="1:9" x14ac:dyDescent="0.2">
      <c r="A56" s="27">
        <f t="shared" si="1"/>
        <v>52</v>
      </c>
      <c r="B56" s="26" t="str">
        <f>'Misc Data'!B56</f>
        <v>Install D Loops</v>
      </c>
      <c r="C56" s="26" t="str">
        <f>'Misc Data'!C56</f>
        <v>Renewal</v>
      </c>
      <c r="D56" s="26" t="str">
        <f>'Misc Data'!D56</f>
        <v>Reliability &amp; quality maintained</v>
      </c>
      <c r="E56" s="54">
        <v>39204.082165208318</v>
      </c>
      <c r="F56" s="54">
        <v>39204.082165208318</v>
      </c>
      <c r="G56" s="54">
        <v>39204.082165208318</v>
      </c>
      <c r="H56" s="54">
        <v>39204.082165208318</v>
      </c>
      <c r="I56" s="54">
        <v>39204.082165208318</v>
      </c>
    </row>
    <row r="57" spans="1:9" x14ac:dyDescent="0.2">
      <c r="A57" s="27">
        <f t="shared" si="1"/>
        <v>53</v>
      </c>
      <c r="B57" s="26" t="str">
        <f>'Misc Data'!B57</f>
        <v>Install HV and LV Conduit with other UG works (Capacity)</v>
      </c>
      <c r="C57" s="26" t="str">
        <f>'Misc Data'!C57</f>
        <v>Development</v>
      </c>
      <c r="D57" s="26" t="str">
        <f>'Misc Data'!D57</f>
        <v>Augmentation</v>
      </c>
      <c r="E57" s="54">
        <v>55278.826417721575</v>
      </c>
      <c r="F57" s="54">
        <v>55278.826417721575</v>
      </c>
      <c r="G57" s="54">
        <v>55278.826417721575</v>
      </c>
      <c r="H57" s="54">
        <v>55278.826417721575</v>
      </c>
      <c r="I57" s="54">
        <v>55278.826417721575</v>
      </c>
    </row>
    <row r="58" spans="1:9" x14ac:dyDescent="0.2">
      <c r="A58" s="27">
        <f t="shared" si="1"/>
        <v>54</v>
      </c>
      <c r="B58" s="26" t="str">
        <f>'Misc Data'!B58</f>
        <v>Install Low Voltage  Spreaders</v>
      </c>
      <c r="C58" s="26" t="str">
        <f>'Misc Data'!C58</f>
        <v>Renewal</v>
      </c>
      <c r="D58" s="26" t="str">
        <f>'Misc Data'!D58</f>
        <v>Reliability &amp; quality maintained</v>
      </c>
      <c r="E58" s="54">
        <v>39208.364424319749</v>
      </c>
      <c r="F58" s="54">
        <v>39208.364424319749</v>
      </c>
      <c r="G58" s="54">
        <v>39208.364424319749</v>
      </c>
      <c r="H58" s="54">
        <v>39208.364424319749</v>
      </c>
      <c r="I58" s="54">
        <v>39208.364424319749</v>
      </c>
    </row>
    <row r="59" spans="1:9" x14ac:dyDescent="0.2">
      <c r="A59" s="27">
        <f t="shared" si="1"/>
        <v>55</v>
      </c>
      <c r="B59" s="26" t="str">
        <f>'Misc Data'!B59</f>
        <v>Install OH Equipment - Anti-Climbing barriers or Signage Program</v>
      </c>
      <c r="C59" s="26" t="str">
        <f>'Misc Data'!C59</f>
        <v>Renewal</v>
      </c>
      <c r="D59" s="26" t="str">
        <f>'Misc Data'!D59</f>
        <v>Reliability &amp; quality maintained</v>
      </c>
      <c r="E59" s="54">
        <v>13476.269423693126</v>
      </c>
      <c r="F59" s="54">
        <v>13476.269423693126</v>
      </c>
      <c r="G59" s="54">
        <v>13476.269423693126</v>
      </c>
      <c r="H59" s="54">
        <v>13476.269423693126</v>
      </c>
      <c r="I59" s="54">
        <v>13476.269423693126</v>
      </c>
    </row>
    <row r="60" spans="1:9" x14ac:dyDescent="0.2">
      <c r="A60" s="27">
        <f t="shared" si="1"/>
        <v>56</v>
      </c>
      <c r="B60" s="26" t="str">
        <f>'Misc Data'!B60</f>
        <v>Install Remote Fault Indicators in Ground Mounted Substations</v>
      </c>
      <c r="C60" s="26" t="str">
        <f>'Misc Data'!C60</f>
        <v>Operational support systems</v>
      </c>
      <c r="D60" s="26" t="str">
        <f>'Misc Data'!D60</f>
        <v>Network control</v>
      </c>
      <c r="E60" s="54">
        <v>29548.461449775976</v>
      </c>
      <c r="F60" s="54">
        <v>29548.461449775976</v>
      </c>
      <c r="G60" s="54">
        <v>29548.461449775976</v>
      </c>
      <c r="H60" s="54">
        <v>29548.461449775976</v>
      </c>
      <c r="I60" s="54">
        <v>29548.461449775976</v>
      </c>
    </row>
    <row r="61" spans="1:9" x14ac:dyDescent="0.2">
      <c r="A61" s="27">
        <f t="shared" si="1"/>
        <v>57</v>
      </c>
      <c r="B61" s="26" t="str">
        <f>'Misc Data'!B61</f>
        <v>Install/Augment Ground Mounted Voltage Regulator for Capacity</v>
      </c>
      <c r="C61" s="26" t="str">
        <f>'Misc Data'!C61</f>
        <v>Development</v>
      </c>
      <c r="D61" s="26" t="str">
        <f>'Misc Data'!D61</f>
        <v>Augmentation</v>
      </c>
      <c r="E61" s="54">
        <v>0</v>
      </c>
      <c r="F61" s="54">
        <v>0</v>
      </c>
      <c r="G61" s="54">
        <v>0</v>
      </c>
      <c r="H61" s="54">
        <v>0</v>
      </c>
      <c r="I61" s="54">
        <v>257578.31377886361</v>
      </c>
    </row>
    <row r="62" spans="1:9" x14ac:dyDescent="0.2">
      <c r="A62" s="27">
        <f t="shared" si="1"/>
        <v>58</v>
      </c>
      <c r="B62" s="26" t="str">
        <f>'Misc Data'!B62</f>
        <v>Install/Augment Ground Susbtation (Capacity)</v>
      </c>
      <c r="C62" s="26" t="str">
        <f>'Misc Data'!C62</f>
        <v>Development</v>
      </c>
      <c r="D62" s="26" t="str">
        <f>'Misc Data'!D62</f>
        <v>Augmentation</v>
      </c>
      <c r="E62" s="54">
        <v>286501.10291438567</v>
      </c>
      <c r="F62" s="54">
        <v>286501.10291438567</v>
      </c>
      <c r="G62" s="54">
        <v>286501.10291438567</v>
      </c>
      <c r="H62" s="54">
        <v>286501.10291438567</v>
      </c>
      <c r="I62" s="54">
        <v>286501.10291438567</v>
      </c>
    </row>
    <row r="63" spans="1:9" x14ac:dyDescent="0.2">
      <c r="A63" s="27">
        <f t="shared" si="1"/>
        <v>59</v>
      </c>
      <c r="B63" s="26" t="str">
        <f>'Misc Data'!B63</f>
        <v>Install/Augment HV OH Switch (LAP)</v>
      </c>
      <c r="C63" s="26" t="str">
        <f>'Misc Data'!C63</f>
        <v>Renewal</v>
      </c>
      <c r="D63" s="26" t="str">
        <f>'Misc Data'!D63</f>
        <v>Reliability &amp; quality maintained</v>
      </c>
      <c r="E63" s="54">
        <v>61707.353795811228</v>
      </c>
      <c r="F63" s="54">
        <v>61707.353795811228</v>
      </c>
      <c r="G63" s="54">
        <v>61707.353795811228</v>
      </c>
      <c r="H63" s="54">
        <v>61707.353795811228</v>
      </c>
      <c r="I63" s="54">
        <v>61707.353795811228</v>
      </c>
    </row>
    <row r="64" spans="1:9" x14ac:dyDescent="0.2">
      <c r="A64" s="27">
        <f t="shared" si="1"/>
        <v>60</v>
      </c>
      <c r="B64" s="26" t="str">
        <f>'Misc Data'!B64</f>
        <v>Install/Augment LV Feeder</v>
      </c>
      <c r="C64" s="26" t="str">
        <f>'Misc Data'!C64</f>
        <v>Development</v>
      </c>
      <c r="D64" s="26" t="str">
        <f>'Misc Data'!D64</f>
        <v>Augmentation</v>
      </c>
      <c r="E64" s="54">
        <v>167563.08612689626</v>
      </c>
      <c r="F64" s="54">
        <v>167563.08612689626</v>
      </c>
      <c r="G64" s="54">
        <v>167563.08612689626</v>
      </c>
      <c r="H64" s="54">
        <v>167563.08612689626</v>
      </c>
      <c r="I64" s="54">
        <v>167563.08612689626</v>
      </c>
    </row>
    <row r="65" spans="1:9" x14ac:dyDescent="0.2">
      <c r="A65" s="27">
        <f t="shared" si="1"/>
        <v>61</v>
      </c>
      <c r="B65" s="26" t="str">
        <f>'Misc Data'!B65</f>
        <v>Install/Augment OH Feeder for Bird Mitigation (LAP)</v>
      </c>
      <c r="C65" s="26" t="str">
        <f>'Misc Data'!C65</f>
        <v>Renewal</v>
      </c>
      <c r="D65" s="26" t="str">
        <f>'Misc Data'!D65</f>
        <v>Reliability &amp; quality maintained</v>
      </c>
      <c r="E65" s="54">
        <v>96890.394655379932</v>
      </c>
      <c r="F65" s="54">
        <v>96890.394655379932</v>
      </c>
      <c r="G65" s="54">
        <v>96890.394655379932</v>
      </c>
      <c r="H65" s="54">
        <v>96890.394655379932</v>
      </c>
      <c r="I65" s="54">
        <v>96890.394655379932</v>
      </c>
    </row>
    <row r="66" spans="1:9" x14ac:dyDescent="0.2">
      <c r="A66" s="27">
        <f t="shared" si="1"/>
        <v>62</v>
      </c>
      <c r="B66" s="26" t="str">
        <f>'Misc Data'!B66</f>
        <v>Install/Augment Pole Mounted Voltage Regulator for Capacity</v>
      </c>
      <c r="C66" s="26" t="str">
        <f>'Misc Data'!C66</f>
        <v>Development</v>
      </c>
      <c r="D66" s="26" t="str">
        <f>'Misc Data'!D66</f>
        <v>Augmentation</v>
      </c>
      <c r="E66" s="54">
        <v>156530.97604268353</v>
      </c>
      <c r="F66" s="54">
        <v>0</v>
      </c>
      <c r="G66" s="54">
        <v>156530.97604268353</v>
      </c>
      <c r="H66" s="54">
        <v>0</v>
      </c>
      <c r="I66" s="54">
        <v>156530.97604268353</v>
      </c>
    </row>
    <row r="67" spans="1:9" x14ac:dyDescent="0.2">
      <c r="A67" s="27">
        <f t="shared" si="1"/>
        <v>63</v>
      </c>
      <c r="B67" s="26" t="str">
        <f>'Misc Data'!B67</f>
        <v>Install/Augment Pole Substation (Capacity)</v>
      </c>
      <c r="C67" s="26" t="str">
        <f>'Misc Data'!C67</f>
        <v>Development</v>
      </c>
      <c r="D67" s="26" t="str">
        <f>'Misc Data'!D67</f>
        <v>Augmentation</v>
      </c>
      <c r="E67" s="54">
        <v>232829.40834118659</v>
      </c>
      <c r="F67" s="54">
        <v>232829.40834118659</v>
      </c>
      <c r="G67" s="54">
        <v>232829.40834118659</v>
      </c>
      <c r="H67" s="54">
        <v>232829.40834118659</v>
      </c>
      <c r="I67" s="54">
        <v>232829.40834118659</v>
      </c>
    </row>
    <row r="68" spans="1:9" x14ac:dyDescent="0.2">
      <c r="A68" s="27">
        <f t="shared" si="1"/>
        <v>64</v>
      </c>
      <c r="B68" s="26" t="str">
        <f>'Misc Data'!B68</f>
        <v>Install/Augment Pole Substation &lt; 50 kVA (Capacity)</v>
      </c>
      <c r="C68" s="26" t="str">
        <f>'Misc Data'!C68</f>
        <v>Development</v>
      </c>
      <c r="D68" s="26" t="str">
        <f>'Misc Data'!D68</f>
        <v>Augmentation</v>
      </c>
      <c r="E68" s="54">
        <v>179664.33927894331</v>
      </c>
      <c r="F68" s="54">
        <v>179664.33927894331</v>
      </c>
      <c r="G68" s="54">
        <v>179664.33927894331</v>
      </c>
      <c r="H68" s="54">
        <v>179664.33927894331</v>
      </c>
      <c r="I68" s="54">
        <v>179664.33927894331</v>
      </c>
    </row>
    <row r="69" spans="1:9" x14ac:dyDescent="0.2">
      <c r="A69" s="27">
        <f t="shared" si="1"/>
        <v>65</v>
      </c>
      <c r="B69" s="26" t="str">
        <f>'Misc Data'!B69</f>
        <v>Installation of Vibration Dampers (Replace ties &amp; insulators if old/defective)</v>
      </c>
      <c r="C69" s="26" t="str">
        <f>'Misc Data'!C69</f>
        <v>Renewal</v>
      </c>
      <c r="D69" s="26" t="str">
        <f>'Misc Data'!D69</f>
        <v>Reliability &amp; quality maintained</v>
      </c>
      <c r="E69" s="54">
        <v>39208.364424319749</v>
      </c>
      <c r="F69" s="54">
        <v>39208.364424319749</v>
      </c>
      <c r="G69" s="54">
        <v>39208.364424319749</v>
      </c>
      <c r="H69" s="54">
        <v>39208.364424319749</v>
      </c>
      <c r="I69" s="54">
        <v>39208.364424319749</v>
      </c>
    </row>
    <row r="70" spans="1:9" x14ac:dyDescent="0.2">
      <c r="A70" s="27">
        <f t="shared" si="1"/>
        <v>66</v>
      </c>
      <c r="B70" s="26" t="str">
        <f>'Misc Data'!B70</f>
        <v>Intrumescent Fire Resistant Coating on TN Wood Poles</v>
      </c>
      <c r="C70" s="26" t="str">
        <f>'Misc Data'!C70</f>
        <v>Renewal</v>
      </c>
      <c r="D70" s="26" t="str">
        <f>'Misc Data'!D70</f>
        <v>Reliability &amp; quality maintained</v>
      </c>
      <c r="E70" s="54">
        <v>281190.26229341765</v>
      </c>
      <c r="F70" s="54">
        <v>281190.26229341765</v>
      </c>
      <c r="G70" s="54">
        <v>281190.26229341765</v>
      </c>
      <c r="H70" s="54">
        <v>281190.26229341765</v>
      </c>
      <c r="I70" s="54">
        <v>281190.26229341765</v>
      </c>
    </row>
    <row r="71" spans="1:9" x14ac:dyDescent="0.2">
      <c r="A71" s="27">
        <f t="shared" ref="A71:A134" si="2">A70+1</f>
        <v>67</v>
      </c>
      <c r="B71" s="26" t="str">
        <f>'Misc Data'!B71</f>
        <v>Land Purchase associated with Zone Substation (Capacity)</v>
      </c>
      <c r="C71" s="26" t="str">
        <f>'Misc Data'!C71</f>
        <v>Development</v>
      </c>
      <c r="D71" s="26" t="str">
        <f>'Misc Data'!D71</f>
        <v>Augmentation</v>
      </c>
      <c r="E71" s="54">
        <v>0</v>
      </c>
      <c r="F71" s="54">
        <v>586398.9</v>
      </c>
      <c r="G71" s="54">
        <v>0</v>
      </c>
      <c r="H71" s="54">
        <v>450083.39999999997</v>
      </c>
      <c r="I71" s="54">
        <v>0</v>
      </c>
    </row>
    <row r="72" spans="1:9" x14ac:dyDescent="0.2">
      <c r="A72" s="27">
        <f t="shared" si="2"/>
        <v>68</v>
      </c>
      <c r="B72" s="26" t="str">
        <f>'Misc Data'!B72</f>
        <v>Localised reliability reinforcement (LAP)</v>
      </c>
      <c r="C72" s="26" t="str">
        <f>'Misc Data'!C72</f>
        <v>Renewal</v>
      </c>
      <c r="D72" s="26" t="str">
        <f>'Misc Data'!D72</f>
        <v>Reliability &amp; quality maintained</v>
      </c>
      <c r="E72" s="54">
        <v>71676.453007237229</v>
      </c>
      <c r="F72" s="54">
        <v>71676.453007237229</v>
      </c>
      <c r="G72" s="54">
        <v>71676.453007237229</v>
      </c>
      <c r="H72" s="54">
        <v>71676.453007237229</v>
      </c>
      <c r="I72" s="54">
        <v>71676.453007237229</v>
      </c>
    </row>
    <row r="73" spans="1:9" x14ac:dyDescent="0.2">
      <c r="A73" s="27">
        <f t="shared" si="2"/>
        <v>69</v>
      </c>
      <c r="B73" s="26" t="str">
        <f>'Misc Data'!B73</f>
        <v>Low Conductor Span Rectification - Building Clearance LV CAPEX</v>
      </c>
      <c r="C73" s="26" t="str">
        <f>'Misc Data'!C73</f>
        <v>Renewal</v>
      </c>
      <c r="D73" s="26" t="str">
        <f>'Misc Data'!D73</f>
        <v>Reliability &amp; quality maintained</v>
      </c>
      <c r="E73" s="54">
        <v>108275.41427748444</v>
      </c>
      <c r="F73" s="54">
        <v>45114.755948951846</v>
      </c>
      <c r="G73" s="54">
        <v>45114.755948951846</v>
      </c>
      <c r="H73" s="54">
        <v>45114.755948951846</v>
      </c>
      <c r="I73" s="54">
        <v>45114.755948951846</v>
      </c>
    </row>
    <row r="74" spans="1:9" x14ac:dyDescent="0.2">
      <c r="A74" s="27">
        <f t="shared" si="2"/>
        <v>70</v>
      </c>
      <c r="B74" s="26" t="str">
        <f>'Misc Data'!B74</f>
        <v>Low Conductor Span Rectification - Low Clearance HV CAPEX</v>
      </c>
      <c r="C74" s="26" t="str">
        <f>'Misc Data'!C74</f>
        <v>Renewal</v>
      </c>
      <c r="D74" s="26" t="str">
        <f>'Misc Data'!D74</f>
        <v>Reliability &amp; quality maintained</v>
      </c>
      <c r="E74" s="54">
        <v>668616.79559159908</v>
      </c>
      <c r="F74" s="54">
        <v>668616.79559159908</v>
      </c>
      <c r="G74" s="54">
        <v>482889.90792726597</v>
      </c>
      <c r="H74" s="54">
        <v>482889.90792726597</v>
      </c>
      <c r="I74" s="54">
        <v>668616.79559159908</v>
      </c>
    </row>
    <row r="75" spans="1:9" x14ac:dyDescent="0.2">
      <c r="A75" s="27">
        <f t="shared" si="2"/>
        <v>71</v>
      </c>
      <c r="B75" s="26" t="str">
        <f>'Misc Data'!B75</f>
        <v>Low Conductor Span Rectification - Low Clearance LV CAPEX</v>
      </c>
      <c r="C75" s="26" t="str">
        <f>'Misc Data'!C75</f>
        <v>Renewal</v>
      </c>
      <c r="D75" s="26" t="str">
        <f>'Misc Data'!D75</f>
        <v>Reliability &amp; quality maintained</v>
      </c>
      <c r="E75" s="54">
        <v>2606287.7249237774</v>
      </c>
      <c r="F75" s="54">
        <v>1062387.0846665001</v>
      </c>
      <c r="G75" s="54">
        <v>1062387.0846665001</v>
      </c>
      <c r="H75" s="54">
        <v>1062387.0846665001</v>
      </c>
      <c r="I75" s="54">
        <v>1062387.0846665001</v>
      </c>
    </row>
    <row r="76" spans="1:9" x14ac:dyDescent="0.2">
      <c r="A76" s="27">
        <f t="shared" si="2"/>
        <v>72</v>
      </c>
      <c r="B76" s="26" t="str">
        <f>'Misc Data'!B76</f>
        <v>Low voltage network monitoring 2019-2023</v>
      </c>
      <c r="C76" s="26" t="str">
        <f>'Misc Data'!C76</f>
        <v>Renewal</v>
      </c>
      <c r="D76" s="26" t="str">
        <f>'Misc Data'!D76</f>
        <v>Reliability &amp; quality maintained</v>
      </c>
      <c r="E76" s="54">
        <v>105324.7322012668</v>
      </c>
      <c r="F76" s="54">
        <v>105324.7322012668</v>
      </c>
      <c r="G76" s="54">
        <v>105324.7322012668</v>
      </c>
      <c r="H76" s="54">
        <v>105324.7322012668</v>
      </c>
      <c r="I76" s="54">
        <v>105324.7322012668</v>
      </c>
    </row>
    <row r="77" spans="1:9" x14ac:dyDescent="0.2">
      <c r="A77" s="27">
        <f t="shared" si="2"/>
        <v>73</v>
      </c>
      <c r="B77" s="26" t="str">
        <f>'Misc Data'!B77</f>
        <v>LV CT Replacement</v>
      </c>
      <c r="C77" s="26" t="str">
        <f>'Misc Data'!C77</f>
        <v>Renewal</v>
      </c>
      <c r="D77" s="26" t="str">
        <f>'Misc Data'!D77</f>
        <v>Reliability &amp; quality maintained</v>
      </c>
      <c r="E77" s="54">
        <v>41719.25</v>
      </c>
      <c r="F77" s="54">
        <v>41719.25</v>
      </c>
      <c r="G77" s="54">
        <v>41719.25</v>
      </c>
      <c r="H77" s="54">
        <v>41719.25</v>
      </c>
      <c r="I77" s="54">
        <v>41719.25</v>
      </c>
    </row>
    <row r="78" spans="1:9" x14ac:dyDescent="0.2">
      <c r="A78" s="27">
        <f t="shared" si="2"/>
        <v>74</v>
      </c>
      <c r="B78" s="26" t="str">
        <f>'Misc Data'!B78</f>
        <v>Major System - Augment 33 kV Sub-transmission Circuits (Capacity)</v>
      </c>
      <c r="C78" s="26" t="str">
        <f>'Misc Data'!C78</f>
        <v>Development</v>
      </c>
      <c r="D78" s="26" t="str">
        <f>'Misc Data'!D78</f>
        <v>Augmentation</v>
      </c>
      <c r="E78" s="54">
        <v>367760.54095800704</v>
      </c>
      <c r="F78" s="54">
        <v>0</v>
      </c>
      <c r="G78" s="54">
        <v>367760.54095800704</v>
      </c>
      <c r="H78" s="54">
        <v>0</v>
      </c>
      <c r="I78" s="54">
        <v>183880.28332578091</v>
      </c>
    </row>
    <row r="79" spans="1:9" x14ac:dyDescent="0.2">
      <c r="A79" s="27">
        <f t="shared" si="2"/>
        <v>75</v>
      </c>
      <c r="B79" s="26" t="str">
        <f>'Misc Data'!B79</f>
        <v>Meadowbank 22 kV supply development</v>
      </c>
      <c r="C79" s="26" t="str">
        <f>'Misc Data'!C79</f>
        <v>Development</v>
      </c>
      <c r="D79" s="26" t="str">
        <f>'Misc Data'!D79</f>
        <v>Augmentation</v>
      </c>
      <c r="E79" s="54">
        <v>0</v>
      </c>
      <c r="F79" s="54">
        <v>0</v>
      </c>
      <c r="G79" s="54">
        <v>685161.45782996505</v>
      </c>
      <c r="H79" s="54">
        <v>0</v>
      </c>
      <c r="I79" s="54">
        <v>0</v>
      </c>
    </row>
    <row r="80" spans="1:9" x14ac:dyDescent="0.2">
      <c r="A80" s="27">
        <f t="shared" si="2"/>
        <v>76</v>
      </c>
      <c r="B80" s="26" t="str">
        <f>'Misc Data'!B80</f>
        <v>NOCS Distribution System enhancement</v>
      </c>
      <c r="C80" s="26" t="str">
        <f>'Misc Data'!C80</f>
        <v>Operational support systems</v>
      </c>
      <c r="D80" s="26" t="str">
        <f>'Misc Data'!D80</f>
        <v>Network control</v>
      </c>
      <c r="E80" s="54">
        <v>366585.10365450865</v>
      </c>
      <c r="F80" s="54">
        <v>388743.48213627643</v>
      </c>
      <c r="G80" s="54">
        <v>351812.85133333021</v>
      </c>
      <c r="H80" s="54">
        <v>207977.7629429079</v>
      </c>
      <c r="I80" s="54">
        <v>1222209.5078364529</v>
      </c>
    </row>
    <row r="81" spans="1:9" x14ac:dyDescent="0.2">
      <c r="A81" s="27">
        <f t="shared" si="2"/>
        <v>77</v>
      </c>
      <c r="B81" s="26" t="str">
        <f>'Misc Data'!B81</f>
        <v>North Region Overhead feeder flood crossings flood height augmentation (ref R 572029)</v>
      </c>
      <c r="C81" s="26" t="str">
        <f>'Misc Data'!C81</f>
        <v>Renewal</v>
      </c>
      <c r="D81" s="26" t="str">
        <f>'Misc Data'!D81</f>
        <v>Reliability &amp; quality maintained</v>
      </c>
      <c r="E81" s="54">
        <v>462557.98147267202</v>
      </c>
      <c r="F81" s="54">
        <v>462557.98147267202</v>
      </c>
      <c r="G81" s="54">
        <v>462557.98147267202</v>
      </c>
      <c r="H81" s="54">
        <v>0</v>
      </c>
      <c r="I81" s="54">
        <v>0</v>
      </c>
    </row>
    <row r="82" spans="1:9" x14ac:dyDescent="0.2">
      <c r="A82" s="27">
        <f t="shared" si="2"/>
        <v>78</v>
      </c>
      <c r="B82" s="26" t="str">
        <f>'Misc Data'!B82</f>
        <v>Pole Replacements</v>
      </c>
      <c r="C82" s="26" t="str">
        <f>'Misc Data'!C82</f>
        <v>Renewal</v>
      </c>
      <c r="D82" s="26" t="str">
        <f>'Misc Data'!D82</f>
        <v>Reliability &amp; quality maintained</v>
      </c>
      <c r="E82" s="54">
        <v>8837289.7350452598</v>
      </c>
      <c r="F82" s="54">
        <v>9667813.3006067108</v>
      </c>
      <c r="G82" s="54">
        <v>9940328.8364567626</v>
      </c>
      <c r="H82" s="54">
        <v>10219332.859876985</v>
      </c>
      <c r="I82" s="54">
        <v>11049856.416873915</v>
      </c>
    </row>
    <row r="83" spans="1:9" x14ac:dyDescent="0.2">
      <c r="A83" s="27">
        <f t="shared" si="2"/>
        <v>79</v>
      </c>
      <c r="B83" s="26" t="str">
        <f>'Misc Data'!B83</f>
        <v>Pole Staking</v>
      </c>
      <c r="C83" s="26" t="str">
        <f>'Misc Data'!C83</f>
        <v>Renewal</v>
      </c>
      <c r="D83" s="26" t="str">
        <f>'Misc Data'!D83</f>
        <v>Reliability &amp; quality maintained</v>
      </c>
      <c r="E83" s="54">
        <v>1101434.2991159386</v>
      </c>
      <c r="F83" s="54">
        <v>1139197.7607999134</v>
      </c>
      <c r="G83" s="54">
        <v>1145491.6710805758</v>
      </c>
      <c r="H83" s="54">
        <v>1145491.6710805758</v>
      </c>
      <c r="I83" s="54">
        <v>1145491.6710805758</v>
      </c>
    </row>
    <row r="84" spans="1:9" x14ac:dyDescent="0.2">
      <c r="A84" s="27">
        <f t="shared" si="2"/>
        <v>80</v>
      </c>
      <c r="B84" s="26" t="str">
        <f>'Misc Data'!B84</f>
        <v>Power Quality (PQ) Capital Program - LV Circuit Augmentation Component</v>
      </c>
      <c r="C84" s="26" t="str">
        <f>'Misc Data'!C84</f>
        <v>Renewal</v>
      </c>
      <c r="D84" s="26" t="str">
        <f>'Misc Data'!D84</f>
        <v>Reliability &amp; quality maintained</v>
      </c>
      <c r="E84" s="54">
        <v>224205.38384569946</v>
      </c>
      <c r="F84" s="54">
        <v>224205.38384569946</v>
      </c>
      <c r="G84" s="54">
        <v>224205.38384569946</v>
      </c>
      <c r="H84" s="54">
        <v>224205.38384569946</v>
      </c>
      <c r="I84" s="54">
        <v>224205.38384569946</v>
      </c>
    </row>
    <row r="85" spans="1:9" x14ac:dyDescent="0.2">
      <c r="A85" s="27">
        <f t="shared" si="2"/>
        <v>81</v>
      </c>
      <c r="B85" s="26" t="str">
        <f>'Misc Data'!B85</f>
        <v>Power Quality (PQ) Capital Program - LV Transformer Augmentation Component</v>
      </c>
      <c r="C85" s="26" t="str">
        <f>'Misc Data'!C85</f>
        <v>Renewal</v>
      </c>
      <c r="D85" s="26" t="str">
        <f>'Misc Data'!D85</f>
        <v>Reliability &amp; quality maintained</v>
      </c>
      <c r="E85" s="54">
        <v>770384.75189105188</v>
      </c>
      <c r="F85" s="54">
        <v>832866.93765048671</v>
      </c>
      <c r="G85" s="54">
        <v>900155.4453914162</v>
      </c>
      <c r="H85" s="54">
        <v>972936.89253976883</v>
      </c>
      <c r="I85" s="54">
        <v>1051897.8965214719</v>
      </c>
    </row>
    <row r="86" spans="1:9" x14ac:dyDescent="0.2">
      <c r="A86" s="27">
        <f t="shared" si="2"/>
        <v>82</v>
      </c>
      <c r="B86" s="26" t="str">
        <f>'Misc Data'!B86</f>
        <v>Power Quality (PQ) Capital Program - MV Conductor Augmentation Component</v>
      </c>
      <c r="C86" s="26" t="str">
        <f>'Misc Data'!C86</f>
        <v>Renewal</v>
      </c>
      <c r="D86" s="26" t="str">
        <f>'Misc Data'!D86</f>
        <v>Reliability &amp; quality maintained</v>
      </c>
      <c r="E86" s="54">
        <v>64743.304215455806</v>
      </c>
      <c r="F86" s="54">
        <v>64743.304215455806</v>
      </c>
      <c r="G86" s="54">
        <v>64743.304215455806</v>
      </c>
      <c r="H86" s="54">
        <v>64743.304215455806</v>
      </c>
      <c r="I86" s="54">
        <v>64743.304215455806</v>
      </c>
    </row>
    <row r="87" spans="1:9" x14ac:dyDescent="0.2">
      <c r="A87" s="27">
        <f t="shared" si="2"/>
        <v>83</v>
      </c>
      <c r="B87" s="26" t="str">
        <f>'Misc Data'!B87</f>
        <v>Refurbish Single Phase Regulators</v>
      </c>
      <c r="C87" s="26" t="str">
        <f>'Misc Data'!C87</f>
        <v>Renewal</v>
      </c>
      <c r="D87" s="26" t="str">
        <f>'Misc Data'!D87</f>
        <v>Reliability &amp; quality maintained</v>
      </c>
      <c r="E87" s="54">
        <v>37137.463918028683</v>
      </c>
      <c r="F87" s="54">
        <v>37137.463918028683</v>
      </c>
      <c r="G87" s="54">
        <v>37137.463918028683</v>
      </c>
      <c r="H87" s="54">
        <v>37137.463918028683</v>
      </c>
      <c r="I87" s="54">
        <v>37137.463918028683</v>
      </c>
    </row>
    <row r="88" spans="1:9" x14ac:dyDescent="0.2">
      <c r="A88" s="27">
        <f t="shared" si="2"/>
        <v>84</v>
      </c>
      <c r="B88" s="26" t="str">
        <f>'Misc Data'!B88</f>
        <v>Refurbishment of Gretna Zone</v>
      </c>
      <c r="C88" s="26" t="str">
        <f>'Misc Data'!C88</f>
        <v>Renewal</v>
      </c>
      <c r="D88" s="26" t="str">
        <f>'Misc Data'!D88</f>
        <v>Reliability &amp; quality maintained</v>
      </c>
      <c r="E88" s="54">
        <v>206490.53435350573</v>
      </c>
      <c r="F88" s="54">
        <v>660769.7099312183</v>
      </c>
      <c r="G88" s="54">
        <v>0</v>
      </c>
      <c r="H88" s="54">
        <v>0</v>
      </c>
      <c r="I88" s="54">
        <v>0</v>
      </c>
    </row>
    <row r="89" spans="1:9" x14ac:dyDescent="0.2">
      <c r="A89" s="27">
        <f t="shared" si="2"/>
        <v>85</v>
      </c>
      <c r="B89" s="26" t="str">
        <f>'Misc Data'!B89</f>
        <v>Reinforce Network for OH LV Services (Customer Initiated Work)</v>
      </c>
      <c r="C89" s="26" t="str">
        <f>'Misc Data'!C89</f>
        <v>Renewal</v>
      </c>
      <c r="D89" s="26" t="str">
        <f>'Misc Data'!D89</f>
        <v>Reliability &amp; quality maintained</v>
      </c>
      <c r="E89" s="54">
        <v>231538.54462747247</v>
      </c>
      <c r="F89" s="54">
        <v>231538.54462747247</v>
      </c>
      <c r="G89" s="54">
        <v>231538.54462747247</v>
      </c>
      <c r="H89" s="54">
        <v>231538.54462747247</v>
      </c>
      <c r="I89" s="54">
        <v>231538.54462747247</v>
      </c>
    </row>
    <row r="90" spans="1:9" x14ac:dyDescent="0.2">
      <c r="A90" s="27">
        <f t="shared" si="2"/>
        <v>86</v>
      </c>
      <c r="B90" s="26" t="str">
        <f>'Misc Data'!B90</f>
        <v>Reinforce steel tower legs</v>
      </c>
      <c r="C90" s="26" t="str">
        <f>'Misc Data'!C90</f>
        <v>Renewal</v>
      </c>
      <c r="D90" s="26" t="str">
        <f>'Misc Data'!D90</f>
        <v>Reliability &amp; quality maintained</v>
      </c>
      <c r="E90" s="54">
        <v>0</v>
      </c>
      <c r="F90" s="54">
        <v>108049.9618997855</v>
      </c>
      <c r="G90" s="54">
        <v>0</v>
      </c>
      <c r="H90" s="54">
        <v>0</v>
      </c>
      <c r="I90" s="54">
        <v>0</v>
      </c>
    </row>
    <row r="91" spans="1:9" x14ac:dyDescent="0.2">
      <c r="A91" s="27">
        <f t="shared" si="2"/>
        <v>87</v>
      </c>
      <c r="B91" s="26" t="str">
        <f>'Misc Data'!B91</f>
        <v>Remedial work identified from earthing injection testing</v>
      </c>
      <c r="C91" s="26" t="str">
        <f>'Misc Data'!C91</f>
        <v>Renewal</v>
      </c>
      <c r="D91" s="26" t="str">
        <f>'Misc Data'!D91</f>
        <v>Reliability &amp; quality maintained</v>
      </c>
      <c r="E91" s="54">
        <v>77209.131779214193</v>
      </c>
      <c r="F91" s="54">
        <v>77209.131779214193</v>
      </c>
      <c r="G91" s="54">
        <v>77209.131779214193</v>
      </c>
      <c r="H91" s="54">
        <v>77209.131779214193</v>
      </c>
      <c r="I91" s="54">
        <v>77209.131779214193</v>
      </c>
    </row>
    <row r="92" spans="1:9" x14ac:dyDescent="0.2">
      <c r="A92" s="27">
        <f t="shared" si="2"/>
        <v>88</v>
      </c>
      <c r="B92" s="26" t="str">
        <f>'Misc Data'!B92</f>
        <v>Replace  low voltage cable</v>
      </c>
      <c r="C92" s="26" t="str">
        <f>'Misc Data'!C92</f>
        <v>Renewal</v>
      </c>
      <c r="D92" s="26" t="str">
        <f>'Misc Data'!D92</f>
        <v>Reliability &amp; quality maintained</v>
      </c>
      <c r="E92" s="54">
        <v>77841.193224062328</v>
      </c>
      <c r="F92" s="54">
        <v>77841.193224062328</v>
      </c>
      <c r="G92" s="54">
        <v>77841.193224062328</v>
      </c>
      <c r="H92" s="54">
        <v>77841.193224062328</v>
      </c>
      <c r="I92" s="54">
        <v>77841.193224062328</v>
      </c>
    </row>
    <row r="93" spans="1:9" x14ac:dyDescent="0.2">
      <c r="A93" s="27">
        <f t="shared" si="2"/>
        <v>89</v>
      </c>
      <c r="B93" s="26" t="str">
        <f>'Misc Data'!B93</f>
        <v>Replace 3G Cybertec Modems Project</v>
      </c>
      <c r="C93" s="26" t="str">
        <f>'Misc Data'!C93</f>
        <v>Renewal</v>
      </c>
      <c r="D93" s="26" t="str">
        <f>'Misc Data'!D93</f>
        <v>Reliability &amp; quality maintained</v>
      </c>
      <c r="E93" s="54">
        <v>268058.28650228406</v>
      </c>
      <c r="F93" s="54">
        <v>0</v>
      </c>
      <c r="G93" s="54">
        <v>0</v>
      </c>
      <c r="H93" s="54">
        <v>0</v>
      </c>
      <c r="I93" s="54">
        <v>0</v>
      </c>
    </row>
    <row r="94" spans="1:9" x14ac:dyDescent="0.2">
      <c r="A94" s="27">
        <f t="shared" si="2"/>
        <v>90</v>
      </c>
      <c r="B94" s="26" t="str">
        <f>'Misc Data'!B94</f>
        <v>Replace aged/deteriorated  HV ABC   conductor (non HBCA)</v>
      </c>
      <c r="C94" s="26" t="str">
        <f>'Misc Data'!C94</f>
        <v>Renewal</v>
      </c>
      <c r="D94" s="26" t="str">
        <f>'Misc Data'!D94</f>
        <v>Reliability &amp; quality maintained</v>
      </c>
      <c r="E94" s="54">
        <v>75273.550660844528</v>
      </c>
      <c r="F94" s="54">
        <v>75273.550660844528</v>
      </c>
      <c r="G94" s="54">
        <v>75273.550660844528</v>
      </c>
      <c r="H94" s="54">
        <v>75273.550660844528</v>
      </c>
      <c r="I94" s="54">
        <v>75273.550660844528</v>
      </c>
    </row>
    <row r="95" spans="1:9" x14ac:dyDescent="0.2">
      <c r="A95" s="27">
        <f t="shared" si="2"/>
        <v>91</v>
      </c>
      <c r="B95" s="26" t="str">
        <f>'Misc Data'!B95</f>
        <v>Replace aged/deteriorated Aluminium conductor</v>
      </c>
      <c r="C95" s="26" t="str">
        <f>'Misc Data'!C95</f>
        <v>Renewal</v>
      </c>
      <c r="D95" s="26" t="str">
        <f>'Misc Data'!D95</f>
        <v>Reliability &amp; quality maintained</v>
      </c>
      <c r="E95" s="54">
        <v>369655.2350663807</v>
      </c>
      <c r="F95" s="54">
        <v>369655.2350663807</v>
      </c>
      <c r="G95" s="54">
        <v>369655.2350663807</v>
      </c>
      <c r="H95" s="54">
        <v>369655.2350663807</v>
      </c>
      <c r="I95" s="54">
        <v>369655.2350663807</v>
      </c>
    </row>
    <row r="96" spans="1:9" x14ac:dyDescent="0.2">
      <c r="A96" s="27">
        <f t="shared" si="2"/>
        <v>92</v>
      </c>
      <c r="B96" s="26" t="str">
        <f>'Misc Data'!B96</f>
        <v>Replace AK Power sectionaliser with recloser</v>
      </c>
      <c r="C96" s="26" t="str">
        <f>'Misc Data'!C96</f>
        <v>Renewal</v>
      </c>
      <c r="D96" s="26" t="str">
        <f>'Misc Data'!D96</f>
        <v>Reliability &amp; quality maintained</v>
      </c>
      <c r="E96" s="54">
        <v>76056.210594123695</v>
      </c>
      <c r="F96" s="54">
        <v>76056.210594123695</v>
      </c>
      <c r="G96" s="54">
        <v>76056.210594123695</v>
      </c>
      <c r="H96" s="54">
        <v>76056.210594123695</v>
      </c>
      <c r="I96" s="54">
        <v>76056.210594123695</v>
      </c>
    </row>
    <row r="97" spans="1:9" x14ac:dyDescent="0.2">
      <c r="A97" s="27">
        <f t="shared" si="2"/>
        <v>93</v>
      </c>
      <c r="B97" s="26" t="str">
        <f>'Misc Data'!B97</f>
        <v>Replace Bellerive 33 kV Oil Filled Sub-transmission Cable</v>
      </c>
      <c r="C97" s="26" t="str">
        <f>'Misc Data'!C97</f>
        <v>Renewal</v>
      </c>
      <c r="D97" s="26" t="str">
        <f>'Misc Data'!D97</f>
        <v>Reliability &amp; quality maintained</v>
      </c>
      <c r="E97" s="54">
        <v>0</v>
      </c>
      <c r="F97" s="54">
        <v>0</v>
      </c>
      <c r="G97" s="54">
        <v>0</v>
      </c>
      <c r="H97" s="54">
        <v>0</v>
      </c>
      <c r="I97" s="54">
        <v>0</v>
      </c>
    </row>
    <row r="98" spans="1:9" x14ac:dyDescent="0.2">
      <c r="A98" s="27">
        <f t="shared" si="2"/>
        <v>94</v>
      </c>
      <c r="B98" s="26" t="str">
        <f>'Misc Data'!B98</f>
        <v>Replace Crossarm (Safety)</v>
      </c>
      <c r="C98" s="26" t="str">
        <f>'Misc Data'!C98</f>
        <v>Renewal</v>
      </c>
      <c r="D98" s="26" t="str">
        <f>'Misc Data'!D98</f>
        <v>Reliability &amp; quality maintained</v>
      </c>
      <c r="E98" s="54">
        <v>2355355.5629310468</v>
      </c>
      <c r="F98" s="54">
        <v>1218972.9764000289</v>
      </c>
      <c r="G98" s="54">
        <v>1218972.9764000289</v>
      </c>
      <c r="H98" s="54">
        <v>1218972.9764000289</v>
      </c>
      <c r="I98" s="54">
        <v>1218972.9764000289</v>
      </c>
    </row>
    <row r="99" spans="1:9" x14ac:dyDescent="0.2">
      <c r="A99" s="27">
        <f t="shared" si="2"/>
        <v>95</v>
      </c>
      <c r="B99" s="26" t="str">
        <f>'Misc Data'!B99</f>
        <v>Replace Distribution C&amp;I Substation Battery System</v>
      </c>
      <c r="C99" s="26" t="str">
        <f>'Misc Data'!C99</f>
        <v>Renewal</v>
      </c>
      <c r="D99" s="26" t="str">
        <f>'Misc Data'!D99</f>
        <v>Reliability &amp; quality maintained</v>
      </c>
      <c r="E99" s="54">
        <v>90711.53154800531</v>
      </c>
      <c r="F99" s="54">
        <v>90711.53154800531</v>
      </c>
      <c r="G99" s="54">
        <v>90711.53154800531</v>
      </c>
      <c r="H99" s="54">
        <v>90711.53154800531</v>
      </c>
      <c r="I99" s="54">
        <v>90711.53154800531</v>
      </c>
    </row>
    <row r="100" spans="1:9" x14ac:dyDescent="0.2">
      <c r="A100" s="27">
        <f t="shared" si="2"/>
        <v>96</v>
      </c>
      <c r="B100" s="26" t="str">
        <f>'Misc Data'!B100</f>
        <v>Replace EDOs with alternative device (ie: boric acid fuses or dropout reclosers)</v>
      </c>
      <c r="C100" s="26" t="str">
        <f>'Misc Data'!C100</f>
        <v>Renewal</v>
      </c>
      <c r="D100" s="26" t="str">
        <f>'Misc Data'!D100</f>
        <v>Reliability &amp; quality maintained</v>
      </c>
      <c r="E100" s="54">
        <v>78416.728848639497</v>
      </c>
      <c r="F100" s="54">
        <v>78416.728848639497</v>
      </c>
      <c r="G100" s="54">
        <v>78416.728848639497</v>
      </c>
      <c r="H100" s="54">
        <v>78416.728848639497</v>
      </c>
      <c r="I100" s="54">
        <v>78416.728848639497</v>
      </c>
    </row>
    <row r="101" spans="1:9" x14ac:dyDescent="0.2">
      <c r="A101" s="27">
        <f t="shared" si="2"/>
        <v>97</v>
      </c>
      <c r="B101" s="26" t="str">
        <f>'Misc Data'!B101</f>
        <v>Replace fault indicators in Overhead Systems</v>
      </c>
      <c r="C101" s="26" t="str">
        <f>'Misc Data'!C101</f>
        <v>Renewal</v>
      </c>
      <c r="D101" s="26" t="str">
        <f>'Misc Data'!D101</f>
        <v>Reliability &amp; quality maintained</v>
      </c>
      <c r="E101" s="54">
        <v>29652.802975285256</v>
      </c>
      <c r="F101" s="54">
        <v>29652.802975285256</v>
      </c>
      <c r="G101" s="54">
        <v>29652.802975285256</v>
      </c>
      <c r="H101" s="54">
        <v>29652.802975285256</v>
      </c>
      <c r="I101" s="54">
        <v>29652.802975285256</v>
      </c>
    </row>
    <row r="102" spans="1:9" x14ac:dyDescent="0.2">
      <c r="A102" s="27">
        <f t="shared" si="2"/>
        <v>98</v>
      </c>
      <c r="B102" s="26" t="str">
        <f>'Misc Data'!B102</f>
        <v>Replace ground mounted transformers</v>
      </c>
      <c r="C102" s="26" t="str">
        <f>'Misc Data'!C102</f>
        <v>Renewal</v>
      </c>
      <c r="D102" s="26" t="str">
        <f>'Misc Data'!D102</f>
        <v>Reliability &amp; quality maintained</v>
      </c>
      <c r="E102" s="54">
        <v>466892.99801636225</v>
      </c>
      <c r="F102" s="54">
        <v>513582.29781799851</v>
      </c>
      <c r="G102" s="54">
        <v>606960.89742127084</v>
      </c>
      <c r="H102" s="54">
        <v>560271.5976196347</v>
      </c>
      <c r="I102" s="54">
        <v>560271.5976196347</v>
      </c>
    </row>
    <row r="103" spans="1:9" x14ac:dyDescent="0.2">
      <c r="A103" s="27">
        <f t="shared" si="2"/>
        <v>99</v>
      </c>
      <c r="B103" s="26" t="str">
        <f>'Misc Data'!B103</f>
        <v>Replace high voltage cable</v>
      </c>
      <c r="C103" s="26" t="str">
        <f>'Misc Data'!C103</f>
        <v>Renewal</v>
      </c>
      <c r="D103" s="26" t="str">
        <f>'Misc Data'!D103</f>
        <v>Reliability &amp; quality maintained</v>
      </c>
      <c r="E103" s="54">
        <v>186355.35201152763</v>
      </c>
      <c r="F103" s="54">
        <v>186355.35201152763</v>
      </c>
      <c r="G103" s="54">
        <v>186355.35201152763</v>
      </c>
      <c r="H103" s="54">
        <v>186355.35201152763</v>
      </c>
      <c r="I103" s="54">
        <v>186355.35201152763</v>
      </c>
    </row>
    <row r="104" spans="1:9" x14ac:dyDescent="0.2">
      <c r="A104" s="27">
        <f t="shared" si="2"/>
        <v>100</v>
      </c>
      <c r="B104" s="26" t="str">
        <f>'Misc Data'!B104</f>
        <v>Replace High Voltage Submarine Cable</v>
      </c>
      <c r="C104" s="26" t="str">
        <f>'Misc Data'!C104</f>
        <v>Renewal</v>
      </c>
      <c r="D104" s="26" t="str">
        <f>'Misc Data'!D104</f>
        <v>Reliability &amp; quality maintained</v>
      </c>
      <c r="E104" s="54">
        <v>0</v>
      </c>
      <c r="F104" s="54">
        <v>458868.14721574745</v>
      </c>
      <c r="G104" s="54">
        <v>0</v>
      </c>
      <c r="H104" s="54">
        <v>0</v>
      </c>
      <c r="I104" s="54">
        <v>0</v>
      </c>
    </row>
    <row r="105" spans="1:9" x14ac:dyDescent="0.2">
      <c r="A105" s="27">
        <f t="shared" si="2"/>
        <v>101</v>
      </c>
      <c r="B105" s="26" t="str">
        <f>'Misc Data'!B105</f>
        <v>Replace HV Feeders (Safety)</v>
      </c>
      <c r="C105" s="26" t="str">
        <f>'Misc Data'!C105</f>
        <v>Renewal</v>
      </c>
      <c r="D105" s="26" t="str">
        <f>'Misc Data'!D105</f>
        <v>Reliability &amp; quality maintained</v>
      </c>
      <c r="E105" s="54">
        <v>369164.99347878521</v>
      </c>
      <c r="F105" s="54">
        <v>369164.99347878521</v>
      </c>
      <c r="G105" s="54">
        <v>369164.99347878521</v>
      </c>
      <c r="H105" s="54">
        <v>369164.99347878521</v>
      </c>
      <c r="I105" s="54">
        <v>369164.99347878521</v>
      </c>
    </row>
    <row r="106" spans="1:9" x14ac:dyDescent="0.2">
      <c r="A106" s="27">
        <f t="shared" si="2"/>
        <v>102</v>
      </c>
      <c r="B106" s="26" t="str">
        <f>'Misc Data'!B106</f>
        <v>Replace low voltage CONSAC cable</v>
      </c>
      <c r="C106" s="26" t="str">
        <f>'Misc Data'!C106</f>
        <v>Renewal</v>
      </c>
      <c r="D106" s="26" t="str">
        <f>'Misc Data'!D106</f>
        <v>Reliability &amp; quality maintained</v>
      </c>
      <c r="E106" s="54">
        <v>2091121.3338152769</v>
      </c>
      <c r="F106" s="54">
        <v>2091121.3338152769</v>
      </c>
      <c r="G106" s="54">
        <v>2091121.3338152769</v>
      </c>
      <c r="H106" s="54">
        <v>2091121.3338152769</v>
      </c>
      <c r="I106" s="54">
        <v>2091121.3338152769</v>
      </c>
    </row>
    <row r="107" spans="1:9" x14ac:dyDescent="0.2">
      <c r="A107" s="27">
        <f t="shared" si="2"/>
        <v>103</v>
      </c>
      <c r="B107" s="26" t="str">
        <f>'Misc Data'!B107</f>
        <v>Replace LV Fuses for Fuse Reach</v>
      </c>
      <c r="C107" s="26" t="str">
        <f>'Misc Data'!C107</f>
        <v>Renewal</v>
      </c>
      <c r="D107" s="26" t="str">
        <f>'Misc Data'!D107</f>
        <v>Reliability &amp; quality maintained</v>
      </c>
      <c r="E107" s="54">
        <v>9958.7789669674294</v>
      </c>
      <c r="F107" s="54">
        <v>9958.7789669674294</v>
      </c>
      <c r="G107" s="54">
        <v>9958.7789669674294</v>
      </c>
      <c r="H107" s="54">
        <v>9958.7789669674294</v>
      </c>
      <c r="I107" s="54">
        <v>9958.7789669674294</v>
      </c>
    </row>
    <row r="108" spans="1:9" x14ac:dyDescent="0.2">
      <c r="A108" s="27">
        <f t="shared" si="2"/>
        <v>104</v>
      </c>
      <c r="B108" s="26" t="str">
        <f>'Misc Data'!B108</f>
        <v>Replace LV Links with Fuse Links</v>
      </c>
      <c r="C108" s="26" t="str">
        <f>'Misc Data'!C108</f>
        <v>Renewal</v>
      </c>
      <c r="D108" s="26" t="str">
        <f>'Misc Data'!D108</f>
        <v>Reliability &amp; quality maintained</v>
      </c>
      <c r="E108" s="54">
        <v>80154.538112206545</v>
      </c>
      <c r="F108" s="54">
        <v>80154.538112206545</v>
      </c>
      <c r="G108" s="54">
        <v>80154.538112206545</v>
      </c>
      <c r="H108" s="54">
        <v>80154.538112206545</v>
      </c>
      <c r="I108" s="54">
        <v>80154.538112206545</v>
      </c>
    </row>
    <row r="109" spans="1:9" x14ac:dyDescent="0.2">
      <c r="A109" s="27">
        <f t="shared" si="2"/>
        <v>105</v>
      </c>
      <c r="B109" s="26" t="str">
        <f>'Misc Data'!B109</f>
        <v>Replace LV potheads</v>
      </c>
      <c r="C109" s="26" t="str">
        <f>'Misc Data'!C109</f>
        <v>Renewal</v>
      </c>
      <c r="D109" s="26" t="str">
        <f>'Misc Data'!D109</f>
        <v>Reliability &amp; quality maintained</v>
      </c>
      <c r="E109" s="54">
        <v>144932.2031747725</v>
      </c>
      <c r="F109" s="54">
        <v>144932.2031747725</v>
      </c>
      <c r="G109" s="54">
        <v>144932.2031747725</v>
      </c>
      <c r="H109" s="54">
        <v>144932.2031747725</v>
      </c>
      <c r="I109" s="54">
        <v>0</v>
      </c>
    </row>
    <row r="110" spans="1:9" x14ac:dyDescent="0.2">
      <c r="A110" s="27">
        <f t="shared" si="2"/>
        <v>106</v>
      </c>
      <c r="B110" s="26" t="str">
        <f>'Misc Data'!B110</f>
        <v>Replace LV switchboards in ground mounted substations</v>
      </c>
      <c r="C110" s="26" t="str">
        <f>'Misc Data'!C110</f>
        <v>Renewal</v>
      </c>
      <c r="D110" s="26" t="str">
        <f>'Misc Data'!D110</f>
        <v>Reliability &amp; quality maintained</v>
      </c>
      <c r="E110" s="54">
        <v>551375.11867044156</v>
      </c>
      <c r="F110" s="54">
        <v>551375.11867044156</v>
      </c>
      <c r="G110" s="54">
        <v>551375.11867044156</v>
      </c>
      <c r="H110" s="54">
        <v>551375.11867044156</v>
      </c>
      <c r="I110" s="54">
        <v>551375.11867044156</v>
      </c>
    </row>
    <row r="111" spans="1:9" x14ac:dyDescent="0.2">
      <c r="A111" s="27">
        <f t="shared" si="2"/>
        <v>107</v>
      </c>
      <c r="B111" s="26" t="str">
        <f>'Misc Data'!B111</f>
        <v>Replace LV switchgear in ground mounted substations</v>
      </c>
      <c r="C111" s="26" t="str">
        <f>'Misc Data'!C111</f>
        <v>Renewal</v>
      </c>
      <c r="D111" s="26" t="str">
        <f>'Misc Data'!D111</f>
        <v>Reliability &amp; quality maintained</v>
      </c>
      <c r="E111" s="54">
        <v>70891.086686199618</v>
      </c>
      <c r="F111" s="54">
        <v>70891.086686199618</v>
      </c>
      <c r="G111" s="54">
        <v>70891.086686199618</v>
      </c>
      <c r="H111" s="54">
        <v>70891.086686199618</v>
      </c>
      <c r="I111" s="54">
        <v>70891.086686199618</v>
      </c>
    </row>
    <row r="112" spans="1:9" x14ac:dyDescent="0.2">
      <c r="A112" s="27">
        <f t="shared" si="2"/>
        <v>108</v>
      </c>
      <c r="B112" s="26" t="str">
        <f>'Misc Data'!B112</f>
        <v>Replace Meter Panels</v>
      </c>
      <c r="C112" s="26" t="str">
        <f>'Misc Data'!C112</f>
        <v>Development</v>
      </c>
      <c r="D112" s="26" t="str">
        <f>'Misc Data'!D112</f>
        <v>Connection</v>
      </c>
      <c r="E112" s="54">
        <v>27075</v>
      </c>
      <c r="F112" s="54">
        <v>25270</v>
      </c>
      <c r="G112" s="54">
        <v>23465</v>
      </c>
      <c r="H112" s="54">
        <v>21660</v>
      </c>
      <c r="I112" s="54">
        <v>19855</v>
      </c>
    </row>
    <row r="113" spans="1:9" x14ac:dyDescent="0.2">
      <c r="A113" s="27">
        <f t="shared" si="2"/>
        <v>109</v>
      </c>
      <c r="B113" s="26" t="str">
        <f>'Misc Data'!B113</f>
        <v>Replace Overhead  LV Services</v>
      </c>
      <c r="C113" s="26" t="str">
        <f>'Misc Data'!C113</f>
        <v>Renewal</v>
      </c>
      <c r="D113" s="26" t="str">
        <f>'Misc Data'!D113</f>
        <v>Reliability &amp; quality maintained</v>
      </c>
      <c r="E113" s="54">
        <v>585598.99999999988</v>
      </c>
      <c r="F113" s="54">
        <v>585598.99999999988</v>
      </c>
      <c r="G113" s="54">
        <v>585598.99999999988</v>
      </c>
      <c r="H113" s="54">
        <v>585598.99999999988</v>
      </c>
      <c r="I113" s="54">
        <v>585598.99999999988</v>
      </c>
    </row>
    <row r="114" spans="1:9" x14ac:dyDescent="0.2">
      <c r="A114" s="27">
        <f t="shared" si="2"/>
        <v>110</v>
      </c>
      <c r="B114" s="26" t="str">
        <f>'Misc Data'!B114</f>
        <v>Replace Recloser and/or Control Box</v>
      </c>
      <c r="C114" s="26" t="str">
        <f>'Misc Data'!C114</f>
        <v>Renewal</v>
      </c>
      <c r="D114" s="26" t="str">
        <f>'Misc Data'!D114</f>
        <v>Reliability &amp; quality maintained</v>
      </c>
      <c r="E114" s="54">
        <v>55010.046142333107</v>
      </c>
      <c r="F114" s="54">
        <v>55010.046142333107</v>
      </c>
      <c r="G114" s="54">
        <v>55010.046142333107</v>
      </c>
      <c r="H114" s="54">
        <v>55010.046142333107</v>
      </c>
      <c r="I114" s="54">
        <v>55010.046142333107</v>
      </c>
    </row>
    <row r="115" spans="1:9" x14ac:dyDescent="0.2">
      <c r="A115" s="27">
        <f t="shared" si="2"/>
        <v>111</v>
      </c>
      <c r="B115" s="26" t="str">
        <f>'Misc Data'!B115</f>
        <v>Replace reclosers</v>
      </c>
      <c r="C115" s="26" t="str">
        <f>'Misc Data'!C115</f>
        <v>Renewal</v>
      </c>
      <c r="D115" s="26" t="str">
        <f>'Misc Data'!D115</f>
        <v>Reliability &amp; quality maintained</v>
      </c>
      <c r="E115" s="54">
        <v>38028.105297061848</v>
      </c>
      <c r="F115" s="54">
        <v>38028.105297061848</v>
      </c>
      <c r="G115" s="54">
        <v>38028.105297061848</v>
      </c>
      <c r="H115" s="54">
        <v>38028.105297061848</v>
      </c>
      <c r="I115" s="54">
        <v>38028.105297061848</v>
      </c>
    </row>
    <row r="116" spans="1:9" x14ac:dyDescent="0.2">
      <c r="A116" s="27">
        <f t="shared" si="2"/>
        <v>112</v>
      </c>
      <c r="B116" s="26" t="str">
        <f>'Misc Data'!B116</f>
        <v>Replace Regulator Ground Mtd Three Phase - Faults / Issues / End of life</v>
      </c>
      <c r="C116" s="26" t="str">
        <f>'Misc Data'!C116</f>
        <v>Renewal</v>
      </c>
      <c r="D116" s="26" t="str">
        <f>'Misc Data'!D116</f>
        <v>Reliability &amp; quality maintained</v>
      </c>
      <c r="E116" s="54">
        <v>186359.63427063907</v>
      </c>
      <c r="F116" s="54">
        <v>0</v>
      </c>
      <c r="G116" s="54">
        <v>186359.63427063907</v>
      </c>
      <c r="H116" s="54">
        <v>0</v>
      </c>
      <c r="I116" s="54">
        <v>186359.63427063907</v>
      </c>
    </row>
    <row r="117" spans="1:9" x14ac:dyDescent="0.2">
      <c r="A117" s="27">
        <f t="shared" si="2"/>
        <v>113</v>
      </c>
      <c r="B117" s="26" t="str">
        <f>'Misc Data'!B117</f>
        <v>Replace Regulator Single Phase (Cooper) - Faults / Issues / End of life</v>
      </c>
      <c r="C117" s="26" t="str">
        <f>'Misc Data'!C117</f>
        <v>Renewal</v>
      </c>
      <c r="D117" s="26" t="str">
        <f>'Misc Data'!D117</f>
        <v>Reliability &amp; quality maintained</v>
      </c>
      <c r="E117" s="54">
        <v>28472.055670488655</v>
      </c>
      <c r="F117" s="54">
        <v>0</v>
      </c>
      <c r="G117" s="54">
        <v>28472.055670488655</v>
      </c>
      <c r="H117" s="54">
        <v>0</v>
      </c>
      <c r="I117" s="54">
        <v>28472.055670488655</v>
      </c>
    </row>
    <row r="118" spans="1:9" x14ac:dyDescent="0.2">
      <c r="A118" s="27">
        <f t="shared" si="2"/>
        <v>114</v>
      </c>
      <c r="B118" s="26" t="str">
        <f>'Misc Data'!B118</f>
        <v>Replace secondary protection transformers at zone substations</v>
      </c>
      <c r="C118" s="26" t="str">
        <f>'Misc Data'!C118</f>
        <v>Renewal</v>
      </c>
      <c r="D118" s="26" t="str">
        <f>'Misc Data'!D118</f>
        <v>Reliability &amp; quality maintained</v>
      </c>
      <c r="E118" s="54">
        <v>303790.31297993904</v>
      </c>
      <c r="F118" s="54">
        <v>0</v>
      </c>
      <c r="G118" s="54">
        <v>0</v>
      </c>
      <c r="H118" s="54">
        <v>151895.15648996952</v>
      </c>
      <c r="I118" s="54">
        <v>194088.25551496106</v>
      </c>
    </row>
    <row r="119" spans="1:9" x14ac:dyDescent="0.2">
      <c r="A119" s="27">
        <f t="shared" si="2"/>
        <v>115</v>
      </c>
      <c r="B119" s="26" t="str">
        <f>'Misc Data'!B119</f>
        <v>Replace Service Fuses – Fault (Fault Code 01)</v>
      </c>
      <c r="C119" s="26" t="str">
        <f>'Misc Data'!C119</f>
        <v>Renewal</v>
      </c>
      <c r="D119" s="26" t="str">
        <f>'Misc Data'!D119</f>
        <v>Reliability &amp; quality maintained</v>
      </c>
      <c r="E119" s="54">
        <v>234175.00000000003</v>
      </c>
      <c r="F119" s="54">
        <v>234175.00000000003</v>
      </c>
      <c r="G119" s="54">
        <v>234175.00000000003</v>
      </c>
      <c r="H119" s="54">
        <v>234175.00000000003</v>
      </c>
      <c r="I119" s="54">
        <v>234175.00000000003</v>
      </c>
    </row>
    <row r="120" spans="1:9" x14ac:dyDescent="0.2">
      <c r="A120" s="27">
        <f t="shared" si="2"/>
        <v>116</v>
      </c>
      <c r="B120" s="26" t="str">
        <f>'Misc Data'!B120</f>
        <v>Replace service fuses for Public Lighting</v>
      </c>
      <c r="C120" s="26" t="str">
        <f>'Misc Data'!C120</f>
        <v>Renewal</v>
      </c>
      <c r="D120" s="26" t="str">
        <f>'Misc Data'!D120</f>
        <v>Reliability &amp; quality maintained</v>
      </c>
      <c r="E120" s="54">
        <v>16714.0625</v>
      </c>
      <c r="F120" s="54">
        <v>16714.0625</v>
      </c>
      <c r="G120" s="54">
        <v>16714.0625</v>
      </c>
      <c r="H120" s="54">
        <v>16714.0625</v>
      </c>
      <c r="I120" s="54">
        <v>16714.0625</v>
      </c>
    </row>
    <row r="121" spans="1:9" x14ac:dyDescent="0.2">
      <c r="A121" s="27">
        <f t="shared" si="2"/>
        <v>117</v>
      </c>
      <c r="B121" s="26" t="str">
        <f>'Misc Data'!B121</f>
        <v>Replace station services transformer at Bellerive Zone</v>
      </c>
      <c r="C121" s="26" t="str">
        <f>'Misc Data'!C121</f>
        <v>Renewal</v>
      </c>
      <c r="D121" s="26" t="str">
        <f>'Misc Data'!D121</f>
        <v>Reliability &amp; quality maintained</v>
      </c>
      <c r="E121" s="54">
        <v>0</v>
      </c>
      <c r="F121" s="54">
        <v>118140.6772699763</v>
      </c>
      <c r="G121" s="54">
        <v>0</v>
      </c>
      <c r="H121" s="54">
        <v>0</v>
      </c>
      <c r="I121" s="54">
        <v>0</v>
      </c>
    </row>
    <row r="122" spans="1:9" x14ac:dyDescent="0.2">
      <c r="A122" s="27">
        <f t="shared" si="2"/>
        <v>118</v>
      </c>
      <c r="B122" s="26" t="str">
        <f>'Misc Data'!B122</f>
        <v>Replace station services transformer at Derwent Park Zone</v>
      </c>
      <c r="C122" s="26" t="str">
        <f>'Misc Data'!C122</f>
        <v>Renewal</v>
      </c>
      <c r="D122" s="26" t="str">
        <f>'Misc Data'!D122</f>
        <v>Reliability &amp; quality maintained</v>
      </c>
      <c r="E122" s="54">
        <v>118140.6772699763</v>
      </c>
      <c r="F122" s="54">
        <v>0</v>
      </c>
      <c r="G122" s="54">
        <v>0</v>
      </c>
      <c r="H122" s="54">
        <v>0</v>
      </c>
      <c r="I122" s="54">
        <v>0</v>
      </c>
    </row>
    <row r="123" spans="1:9" x14ac:dyDescent="0.2">
      <c r="A123" s="27">
        <f t="shared" si="2"/>
        <v>119</v>
      </c>
      <c r="B123" s="26" t="str">
        <f>'Misc Data'!B123</f>
        <v>Replace station services transformer at Geilston Bay Zone</v>
      </c>
      <c r="C123" s="26" t="str">
        <f>'Misc Data'!C123</f>
        <v>Renewal</v>
      </c>
      <c r="D123" s="26" t="str">
        <f>'Misc Data'!D123</f>
        <v>Reliability &amp; quality maintained</v>
      </c>
      <c r="E123" s="54">
        <v>118140.6772699763</v>
      </c>
      <c r="F123" s="54">
        <v>0</v>
      </c>
      <c r="G123" s="54">
        <v>0</v>
      </c>
      <c r="H123" s="54">
        <v>0</v>
      </c>
      <c r="I123" s="54">
        <v>0</v>
      </c>
    </row>
    <row r="124" spans="1:9" x14ac:dyDescent="0.2">
      <c r="A124" s="27">
        <f t="shared" si="2"/>
        <v>120</v>
      </c>
      <c r="B124" s="26" t="str">
        <f>'Misc Data'!B124</f>
        <v>Replace station services transformer at New Town Zone</v>
      </c>
      <c r="C124" s="26" t="str">
        <f>'Misc Data'!C124</f>
        <v>Renewal</v>
      </c>
      <c r="D124" s="26" t="str">
        <f>'Misc Data'!D124</f>
        <v>Reliability &amp; quality maintained</v>
      </c>
      <c r="E124" s="54">
        <v>0</v>
      </c>
      <c r="F124" s="54">
        <v>0</v>
      </c>
      <c r="G124" s="54">
        <v>118140.6772699763</v>
      </c>
      <c r="H124" s="54">
        <v>0</v>
      </c>
      <c r="I124" s="54">
        <v>0</v>
      </c>
    </row>
    <row r="125" spans="1:9" x14ac:dyDescent="0.2">
      <c r="A125" s="27">
        <f t="shared" si="2"/>
        <v>121</v>
      </c>
      <c r="B125" s="26" t="str">
        <f>'Misc Data'!B125</f>
        <v>Replace stolen earthing with copperclad steel</v>
      </c>
      <c r="C125" s="26" t="str">
        <f>'Misc Data'!C125</f>
        <v>Renewal</v>
      </c>
      <c r="D125" s="26" t="str">
        <f>'Misc Data'!D125</f>
        <v>Reliability &amp; quality maintained</v>
      </c>
      <c r="E125" s="54">
        <v>205034.56625561704</v>
      </c>
      <c r="F125" s="54">
        <v>205034.56625561704</v>
      </c>
      <c r="G125" s="54">
        <v>205034.56625561704</v>
      </c>
      <c r="H125" s="54">
        <v>205034.56625561704</v>
      </c>
      <c r="I125" s="54">
        <v>205034.56625561704</v>
      </c>
    </row>
    <row r="126" spans="1:9" x14ac:dyDescent="0.2">
      <c r="A126" s="27">
        <f t="shared" si="2"/>
        <v>122</v>
      </c>
      <c r="B126" s="26" t="str">
        <f>'Misc Data'!B126</f>
        <v>Replace substation locks</v>
      </c>
      <c r="C126" s="26" t="str">
        <f>'Misc Data'!C126</f>
        <v>Renewal</v>
      </c>
      <c r="D126" s="26" t="str">
        <f>'Misc Data'!D126</f>
        <v>Reliability &amp; quality maintained</v>
      </c>
      <c r="E126" s="54">
        <v>36442.025038331267</v>
      </c>
      <c r="F126" s="54">
        <v>36442.025038331267</v>
      </c>
      <c r="G126" s="54">
        <v>36442.025038331267</v>
      </c>
      <c r="H126" s="54">
        <v>36442.025038331267</v>
      </c>
      <c r="I126" s="54">
        <v>26238.258027598509</v>
      </c>
    </row>
    <row r="127" spans="1:9" x14ac:dyDescent="0.2">
      <c r="A127" s="27">
        <f t="shared" si="2"/>
        <v>123</v>
      </c>
      <c r="B127" s="26" t="str">
        <f>'Misc Data'!B127</f>
        <v>Replace Transformer Earths</v>
      </c>
      <c r="C127" s="26" t="str">
        <f>'Misc Data'!C127</f>
        <v>Renewal</v>
      </c>
      <c r="D127" s="26" t="str">
        <f>'Misc Data'!D127</f>
        <v>Reliability &amp; quality maintained</v>
      </c>
      <c r="E127" s="54">
        <v>498644.06513366068</v>
      </c>
      <c r="F127" s="54">
        <v>498644.06513366068</v>
      </c>
      <c r="G127" s="54">
        <v>498644.06513366068</v>
      </c>
      <c r="H127" s="54">
        <v>498644.06513366068</v>
      </c>
      <c r="I127" s="54">
        <v>498644.06513366068</v>
      </c>
    </row>
    <row r="128" spans="1:9" x14ac:dyDescent="0.2">
      <c r="A128" s="27">
        <f t="shared" si="2"/>
        <v>124</v>
      </c>
      <c r="B128" s="26" t="str">
        <f>'Misc Data'!B128</f>
        <v>Replace Transformer H-structures</v>
      </c>
      <c r="C128" s="26" t="str">
        <f>'Misc Data'!C128</f>
        <v>Renewal</v>
      </c>
      <c r="D128" s="26" t="str">
        <f>'Misc Data'!D128</f>
        <v>Reliability &amp; quality maintained</v>
      </c>
      <c r="E128" s="54">
        <v>83134.065485798812</v>
      </c>
      <c r="F128" s="54">
        <v>83134.065485798812</v>
      </c>
      <c r="G128" s="54">
        <v>83134.065485798812</v>
      </c>
      <c r="H128" s="54">
        <v>83134.065485798812</v>
      </c>
      <c r="I128" s="54">
        <v>83134.065485798812</v>
      </c>
    </row>
    <row r="129" spans="1:9" x14ac:dyDescent="0.2">
      <c r="A129" s="27">
        <f t="shared" si="2"/>
        <v>125</v>
      </c>
      <c r="B129" s="26" t="str">
        <f>'Misc Data'!B129</f>
        <v>Replace Transformers</v>
      </c>
      <c r="C129" s="26" t="str">
        <f>'Misc Data'!C129</f>
        <v>Renewal</v>
      </c>
      <c r="D129" s="26" t="str">
        <f>'Misc Data'!D129</f>
        <v>Reliability &amp; quality maintained</v>
      </c>
      <c r="E129" s="54">
        <v>1526248.5344255844</v>
      </c>
      <c r="F129" s="54">
        <v>1889641.0426221523</v>
      </c>
      <c r="G129" s="54">
        <v>2485604.756064523</v>
      </c>
      <c r="H129" s="54">
        <v>2223962.1501629944</v>
      </c>
      <c r="I129" s="54">
        <v>2819925.8636053652</v>
      </c>
    </row>
    <row r="130" spans="1:9" x14ac:dyDescent="0.2">
      <c r="A130" s="27">
        <f t="shared" si="2"/>
        <v>126</v>
      </c>
      <c r="B130" s="26" t="str">
        <f>'Misc Data'!B130</f>
        <v>Replace transformers at Bellerive Zone</v>
      </c>
      <c r="C130" s="26" t="str">
        <f>'Misc Data'!C130</f>
        <v>Renewal</v>
      </c>
      <c r="D130" s="26" t="str">
        <f>'Misc Data'!D130</f>
        <v>Reliability &amp; quality maintained</v>
      </c>
      <c r="E130" s="54">
        <v>0</v>
      </c>
      <c r="F130" s="54">
        <v>0</v>
      </c>
      <c r="G130" s="54">
        <v>0</v>
      </c>
      <c r="H130" s="54">
        <v>0</v>
      </c>
      <c r="I130" s="54">
        <v>0</v>
      </c>
    </row>
    <row r="131" spans="1:9" x14ac:dyDescent="0.2">
      <c r="A131" s="27">
        <f t="shared" si="2"/>
        <v>127</v>
      </c>
      <c r="B131" s="26" t="str">
        <f>'Misc Data'!B131</f>
        <v>Replace transformers at Derwent Park Zone</v>
      </c>
      <c r="C131" s="26" t="str">
        <f>'Misc Data'!C131</f>
        <v>Renewal</v>
      </c>
      <c r="D131" s="26" t="str">
        <f>'Misc Data'!D131</f>
        <v>Reliability &amp; quality maintained</v>
      </c>
      <c r="E131" s="54">
        <v>0</v>
      </c>
      <c r="F131" s="54">
        <v>2314100.2786514601</v>
      </c>
      <c r="G131" s="54">
        <v>0</v>
      </c>
      <c r="H131" s="54">
        <v>0</v>
      </c>
      <c r="I131" s="54">
        <v>0</v>
      </c>
    </row>
    <row r="132" spans="1:9" x14ac:dyDescent="0.2">
      <c r="A132" s="27">
        <f t="shared" si="2"/>
        <v>128</v>
      </c>
      <c r="B132" s="26" t="str">
        <f>'Misc Data'!B132</f>
        <v>Replace transformers at Geilston Bay Zone</v>
      </c>
      <c r="C132" s="26" t="str">
        <f>'Misc Data'!C132</f>
        <v>Renewal</v>
      </c>
      <c r="D132" s="26" t="str">
        <f>'Misc Data'!D132</f>
        <v>Reliability &amp; quality maintained</v>
      </c>
      <c r="E132" s="54">
        <v>0</v>
      </c>
      <c r="F132" s="54">
        <v>0</v>
      </c>
      <c r="G132" s="54">
        <v>0</v>
      </c>
      <c r="H132" s="54">
        <v>3231401.2900087954</v>
      </c>
      <c r="I132" s="54">
        <v>0</v>
      </c>
    </row>
    <row r="133" spans="1:9" x14ac:dyDescent="0.2">
      <c r="A133" s="27">
        <f t="shared" si="2"/>
        <v>129</v>
      </c>
      <c r="B133" s="26" t="str">
        <f>'Misc Data'!B133</f>
        <v>Replace Underground Furniture - LV Cabinets</v>
      </c>
      <c r="C133" s="26" t="str">
        <f>'Misc Data'!C133</f>
        <v>Renewal</v>
      </c>
      <c r="D133" s="26" t="str">
        <f>'Misc Data'!D133</f>
        <v>Reliability &amp; quality maintained</v>
      </c>
      <c r="E133" s="54">
        <v>94728.538965561936</v>
      </c>
      <c r="F133" s="54">
        <v>94728.538965561936</v>
      </c>
      <c r="G133" s="54">
        <v>94728.538965561936</v>
      </c>
      <c r="H133" s="54">
        <v>94728.538965561936</v>
      </c>
      <c r="I133" s="54">
        <v>94728.538965561936</v>
      </c>
    </row>
    <row r="134" spans="1:9" x14ac:dyDescent="0.2">
      <c r="A134" s="27">
        <f t="shared" si="2"/>
        <v>130</v>
      </c>
      <c r="B134" s="26" t="str">
        <f>'Misc Data'!B134</f>
        <v>Replace Underground Furniture - LV Fibreglass Pillars</v>
      </c>
      <c r="C134" s="26" t="str">
        <f>'Misc Data'!C134</f>
        <v>Renewal</v>
      </c>
      <c r="D134" s="26" t="str">
        <f>'Misc Data'!D134</f>
        <v>Reliability &amp; quality maintained</v>
      </c>
      <c r="E134" s="54">
        <v>333470.68513938371</v>
      </c>
      <c r="F134" s="54">
        <v>333470.68513938371</v>
      </c>
      <c r="G134" s="54">
        <v>333470.68513938371</v>
      </c>
      <c r="H134" s="54">
        <v>333470.68513938371</v>
      </c>
      <c r="I134" s="54">
        <v>333470.68513938371</v>
      </c>
    </row>
    <row r="135" spans="1:9" x14ac:dyDescent="0.2">
      <c r="A135" s="27">
        <f t="shared" ref="A135:A155" si="3">A134+1</f>
        <v>131</v>
      </c>
      <c r="B135" s="26" t="str">
        <f>'Misc Data'!B135</f>
        <v>Replace Zone Equipment - Batteries at Zone Substation</v>
      </c>
      <c r="C135" s="26" t="str">
        <f>'Misc Data'!C135</f>
        <v>Renewal</v>
      </c>
      <c r="D135" s="26" t="str">
        <f>'Misc Data'!D135</f>
        <v>Reliability &amp; quality maintained</v>
      </c>
      <c r="E135" s="54">
        <v>16815.052643180323</v>
      </c>
      <c r="F135" s="54">
        <v>16815.052643180323</v>
      </c>
      <c r="G135" s="54">
        <v>16815.052643180323</v>
      </c>
      <c r="H135" s="54">
        <v>16815.052643180323</v>
      </c>
      <c r="I135" s="54">
        <v>16815.052643180323</v>
      </c>
    </row>
    <row r="136" spans="1:9" x14ac:dyDescent="0.2">
      <c r="A136" s="27">
        <f t="shared" si="3"/>
        <v>132</v>
      </c>
      <c r="B136" s="26" t="str">
        <f>'Misc Data'!B136</f>
        <v>Replacement of ground mounted substations</v>
      </c>
      <c r="C136" s="26" t="str">
        <f>'Misc Data'!C136</f>
        <v>Renewal</v>
      </c>
      <c r="D136" s="26" t="str">
        <f>'Misc Data'!D136</f>
        <v>Reliability &amp; quality maintained</v>
      </c>
      <c r="E136" s="54">
        <v>3437797.6146618496</v>
      </c>
      <c r="F136" s="54">
        <v>3437797.6146618496</v>
      </c>
      <c r="G136" s="54">
        <v>3575309.519248324</v>
      </c>
      <c r="H136" s="54">
        <v>3575309.519248324</v>
      </c>
      <c r="I136" s="54">
        <v>3712821.4238347979</v>
      </c>
    </row>
    <row r="137" spans="1:9" x14ac:dyDescent="0.2">
      <c r="A137" s="27">
        <f t="shared" si="3"/>
        <v>133</v>
      </c>
      <c r="B137" s="26" t="str">
        <f>'Misc Data'!B137</f>
        <v>Replacement of high voltage switchgear in ground mounted substations</v>
      </c>
      <c r="C137" s="26" t="str">
        <f>'Misc Data'!C137</f>
        <v>Renewal</v>
      </c>
      <c r="D137" s="26" t="str">
        <f>'Misc Data'!D137</f>
        <v>Reliability &amp; quality maintained</v>
      </c>
      <c r="E137" s="54">
        <v>1528825.5979588472</v>
      </c>
      <c r="F137" s="54">
        <v>1528825.5979588472</v>
      </c>
      <c r="G137" s="54">
        <v>1528825.5979588472</v>
      </c>
      <c r="H137" s="54">
        <v>1667809.7432278332</v>
      </c>
      <c r="I137" s="54">
        <v>1667809.7432278332</v>
      </c>
    </row>
    <row r="138" spans="1:9" x14ac:dyDescent="0.2">
      <c r="A138" s="27">
        <f t="shared" si="3"/>
        <v>134</v>
      </c>
      <c r="B138" s="26" t="str">
        <f>'Misc Data'!B138</f>
        <v>Replacement Substandard Overhead Copper Conductor (REMCU)</v>
      </c>
      <c r="C138" s="26" t="str">
        <f>'Misc Data'!C138</f>
        <v>Renewal</v>
      </c>
      <c r="D138" s="26" t="str">
        <f>'Misc Data'!D138</f>
        <v>Reliability &amp; quality maintained</v>
      </c>
      <c r="E138" s="54">
        <v>641574.53913356911</v>
      </c>
      <c r="F138" s="54">
        <v>641574.53913356911</v>
      </c>
      <c r="G138" s="54">
        <v>641574.53913356911</v>
      </c>
      <c r="H138" s="54">
        <v>641574.53913356911</v>
      </c>
      <c r="I138" s="54">
        <v>641574.53913356911</v>
      </c>
    </row>
    <row r="139" spans="1:9" x14ac:dyDescent="0.2">
      <c r="A139" s="27">
        <f t="shared" si="3"/>
        <v>135</v>
      </c>
      <c r="B139" s="26" t="str">
        <f>'Misc Data'!B139</f>
        <v>Replacement Substandard Overhead Galvanised Iron (GI) Conductor (REMGI)</v>
      </c>
      <c r="C139" s="26" t="str">
        <f>'Misc Data'!C139</f>
        <v>Renewal</v>
      </c>
      <c r="D139" s="26" t="str">
        <f>'Misc Data'!D139</f>
        <v>Reliability &amp; quality maintained</v>
      </c>
      <c r="E139" s="54">
        <v>230455.13975266393</v>
      </c>
      <c r="F139" s="54">
        <v>230455.13975266393</v>
      </c>
      <c r="G139" s="54">
        <v>230455.13975266393</v>
      </c>
      <c r="H139" s="54">
        <v>230455.13975266393</v>
      </c>
      <c r="I139" s="54">
        <v>230455.13975266393</v>
      </c>
    </row>
    <row r="140" spans="1:9" x14ac:dyDescent="0.2">
      <c r="A140" s="27">
        <f t="shared" si="3"/>
        <v>136</v>
      </c>
      <c r="B140" s="26" t="str">
        <f>'Misc Data'!B140</f>
        <v>Sandy Bay Zone Substation AVR Replacement</v>
      </c>
      <c r="C140" s="26" t="str">
        <f>'Misc Data'!C140</f>
        <v>Renewal</v>
      </c>
      <c r="D140" s="26" t="str">
        <f>'Misc Data'!D140</f>
        <v>Reliability &amp; quality maintained</v>
      </c>
      <c r="E140" s="54">
        <v>24434.570489861133</v>
      </c>
      <c r="F140" s="54">
        <v>0</v>
      </c>
      <c r="G140" s="54">
        <v>0</v>
      </c>
      <c r="H140" s="54">
        <v>0</v>
      </c>
      <c r="I140" s="54">
        <v>0</v>
      </c>
    </row>
    <row r="141" spans="1:9" x14ac:dyDescent="0.2">
      <c r="A141" s="27">
        <f t="shared" si="3"/>
        <v>137</v>
      </c>
      <c r="B141" s="26" t="str">
        <f>'Misc Data'!B141</f>
        <v>SCADA communications to ground-mounted regulators</v>
      </c>
      <c r="C141" s="26" t="str">
        <f>'Misc Data'!C141</f>
        <v>Operational support systems</v>
      </c>
      <c r="D141" s="26" t="str">
        <f>'Misc Data'!D141</f>
        <v>Network control</v>
      </c>
      <c r="E141" s="54">
        <v>28125.225000000002</v>
      </c>
      <c r="F141" s="54">
        <v>28125.225000000002</v>
      </c>
      <c r="G141" s="54">
        <v>28125.225000000002</v>
      </c>
      <c r="H141" s="54">
        <v>28125.225000000002</v>
      </c>
      <c r="I141" s="54">
        <v>28125.225000000002</v>
      </c>
    </row>
    <row r="142" spans="1:9" x14ac:dyDescent="0.2">
      <c r="A142" s="27">
        <f t="shared" si="3"/>
        <v>138</v>
      </c>
      <c r="B142" s="26" t="str">
        <f>'Misc Data'!B142</f>
        <v>SCADA Control  of metal clad  gas insulated  pole switches</v>
      </c>
      <c r="C142" s="26" t="str">
        <f>'Misc Data'!C142</f>
        <v>Renewal</v>
      </c>
      <c r="D142" s="26" t="str">
        <f>'Misc Data'!D142</f>
        <v>Reliability &amp; quality maintained</v>
      </c>
      <c r="E142" s="54">
        <v>46681.977138555667</v>
      </c>
      <c r="F142" s="54">
        <v>46681.977138555667</v>
      </c>
      <c r="G142" s="54">
        <v>46681.977138555667</v>
      </c>
      <c r="H142" s="54">
        <v>46681.977138555667</v>
      </c>
      <c r="I142" s="54">
        <v>46681.977138555667</v>
      </c>
    </row>
    <row r="143" spans="1:9" x14ac:dyDescent="0.2">
      <c r="A143" s="27">
        <f t="shared" si="3"/>
        <v>139</v>
      </c>
      <c r="B143" s="26" t="str">
        <f>'Misc Data'!B143</f>
        <v>SCSRE - Replace Service Wires - Fault (Fault Code 02)</v>
      </c>
      <c r="C143" s="26" t="str">
        <f>'Misc Data'!C143</f>
        <v>Renewal</v>
      </c>
      <c r="D143" s="26" t="str">
        <f>'Misc Data'!D143</f>
        <v>Reliability &amp; quality maintained</v>
      </c>
      <c r="E143" s="54">
        <v>330600.00000000006</v>
      </c>
      <c r="F143" s="54">
        <v>247950.00000000003</v>
      </c>
      <c r="G143" s="54">
        <v>206625.00000000003</v>
      </c>
      <c r="H143" s="54">
        <v>206625.00000000003</v>
      </c>
      <c r="I143" s="54">
        <v>165300.00000000003</v>
      </c>
    </row>
    <row r="144" spans="1:9" x14ac:dyDescent="0.2">
      <c r="A144" s="27">
        <f t="shared" si="3"/>
        <v>140</v>
      </c>
      <c r="B144" s="26" t="str">
        <f>'Misc Data'!B144</f>
        <v>Security access and IP cameras installed at zone substations project</v>
      </c>
      <c r="C144" s="26" t="str">
        <f>'Misc Data'!C144</f>
        <v>Renewal</v>
      </c>
      <c r="D144" s="26" t="str">
        <f>'Misc Data'!D144</f>
        <v>Reliability &amp; quality maintained</v>
      </c>
      <c r="E144" s="54">
        <v>244345.70489861129</v>
      </c>
      <c r="F144" s="54">
        <v>244345.70489861129</v>
      </c>
      <c r="G144" s="54">
        <v>244345.70489861129</v>
      </c>
      <c r="H144" s="54">
        <v>122172.85244930565</v>
      </c>
      <c r="I144" s="54">
        <v>0</v>
      </c>
    </row>
    <row r="145" spans="1:9" x14ac:dyDescent="0.2">
      <c r="A145" s="27">
        <f t="shared" si="3"/>
        <v>141</v>
      </c>
      <c r="B145" s="26" t="str">
        <f>'Misc Data'!B145</f>
        <v>Sheffield Substation connection point (distribution copy)</v>
      </c>
      <c r="C145" s="26" t="str">
        <f>'Misc Data'!C145</f>
        <v>Renewal</v>
      </c>
      <c r="D145" s="26" t="str">
        <f>'Misc Data'!D145</f>
        <v>Reliability &amp; quality maintained</v>
      </c>
      <c r="E145" s="54">
        <v>0</v>
      </c>
      <c r="F145" s="54">
        <v>148613.40439732844</v>
      </c>
      <c r="G145" s="54">
        <v>445840.21319198539</v>
      </c>
      <c r="H145" s="54">
        <v>297226.80879465688</v>
      </c>
      <c r="I145" s="54">
        <v>0</v>
      </c>
    </row>
    <row r="146" spans="1:9" x14ac:dyDescent="0.2">
      <c r="A146" s="27">
        <f t="shared" si="3"/>
        <v>142</v>
      </c>
      <c r="B146" s="26" t="str">
        <f>'Misc Data'!B146</f>
        <v>SIWES - Endangered Species</v>
      </c>
      <c r="C146" s="26" t="str">
        <f>'Misc Data'!C146</f>
        <v>Renewal</v>
      </c>
      <c r="D146" s="26" t="str">
        <f>'Misc Data'!D146</f>
        <v>Reliability &amp; quality maintained</v>
      </c>
      <c r="E146" s="54">
        <v>149025.61465939542</v>
      </c>
      <c r="F146" s="54">
        <v>149025.61465939542</v>
      </c>
      <c r="G146" s="54">
        <v>149025.61465939542</v>
      </c>
      <c r="H146" s="54">
        <v>149025.61465939542</v>
      </c>
      <c r="I146" s="54">
        <v>149025.61465939542</v>
      </c>
    </row>
    <row r="147" spans="1:9" x14ac:dyDescent="0.2">
      <c r="A147" s="27">
        <f t="shared" si="3"/>
        <v>143</v>
      </c>
      <c r="B147" s="26" t="str">
        <f>'Misc Data'!B147</f>
        <v>Substation building refurbishments</v>
      </c>
      <c r="C147" s="26" t="str">
        <f>'Misc Data'!C147</f>
        <v>Renewal</v>
      </c>
      <c r="D147" s="26" t="str">
        <f>'Misc Data'!D147</f>
        <v>Reliability &amp; quality maintained</v>
      </c>
      <c r="E147" s="54">
        <v>79451.322649962749</v>
      </c>
      <c r="F147" s="54">
        <v>79451.322649962749</v>
      </c>
      <c r="G147" s="54">
        <v>79451.322649962749</v>
      </c>
      <c r="H147" s="54">
        <v>79451.322649962749</v>
      </c>
      <c r="I147" s="54">
        <v>79451.322649962749</v>
      </c>
    </row>
    <row r="148" spans="1:9" x14ac:dyDescent="0.2">
      <c r="A148" s="27">
        <f t="shared" si="3"/>
        <v>144</v>
      </c>
      <c r="B148" s="26" t="str">
        <f>'Misc Data'!B148</f>
        <v>Telecommunications Bearer Systems - Ethernet Systems - Distribution</v>
      </c>
      <c r="C148" s="26" t="str">
        <f>'Misc Data'!C148</f>
        <v>Renewal</v>
      </c>
      <c r="D148" s="26" t="str">
        <f>'Misc Data'!D148</f>
        <v>Reliability &amp; quality maintained</v>
      </c>
      <c r="E148" s="54">
        <v>113099.0485</v>
      </c>
      <c r="F148" s="54">
        <v>0</v>
      </c>
      <c r="G148" s="54">
        <v>0</v>
      </c>
      <c r="H148" s="54">
        <v>0</v>
      </c>
      <c r="I148" s="54">
        <v>0</v>
      </c>
    </row>
    <row r="149" spans="1:9" x14ac:dyDescent="0.2">
      <c r="A149" s="27">
        <f t="shared" si="3"/>
        <v>145</v>
      </c>
      <c r="B149" s="26" t="str">
        <f>'Misc Data'!B149</f>
        <v>Telecommunications Telephony and Voice Systems - Distribution</v>
      </c>
      <c r="C149" s="26" t="str">
        <f>'Misc Data'!C149</f>
        <v>Renewal</v>
      </c>
      <c r="D149" s="26" t="str">
        <f>'Misc Data'!D149</f>
        <v>Reliability &amp; quality maintained</v>
      </c>
      <c r="E149" s="54">
        <v>121207.8495</v>
      </c>
      <c r="F149" s="54">
        <v>0</v>
      </c>
      <c r="G149" s="54">
        <v>322825.83649999998</v>
      </c>
      <c r="H149" s="54">
        <v>0</v>
      </c>
      <c r="I149" s="54">
        <v>121207.8495</v>
      </c>
    </row>
    <row r="150" spans="1:9" x14ac:dyDescent="0.2">
      <c r="A150" s="27">
        <f t="shared" si="3"/>
        <v>146</v>
      </c>
      <c r="B150" s="26" t="str">
        <f>'Misc Data'!B150</f>
        <v>Translay Protection Scheme Replacement Program</v>
      </c>
      <c r="C150" s="26" t="str">
        <f>'Misc Data'!C150</f>
        <v>Renewal</v>
      </c>
      <c r="D150" s="26" t="str">
        <f>'Misc Data'!D150</f>
        <v>Reliability &amp; quality maintained</v>
      </c>
      <c r="E150" s="54">
        <v>171620.53519950132</v>
      </c>
      <c r="F150" s="54">
        <v>171620.53519950132</v>
      </c>
      <c r="G150" s="54">
        <v>171620.53519950132</v>
      </c>
      <c r="H150" s="54">
        <v>171620.53519950132</v>
      </c>
      <c r="I150" s="54">
        <v>171620.53519950132</v>
      </c>
    </row>
    <row r="151" spans="1:9" x14ac:dyDescent="0.2">
      <c r="A151" s="27">
        <f t="shared" si="3"/>
        <v>147</v>
      </c>
      <c r="B151" s="26" t="str">
        <f>'Misc Data'!B151</f>
        <v>Trial  alternatives for  staking for Wood  Pole Staking</v>
      </c>
      <c r="C151" s="26" t="str">
        <f>'Misc Data'!C151</f>
        <v>Renewal</v>
      </c>
      <c r="D151" s="26" t="str">
        <f>'Misc Data'!D151</f>
        <v>Reliability &amp; quality maintained</v>
      </c>
      <c r="E151" s="54">
        <v>62939.102806625044</v>
      </c>
      <c r="F151" s="54">
        <v>62939.102806625044</v>
      </c>
      <c r="G151" s="54">
        <v>62939.102806625044</v>
      </c>
      <c r="H151" s="54">
        <v>62939.102806625044</v>
      </c>
      <c r="I151" s="54">
        <v>62939.102806625044</v>
      </c>
    </row>
    <row r="152" spans="1:9" x14ac:dyDescent="0.2">
      <c r="A152" s="27">
        <f t="shared" si="3"/>
        <v>148</v>
      </c>
      <c r="B152" s="26" t="str">
        <f>'Misc Data'!B152</f>
        <v>Trial dropout sectionalisers/reclosers</v>
      </c>
      <c r="C152" s="26" t="str">
        <f>'Misc Data'!C152</f>
        <v>Renewal</v>
      </c>
      <c r="D152" s="26" t="str">
        <f>'Misc Data'!D152</f>
        <v>Reliability &amp; quality maintained</v>
      </c>
      <c r="E152" s="54">
        <v>23525.018654591851</v>
      </c>
      <c r="F152" s="54">
        <v>23525.018654591851</v>
      </c>
      <c r="G152" s="54">
        <v>23525.018654591851</v>
      </c>
      <c r="H152" s="54">
        <v>23525.018654591851</v>
      </c>
      <c r="I152" s="54">
        <v>23525.018654591851</v>
      </c>
    </row>
    <row r="153" spans="1:9" x14ac:dyDescent="0.2">
      <c r="A153" s="27">
        <f t="shared" si="3"/>
        <v>149</v>
      </c>
      <c r="B153" s="26" t="str">
        <f>'Misc Data'!B153</f>
        <v>Upgrade Fuses/Sectionaliser to Recloser</v>
      </c>
      <c r="C153" s="26" t="str">
        <f>'Misc Data'!C153</f>
        <v>Renewal</v>
      </c>
      <c r="D153" s="26" t="str">
        <f>'Misc Data'!D153</f>
        <v>Reliability &amp; quality maintained</v>
      </c>
      <c r="E153" s="54">
        <v>114084.31589118554</v>
      </c>
      <c r="F153" s="54">
        <v>114084.31589118554</v>
      </c>
      <c r="G153" s="54">
        <v>114084.31589118554</v>
      </c>
      <c r="H153" s="54">
        <v>114084.31589118554</v>
      </c>
      <c r="I153" s="54">
        <v>114084.31589118554</v>
      </c>
    </row>
    <row r="154" spans="1:9" x14ac:dyDescent="0.2">
      <c r="A154" s="27">
        <f t="shared" si="3"/>
        <v>150</v>
      </c>
      <c r="B154" s="26" t="str">
        <f>'Misc Data'!B154</f>
        <v>Westbury Urban community reliability improvement</v>
      </c>
      <c r="C154" s="26" t="str">
        <f>'Misc Data'!C154</f>
        <v>Renewal</v>
      </c>
      <c r="D154" s="26" t="str">
        <f>'Misc Data'!D154</f>
        <v>Reliability &amp; quality maintained</v>
      </c>
      <c r="E154" s="54">
        <v>0</v>
      </c>
      <c r="F154" s="54">
        <v>83837.794819135961</v>
      </c>
      <c r="G154" s="54">
        <v>261217.86574930171</v>
      </c>
      <c r="H154" s="54">
        <v>866645.68015060516</v>
      </c>
      <c r="I154" s="54">
        <v>0</v>
      </c>
    </row>
    <row r="155" spans="1:9" x14ac:dyDescent="0.2">
      <c r="A155" s="27">
        <f t="shared" si="3"/>
        <v>151</v>
      </c>
      <c r="B155" s="26" t="str">
        <f>'Misc Data'!B155</f>
        <v>Zone Substation HMI Installation project</v>
      </c>
      <c r="C155" s="26" t="str">
        <f>'Misc Data'!C155</f>
        <v>Renewal</v>
      </c>
      <c r="D155" s="26" t="str">
        <f>'Misc Data'!D155</f>
        <v>Reliability &amp; quality maintained</v>
      </c>
      <c r="E155" s="54">
        <v>32579.427319814833</v>
      </c>
      <c r="F155" s="54">
        <v>32579.427319814833</v>
      </c>
      <c r="G155" s="54">
        <v>32579.427319814833</v>
      </c>
      <c r="H155" s="54">
        <v>0</v>
      </c>
      <c r="I155" s="54">
        <v>0</v>
      </c>
    </row>
  </sheetData>
  <autoFilter ref="A5:I155"/>
  <mergeCells count="1">
    <mergeCell ref="E3:I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55"/>
  <sheetViews>
    <sheetView zoomScale="80" zoomScaleNormal="8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G15" sqref="G15"/>
    </sheetView>
  </sheetViews>
  <sheetFormatPr defaultRowHeight="12.75" x14ac:dyDescent="0.2"/>
  <cols>
    <col min="1" max="1" width="5" customWidth="1"/>
    <col min="2" max="2" width="68.5703125" style="26" customWidth="1"/>
    <col min="3" max="3" width="26.5703125" style="26" bestFit="1" customWidth="1"/>
    <col min="4" max="4" width="27.140625" style="26" bestFit="1" customWidth="1"/>
    <col min="5" max="9" width="14.28515625" customWidth="1"/>
    <col min="11" max="15" width="14.28515625" customWidth="1"/>
    <col min="17" max="21" width="14.28515625" customWidth="1"/>
    <col min="23" max="27" width="17" customWidth="1"/>
    <col min="29" max="33" width="17" customWidth="1"/>
    <col min="35" max="39" width="17" customWidth="1"/>
    <col min="41" max="45" width="17" customWidth="1"/>
  </cols>
  <sheetData>
    <row r="1" spans="1:45" x14ac:dyDescent="0.2">
      <c r="B1" s="82" t="str">
        <f>'Misc Data'!$B$1</f>
        <v>Standard Control Services</v>
      </c>
      <c r="E1" s="7" t="s">
        <v>9</v>
      </c>
      <c r="Q1" s="7" t="s">
        <v>9</v>
      </c>
      <c r="W1" s="7" t="s">
        <v>9</v>
      </c>
      <c r="AC1" s="7" t="s">
        <v>9</v>
      </c>
      <c r="AI1" s="7" t="s">
        <v>9</v>
      </c>
      <c r="AO1" s="2" t="s">
        <v>38</v>
      </c>
    </row>
    <row r="2" spans="1:45" x14ac:dyDescent="0.2">
      <c r="E2" s="63"/>
      <c r="F2" s="80"/>
      <c r="G2" s="80"/>
      <c r="H2" s="80"/>
      <c r="I2" s="80"/>
      <c r="K2" s="62"/>
      <c r="L2" s="62"/>
      <c r="M2" s="62"/>
      <c r="N2" s="62"/>
      <c r="O2" s="62"/>
      <c r="Q2" s="62"/>
      <c r="R2" s="62"/>
      <c r="S2" s="62"/>
      <c r="T2" s="62"/>
      <c r="U2" s="62"/>
      <c r="W2" s="62"/>
      <c r="X2" s="62"/>
      <c r="Y2" s="62"/>
      <c r="Z2" s="62"/>
      <c r="AA2" s="62"/>
      <c r="AC2" s="164" t="s">
        <v>212</v>
      </c>
      <c r="AD2" s="161"/>
      <c r="AE2" s="161"/>
      <c r="AF2" s="161"/>
      <c r="AG2" s="162"/>
      <c r="AI2" s="62"/>
      <c r="AJ2" s="62"/>
      <c r="AK2" s="62"/>
      <c r="AL2" s="62"/>
      <c r="AM2" s="62"/>
      <c r="AO2" s="62"/>
      <c r="AP2" s="62"/>
      <c r="AQ2" s="62"/>
      <c r="AR2" s="62"/>
      <c r="AS2" s="62"/>
    </row>
    <row r="3" spans="1:45" x14ac:dyDescent="0.2">
      <c r="E3" s="151" t="s">
        <v>30</v>
      </c>
      <c r="F3" s="163"/>
      <c r="G3" s="163"/>
      <c r="H3" s="163"/>
      <c r="I3" s="147"/>
      <c r="K3" s="171" t="s">
        <v>32</v>
      </c>
      <c r="L3" s="172"/>
      <c r="M3" s="172"/>
      <c r="N3" s="172"/>
      <c r="O3" s="173"/>
      <c r="Q3" s="174" t="s">
        <v>33</v>
      </c>
      <c r="R3" s="175"/>
      <c r="S3" s="175"/>
      <c r="T3" s="175"/>
      <c r="U3" s="176"/>
      <c r="W3" s="174" t="s">
        <v>34</v>
      </c>
      <c r="X3" s="175"/>
      <c r="Y3" s="175"/>
      <c r="Z3" s="175"/>
      <c r="AA3" s="176"/>
      <c r="AC3" s="151" t="s">
        <v>41</v>
      </c>
      <c r="AD3" s="163"/>
      <c r="AE3" s="163"/>
      <c r="AF3" s="163"/>
      <c r="AG3" s="147"/>
      <c r="AI3" s="168" t="s">
        <v>37</v>
      </c>
      <c r="AJ3" s="169"/>
      <c r="AK3" s="169"/>
      <c r="AL3" s="169"/>
      <c r="AM3" s="170"/>
      <c r="AO3" s="165" t="s">
        <v>44</v>
      </c>
      <c r="AP3" s="166"/>
      <c r="AQ3" s="166"/>
      <c r="AR3" s="166"/>
      <c r="AS3" s="167"/>
    </row>
    <row r="4" spans="1:45" s="79" customFormat="1" x14ac:dyDescent="0.2">
      <c r="B4" s="81"/>
      <c r="C4" s="81"/>
      <c r="D4" s="81"/>
      <c r="E4" s="89">
        <f>SUM(E6:E155)</f>
        <v>61357331.237004399</v>
      </c>
      <c r="F4" s="89">
        <f t="shared" ref="F4:I4" si="0">SUM(F6:F155)</f>
        <v>62638818.304637142</v>
      </c>
      <c r="G4" s="89">
        <f t="shared" si="0"/>
        <v>59100521.869069807</v>
      </c>
      <c r="H4" s="89">
        <f t="shared" si="0"/>
        <v>62037545.966327198</v>
      </c>
      <c r="I4" s="89">
        <f t="shared" si="0"/>
        <v>59958893.060963705</v>
      </c>
      <c r="K4" s="89">
        <f>SUM(K6:K155)</f>
        <v>216741.33035156853</v>
      </c>
      <c r="L4" s="89">
        <f t="shared" ref="L4:O4" si="1">SUM(L6:L155)</f>
        <v>216727.03211377744</v>
      </c>
      <c r="M4" s="89">
        <f t="shared" si="1"/>
        <v>199565.69391140461</v>
      </c>
      <c r="N4" s="89">
        <f t="shared" si="1"/>
        <v>209674.98076321551</v>
      </c>
      <c r="O4" s="89">
        <f t="shared" si="1"/>
        <v>218009.54617944703</v>
      </c>
      <c r="Q4" s="89">
        <f>SUM(Q6:Q155)</f>
        <v>6881900.2466034405</v>
      </c>
      <c r="R4" s="89">
        <f t="shared" ref="R4:U4" si="2">SUM(R6:R155)</f>
        <v>6847389.9529610015</v>
      </c>
      <c r="S4" s="89">
        <f t="shared" si="2"/>
        <v>6651293.6330282092</v>
      </c>
      <c r="T4" s="89">
        <f t="shared" si="2"/>
        <v>7036641.4136496941</v>
      </c>
      <c r="U4" s="89">
        <f t="shared" si="2"/>
        <v>7016016.5574992755</v>
      </c>
      <c r="W4" s="89">
        <f>SUM(W6:W155)</f>
        <v>24693585.973171085</v>
      </c>
      <c r="X4" s="89">
        <f t="shared" ref="X4:AA4" si="3">SUM(X6:X155)</f>
        <v>24570118.043305218</v>
      </c>
      <c r="Y4" s="89">
        <f t="shared" si="3"/>
        <v>24324416.862872172</v>
      </c>
      <c r="Z4" s="89">
        <f t="shared" si="3"/>
        <v>24081172.694243427</v>
      </c>
      <c r="AA4" s="89">
        <f t="shared" si="3"/>
        <v>23840360.967301015</v>
      </c>
      <c r="AC4" s="89">
        <f>SUM(AC6:AC155)</f>
        <v>92768904.973170057</v>
      </c>
      <c r="AD4" s="89">
        <f t="shared" ref="AD4:AG4" si="4">SUM(AD6:AD155)</f>
        <v>93927073.005570412</v>
      </c>
      <c r="AE4" s="89">
        <f t="shared" si="4"/>
        <v>89990292.358127832</v>
      </c>
      <c r="AF4" s="89">
        <f t="shared" si="4"/>
        <v>93077018.694162652</v>
      </c>
      <c r="AG4" s="89">
        <f t="shared" si="4"/>
        <v>90760095.23825942</v>
      </c>
      <c r="AI4" s="89">
        <f>SUM(AI6:AI155)</f>
        <v>26393940.790837735</v>
      </c>
      <c r="AJ4" s="89">
        <f t="shared" ref="AJ4:AM4" si="5">SUM(AJ6:AJ155)</f>
        <v>21581346.197885949</v>
      </c>
      <c r="AK4" s="89">
        <f t="shared" si="5"/>
        <v>13903873.019985268</v>
      </c>
      <c r="AL4" s="89">
        <f t="shared" si="5"/>
        <v>19162675.6921666</v>
      </c>
      <c r="AM4" s="89">
        <f t="shared" si="5"/>
        <v>19674493.302843593</v>
      </c>
      <c r="AO4" s="89">
        <f>SUM(AO6:AO155)</f>
        <v>124412998.25358035</v>
      </c>
      <c r="AP4" s="89">
        <f t="shared" ref="AP4:AS4" si="6">SUM(AP6:AP155)</f>
        <v>120597562.64207985</v>
      </c>
      <c r="AQ4" s="89">
        <f t="shared" si="6"/>
        <v>108471600.63081092</v>
      </c>
      <c r="AR4" s="89">
        <f t="shared" si="6"/>
        <v>117184822.26686223</v>
      </c>
      <c r="AS4" s="89">
        <f t="shared" si="6"/>
        <v>115300185.91960332</v>
      </c>
    </row>
    <row r="5" spans="1:45" x14ac:dyDescent="0.2">
      <c r="A5" s="27">
        <v>1</v>
      </c>
      <c r="B5" s="60" t="s">
        <v>21</v>
      </c>
      <c r="C5" s="55" t="s">
        <v>213</v>
      </c>
      <c r="D5" s="55" t="s">
        <v>214</v>
      </c>
      <c r="E5" s="53" t="str">
        <f>'General Input'!$B$8</f>
        <v>2019/20</v>
      </c>
      <c r="F5" s="53" t="str">
        <f>'General Input'!$C$8</f>
        <v>2020/21</v>
      </c>
      <c r="G5" s="53" t="str">
        <f>'General Input'!$D$8</f>
        <v>2021/22</v>
      </c>
      <c r="H5" s="53" t="str">
        <f>'General Input'!$E$8</f>
        <v>2022/23</v>
      </c>
      <c r="I5" s="53" t="str">
        <f>'General Input'!$F$8</f>
        <v>2023/24</v>
      </c>
      <c r="K5" s="53" t="str">
        <f>'General Input'!$B$8</f>
        <v>2019/20</v>
      </c>
      <c r="L5" s="53" t="str">
        <f>'General Input'!$C$8</f>
        <v>2020/21</v>
      </c>
      <c r="M5" s="53" t="str">
        <f>'General Input'!$D$8</f>
        <v>2021/22</v>
      </c>
      <c r="N5" s="53" t="str">
        <f>'General Input'!$E$8</f>
        <v>2022/23</v>
      </c>
      <c r="O5" s="53" t="str">
        <f>'General Input'!$F$8</f>
        <v>2023/24</v>
      </c>
      <c r="Q5" s="53" t="str">
        <f>'General Input'!$B$8</f>
        <v>2019/20</v>
      </c>
      <c r="R5" s="53" t="str">
        <f>'General Input'!$C$8</f>
        <v>2020/21</v>
      </c>
      <c r="S5" s="53" t="str">
        <f>'General Input'!$D$8</f>
        <v>2021/22</v>
      </c>
      <c r="T5" s="53" t="str">
        <f>'General Input'!$E$8</f>
        <v>2022/23</v>
      </c>
      <c r="U5" s="53" t="str">
        <f>'General Input'!$F$8</f>
        <v>2023/24</v>
      </c>
      <c r="W5" s="53" t="str">
        <f>'General Input'!$B$8</f>
        <v>2019/20</v>
      </c>
      <c r="X5" s="53" t="str">
        <f>'General Input'!$C$8</f>
        <v>2020/21</v>
      </c>
      <c r="Y5" s="53" t="str">
        <f>'General Input'!$D$8</f>
        <v>2021/22</v>
      </c>
      <c r="Z5" s="53" t="str">
        <f>'General Input'!$E$8</f>
        <v>2022/23</v>
      </c>
      <c r="AA5" s="53" t="str">
        <f>'General Input'!$F$8</f>
        <v>2023/24</v>
      </c>
      <c r="AC5" s="53" t="str">
        <f>'General Input'!$B$8</f>
        <v>2019/20</v>
      </c>
      <c r="AD5" s="53" t="str">
        <f>'General Input'!$C$8</f>
        <v>2020/21</v>
      </c>
      <c r="AE5" s="53" t="str">
        <f>'General Input'!$D$8</f>
        <v>2021/22</v>
      </c>
      <c r="AF5" s="53" t="str">
        <f>'General Input'!$E$8</f>
        <v>2022/23</v>
      </c>
      <c r="AG5" s="53" t="str">
        <f>'General Input'!$F$8</f>
        <v>2023/24</v>
      </c>
      <c r="AI5" s="53" t="str">
        <f>'General Input'!$B$8</f>
        <v>2019/20</v>
      </c>
      <c r="AJ5" s="53" t="str">
        <f>'General Input'!$C$8</f>
        <v>2020/21</v>
      </c>
      <c r="AK5" s="53" t="str">
        <f>'General Input'!$D$8</f>
        <v>2021/22</v>
      </c>
      <c r="AL5" s="53" t="str">
        <f>'General Input'!$E$8</f>
        <v>2022/23</v>
      </c>
      <c r="AM5" s="53" t="str">
        <f>'General Input'!$F$8</f>
        <v>2023/24</v>
      </c>
      <c r="AO5" s="53" t="str">
        <f>'General Input'!$B$8</f>
        <v>2019/20</v>
      </c>
      <c r="AP5" s="53" t="str">
        <f>'General Input'!$C$8</f>
        <v>2020/21</v>
      </c>
      <c r="AQ5" s="53" t="str">
        <f>'General Input'!$D$8</f>
        <v>2021/22</v>
      </c>
      <c r="AR5" s="53" t="str">
        <f>'General Input'!$E$8</f>
        <v>2022/23</v>
      </c>
      <c r="AS5" s="53" t="str">
        <f>'General Input'!$F$8</f>
        <v>2023/24</v>
      </c>
    </row>
    <row r="6" spans="1:45" x14ac:dyDescent="0.2">
      <c r="A6" s="27">
        <f>A5+1</f>
        <v>2</v>
      </c>
      <c r="B6" s="26" t="str">
        <f>'Misc Data'!B6</f>
        <v>Address safety and environmental Issued in ground mounted substations - Replace substation doors (Build subs)</v>
      </c>
      <c r="C6" s="26" t="str">
        <f>'Misc Data'!C6</f>
        <v>Renewal</v>
      </c>
      <c r="D6" s="26" t="str">
        <f>'Misc Data'!D6</f>
        <v>Reliability &amp; quality maintained</v>
      </c>
      <c r="E6" s="62">
        <f>'Direct Base Project Costs input'!E6*(1+'Misc Data'!$R6*'General Input'!B$11)*(1+'Misc Data'!$S6*'General Input'!B$14)*(1+'Misc Data'!$T6*'General Input'!B$17)*(1+SUM('Misc Data'!$U6:$V6)*'General Input'!B$20)</f>
        <v>43733.505564491352</v>
      </c>
      <c r="F6" s="62">
        <f>'Direct Base Project Costs input'!F6*(1+'Misc Data'!$R6*'General Input'!C$11)*(1+'Misc Data'!$S6*'General Input'!C$14)*(1+'Misc Data'!$T6*'General Input'!C$17)*(1+SUM('Misc Data'!$U6:$V6)*'General Input'!C$20)</f>
        <v>43757.091613303288</v>
      </c>
      <c r="G6" s="62">
        <f>'Direct Base Project Costs input'!G6*(1+'Misc Data'!$R6*'General Input'!D$11)*(1+'Misc Data'!$S6*'General Input'!D$14)*(1+'Misc Data'!$T6*'General Input'!D$17)*(1+SUM('Misc Data'!$U6:$V6)*'General Input'!D$20)</f>
        <v>43793.065977883583</v>
      </c>
      <c r="H6" s="62">
        <f>'Direct Base Project Costs input'!H6*(1+'Misc Data'!$R6*'General Input'!E$11)*(1+'Misc Data'!$S6*'General Input'!E$14)*(1+'Misc Data'!$T6*'General Input'!E$17)*(1+SUM('Misc Data'!$U6:$V6)*'General Input'!E$20)</f>
        <v>43837.417744135651</v>
      </c>
      <c r="I6" s="62">
        <f>'Direct Base Project Costs input'!I6*(1+'Misc Data'!$R6*'General Input'!F$11)*(1+'Misc Data'!$S6*'General Input'!F$14)*(1+'Misc Data'!$T6*'General Input'!F$17)*(1+SUM('Misc Data'!$U6:$V6)*'General Input'!F$20)</f>
        <v>43889.211324190248</v>
      </c>
      <c r="K6" s="62">
        <f>IFERROR(('Direct Base Project Costs input'!E6*'Misc Data'!$R6)/'Misc Data'!F6,0)</f>
        <v>142.43244568757393</v>
      </c>
      <c r="L6" s="62">
        <f>IFERROR(('Direct Base Project Costs input'!F6*'Misc Data'!$R6)/'Misc Data'!G6,0)</f>
        <v>142.43244568757393</v>
      </c>
      <c r="M6" s="62">
        <f>IFERROR(('Direct Base Project Costs input'!G6*'Misc Data'!$R6)/'Misc Data'!H6,0)</f>
        <v>142.43244568757393</v>
      </c>
      <c r="N6" s="62">
        <f>IFERROR(('Direct Base Project Costs input'!H6*'Misc Data'!$R6)/'Misc Data'!I6,0)</f>
        <v>142.43244568757393</v>
      </c>
      <c r="O6" s="62">
        <f>IFERROR(('Direct Base Project Costs input'!I6*'Misc Data'!$R6)/'Misc Data'!J6,0)</f>
        <v>142.43244568757393</v>
      </c>
      <c r="Q6" s="62">
        <f>'General Input'!B$27*K6/K$4</f>
        <v>4522.4687027236068</v>
      </c>
      <c r="R6" s="62">
        <f>'General Input'!C$27*L6/L$4</f>
        <v>4500.0869899088057</v>
      </c>
      <c r="S6" s="62">
        <f>'General Input'!D$27*M6/M$4</f>
        <v>4747.1085865036957</v>
      </c>
      <c r="T6" s="62">
        <f>'General Input'!E$27*N6/N$4</f>
        <v>4779.9982731579385</v>
      </c>
      <c r="U6" s="62">
        <f>'General Input'!F$27*O6/O$4</f>
        <v>4583.7827507176653</v>
      </c>
      <c r="W6" s="62">
        <f>'General Input'!B$35*E6/E$4</f>
        <v>17600.783114139362</v>
      </c>
      <c r="X6" s="62">
        <f>'General Input'!C$35*F6/F$4</f>
        <v>17163.748219863715</v>
      </c>
      <c r="Y6" s="62">
        <f>'General Input'!D$35*G6/G$4</f>
        <v>18024.219733782033</v>
      </c>
      <c r="Z6" s="62">
        <f>'General Input'!E$35*H6/H$4</f>
        <v>17016.411766822832</v>
      </c>
      <c r="AA6" s="62">
        <f>'General Input'!F$35*I6/I$4</f>
        <v>17450.866537428916</v>
      </c>
      <c r="AC6" s="62">
        <f>SUM(E6,Q6,W6)*(1-'Misc Data'!BS6)</f>
        <v>65856.757381354313</v>
      </c>
      <c r="AD6" s="62">
        <f>SUM(F6,R6,X6)*(1-'Misc Data'!BT6)</f>
        <v>65420.92682307581</v>
      </c>
      <c r="AE6" s="62">
        <f>SUM(G6,S6,Y6)*(1-'Misc Data'!BU6)</f>
        <v>66564.394298169311</v>
      </c>
      <c r="AF6" s="62">
        <f>SUM(H6,T6,Z6)*(1-'Misc Data'!BV6)</f>
        <v>65633.827784116424</v>
      </c>
      <c r="AG6" s="62">
        <f>SUM(I6,U6,AA6)*(1-'Misc Data'!BW6)</f>
        <v>65923.860612336823</v>
      </c>
      <c r="AI6" s="62">
        <f>'General Input'!B$47*E6/E$4</f>
        <v>18812.740599591179</v>
      </c>
      <c r="AJ6" s="62">
        <f>'General Input'!C$47*F6/F$4</f>
        <v>15075.906095907318</v>
      </c>
      <c r="AK6" s="62">
        <f>'General Input'!D$47*G6/G$4</f>
        <v>10302.670928376252</v>
      </c>
      <c r="AL6" s="62">
        <f>'General Input'!E$47*H6/H$4</f>
        <v>13540.867974836729</v>
      </c>
      <c r="AM6" s="62">
        <f>'General Input'!F$47*I6/I$4</f>
        <v>14401.499930742535</v>
      </c>
      <c r="AO6" s="62">
        <f>SUM(AC6,AI6)*'General Input'!$C$5</f>
        <v>88399.920603579623</v>
      </c>
      <c r="AP6" s="62">
        <f>SUM(AD6,AJ6)*'General Input'!$C$5</f>
        <v>84043.413608984993</v>
      </c>
      <c r="AQ6" s="62">
        <f>SUM(AE6,AK6)*'General Input'!$C$5</f>
        <v>80253.723301701844</v>
      </c>
      <c r="AR6" s="62">
        <f>SUM(AF6,AL6)*'General Input'!$C$5</f>
        <v>82663.024888598418</v>
      </c>
      <c r="AS6" s="62">
        <f>SUM(AG6,AM6)*'General Input'!$C$5</f>
        <v>83864.38639402487</v>
      </c>
    </row>
    <row r="7" spans="1:45" x14ac:dyDescent="0.2">
      <c r="A7" s="27">
        <f t="shared" ref="A7:A70" si="7">A6+1</f>
        <v>3</v>
      </c>
      <c r="B7" s="26" t="str">
        <f>'Misc Data'!B7</f>
        <v>Address Safety and Environmental issues at HV Regulator Sites</v>
      </c>
      <c r="C7" s="26" t="str">
        <f>'Misc Data'!C7</f>
        <v>Renewal</v>
      </c>
      <c r="D7" s="26" t="str">
        <f>'Misc Data'!D7</f>
        <v>Reliability &amp; quality maintained</v>
      </c>
      <c r="E7" s="62">
        <f>'Direct Base Project Costs input'!E7*(1+'Misc Data'!$R7*'General Input'!B$11)*(1+'Misc Data'!$S7*'General Input'!B$14)*(1+'Misc Data'!$T7*'General Input'!B$17)*(1+SUM('Misc Data'!$U7:$V7)*'General Input'!B$20)</f>
        <v>267345.83592004055</v>
      </c>
      <c r="F7" s="62">
        <f>'Direct Base Project Costs input'!F7*(1+'Misc Data'!$R7*'General Input'!C$11)*(1+'Misc Data'!$S7*'General Input'!C$14)*(1+'Misc Data'!$T7*'General Input'!C$17)*(1+SUM('Misc Data'!$U7:$V7)*'General Input'!C$20)</f>
        <v>0</v>
      </c>
      <c r="G7" s="62">
        <f>'Direct Base Project Costs input'!G7*(1+'Misc Data'!$R7*'General Input'!D$11)*(1+'Misc Data'!$S7*'General Input'!D$14)*(1+'Misc Data'!$T7*'General Input'!D$17)*(1+SUM('Misc Data'!$U7:$V7)*'General Input'!D$20)</f>
        <v>267762.7588137862</v>
      </c>
      <c r="H7" s="62">
        <f>'Direct Base Project Costs input'!H7*(1+'Misc Data'!$R7*'General Input'!E$11)*(1+'Misc Data'!$S7*'General Input'!E$14)*(1+'Misc Data'!$T7*'General Input'!E$17)*(1+SUM('Misc Data'!$U7:$V7)*'General Input'!E$20)</f>
        <v>0</v>
      </c>
      <c r="I7" s="62">
        <f>'Direct Base Project Costs input'!I7*(1+'Misc Data'!$R7*'General Input'!F$11)*(1+'Misc Data'!$S7*'General Input'!F$14)*(1+'Misc Data'!$T7*'General Input'!F$17)*(1+SUM('Misc Data'!$U7:$V7)*'General Input'!F$20)</f>
        <v>268435.77623793285</v>
      </c>
      <c r="K7" s="62">
        <f>IFERROR(('Direct Base Project Costs input'!E7*'Misc Data'!$R7)/'Misc Data'!F7,0)</f>
        <v>499.38353465230591</v>
      </c>
      <c r="L7" s="62">
        <f>IFERROR(('Direct Base Project Costs input'!F7*'Misc Data'!$R7)/'Misc Data'!G7,0)</f>
        <v>0</v>
      </c>
      <c r="M7" s="62">
        <f>IFERROR(('Direct Base Project Costs input'!G7*'Misc Data'!$R7)/'Misc Data'!H7,0)</f>
        <v>499.38353465230591</v>
      </c>
      <c r="N7" s="62">
        <f>IFERROR(('Direct Base Project Costs input'!H7*'Misc Data'!$R7)/'Misc Data'!I7,0)</f>
        <v>0</v>
      </c>
      <c r="O7" s="62">
        <f>IFERROR(('Direct Base Project Costs input'!I7*'Misc Data'!$R7)/'Misc Data'!J7,0)</f>
        <v>499.38353465230591</v>
      </c>
      <c r="Q7" s="62">
        <f>'General Input'!B$27*K7/K$4</f>
        <v>15856.263614783766</v>
      </c>
      <c r="R7" s="62">
        <f>'General Input'!C$27*L7/L$4</f>
        <v>0</v>
      </c>
      <c r="S7" s="62">
        <f>'General Input'!D$27*M7/M$4</f>
        <v>16643.875304272373</v>
      </c>
      <c r="T7" s="62">
        <f>'General Input'!E$27*N7/N$4</f>
        <v>0</v>
      </c>
      <c r="U7" s="62">
        <f>'General Input'!F$27*O7/O$4</f>
        <v>16071.237287834902</v>
      </c>
      <c r="W7" s="62">
        <f>'General Input'!B$35*E7/E$4</f>
        <v>107594.76089923755</v>
      </c>
      <c r="X7" s="62">
        <f>'General Input'!C$35*F7/F$4</f>
        <v>0</v>
      </c>
      <c r="Y7" s="62">
        <f>'General Input'!D$35*G7/G$4</f>
        <v>110204.99920742484</v>
      </c>
      <c r="Z7" s="62">
        <f>'General Input'!E$35*H7/H$4</f>
        <v>0</v>
      </c>
      <c r="AA7" s="62">
        <f>'General Input'!F$35*I7/I$4</f>
        <v>106733.22130118561</v>
      </c>
      <c r="AC7" s="62">
        <f>SUM(E7,Q7,W7)*(1-'Misc Data'!BS7)</f>
        <v>390796.86043406185</v>
      </c>
      <c r="AD7" s="62">
        <f>SUM(F7,R7,X7)*(1-'Misc Data'!BT7)</f>
        <v>0</v>
      </c>
      <c r="AE7" s="62">
        <f>SUM(G7,S7,Y7)*(1-'Misc Data'!BU7)</f>
        <v>394611.63332548342</v>
      </c>
      <c r="AF7" s="62">
        <f>SUM(H7,T7,Z7)*(1-'Misc Data'!BV7)</f>
        <v>0</v>
      </c>
      <c r="AG7" s="62">
        <f>SUM(I7,U7,AA7)*(1-'Misc Data'!BW7)</f>
        <v>391240.23482695338</v>
      </c>
      <c r="AI7" s="62">
        <f>'General Input'!B$47*E7/E$4</f>
        <v>115003.53782817283</v>
      </c>
      <c r="AJ7" s="62">
        <f>'General Input'!C$47*F7/F$4</f>
        <v>0</v>
      </c>
      <c r="AK7" s="62">
        <f>'General Input'!D$47*G7/G$4</f>
        <v>62993.342195447207</v>
      </c>
      <c r="AL7" s="62">
        <f>'General Input'!E$47*H7/H$4</f>
        <v>0</v>
      </c>
      <c r="AM7" s="62">
        <f>'General Input'!F$47*I7/I$4</f>
        <v>88082.644829132929</v>
      </c>
      <c r="AO7" s="62">
        <f>SUM(AC7,AI7)*'General Input'!$C$5</f>
        <v>528085.27408185299</v>
      </c>
      <c r="AP7" s="62">
        <f>SUM(AD7,AJ7)*'General Input'!$C$5</f>
        <v>0</v>
      </c>
      <c r="AQ7" s="62">
        <f>SUM(AE7,AK7)*'General Input'!$C$5</f>
        <v>477766.42673559801</v>
      </c>
      <c r="AR7" s="62">
        <f>SUM(AF7,AL7)*'General Input'!$C$5</f>
        <v>0</v>
      </c>
      <c r="AS7" s="62">
        <f>SUM(AG7,AM7)*'General Input'!$C$5</f>
        <v>500441.19211162487</v>
      </c>
    </row>
    <row r="8" spans="1:45" x14ac:dyDescent="0.2">
      <c r="A8" s="27">
        <f t="shared" si="7"/>
        <v>4</v>
      </c>
      <c r="B8" s="26" t="str">
        <f>'Misc Data'!B8</f>
        <v>Address safety and environmental issues in ground mounted substations - Asbestos</v>
      </c>
      <c r="C8" s="26" t="str">
        <f>'Misc Data'!C8</f>
        <v>Renewal</v>
      </c>
      <c r="D8" s="26" t="str">
        <f>'Misc Data'!D8</f>
        <v>Reliability &amp; quality maintained</v>
      </c>
      <c r="E8" s="62">
        <f>'Direct Base Project Costs input'!E8*(1+'Misc Data'!$R8*'General Input'!B$11)*(1+'Misc Data'!$S8*'General Input'!B$14)*(1+'Misc Data'!$T8*'General Input'!B$17)*(1+SUM('Misc Data'!$U8:$V8)*'General Input'!B$20)</f>
        <v>3644.4587970409461</v>
      </c>
      <c r="F8" s="62">
        <f>'Direct Base Project Costs input'!F8*(1+'Misc Data'!$R8*'General Input'!C$11)*(1+'Misc Data'!$S8*'General Input'!C$14)*(1+'Misc Data'!$T8*'General Input'!C$17)*(1+SUM('Misc Data'!$U8:$V8)*'General Input'!C$20)</f>
        <v>3646.4243011086073</v>
      </c>
      <c r="G8" s="62">
        <f>'Direct Base Project Costs input'!G8*(1+'Misc Data'!$R8*'General Input'!D$11)*(1+'Misc Data'!$S8*'General Input'!D$14)*(1+'Misc Data'!$T8*'General Input'!D$17)*(1+SUM('Misc Data'!$U8:$V8)*'General Input'!D$20)</f>
        <v>3649.4221648236321</v>
      </c>
      <c r="H8" s="62">
        <f>'Direct Base Project Costs input'!H8*(1+'Misc Data'!$R8*'General Input'!E$11)*(1+'Misc Data'!$S8*'General Input'!E$14)*(1+'Misc Data'!$T8*'General Input'!E$17)*(1+SUM('Misc Data'!$U8:$V8)*'General Input'!E$20)</f>
        <v>3653.1181453446379</v>
      </c>
      <c r="I8" s="62">
        <f>'Direct Base Project Costs input'!I8*(1+'Misc Data'!$R8*'General Input'!F$11)*(1+'Misc Data'!$S8*'General Input'!F$14)*(1+'Misc Data'!$T8*'General Input'!F$17)*(1+SUM('Misc Data'!$U8:$V8)*'General Input'!F$20)</f>
        <v>3657.4342770158541</v>
      </c>
      <c r="K8" s="62">
        <f>IFERROR(('Direct Base Project Costs input'!E8*'Misc Data'!$R8)/'Misc Data'!F8,0)</f>
        <v>11.873126841606107</v>
      </c>
      <c r="L8" s="62">
        <f>IFERROR(('Direct Base Project Costs input'!F8*'Misc Data'!$R8)/'Misc Data'!G8,0)</f>
        <v>11.873126841606107</v>
      </c>
      <c r="M8" s="62">
        <f>IFERROR(('Direct Base Project Costs input'!G8*'Misc Data'!$R8)/'Misc Data'!H8,0)</f>
        <v>11.873126841606107</v>
      </c>
      <c r="N8" s="62">
        <f>IFERROR(('Direct Base Project Costs input'!H8*'Misc Data'!$R8)/'Misc Data'!I8,0)</f>
        <v>11.873126841606107</v>
      </c>
      <c r="O8" s="62">
        <f>IFERROR(('Direct Base Project Costs input'!I8*'Misc Data'!$R8)/'Misc Data'!J8,0)</f>
        <v>11.873126841606107</v>
      </c>
      <c r="Q8" s="62">
        <f>'General Input'!B$27*K8/K$4</f>
        <v>376.99166285758531</v>
      </c>
      <c r="R8" s="62">
        <f>'General Input'!C$27*L8/L$4</f>
        <v>375.12592985061696</v>
      </c>
      <c r="S8" s="62">
        <f>'General Input'!D$27*M8/M$4</f>
        <v>395.71757759512428</v>
      </c>
      <c r="T8" s="62">
        <f>'General Input'!E$27*N8/N$4</f>
        <v>398.45925221526716</v>
      </c>
      <c r="U8" s="62">
        <f>'General Input'!F$27*O8/O$4</f>
        <v>382.10278389107953</v>
      </c>
      <c r="W8" s="62">
        <f>'General Input'!B$35*E8/E$4</f>
        <v>1466.7319261782802</v>
      </c>
      <c r="X8" s="62">
        <f>'General Input'!C$35*F8/F$4</f>
        <v>1430.3123516553094</v>
      </c>
      <c r="Y8" s="62">
        <f>'General Input'!D$35*G8/G$4</f>
        <v>1502.0183111485028</v>
      </c>
      <c r="Z8" s="62">
        <f>'General Input'!E$35*H8/H$4</f>
        <v>1418.0343139019028</v>
      </c>
      <c r="AA8" s="62">
        <f>'General Input'!F$35*I8/I$4</f>
        <v>1454.2388781190764</v>
      </c>
      <c r="AC8" s="62">
        <f>SUM(E8,Q8,W8)*(1-'Misc Data'!BS8)</f>
        <v>5488.1823860768118</v>
      </c>
      <c r="AD8" s="62">
        <f>SUM(F8,R8,X8)*(1-'Misc Data'!BT8)</f>
        <v>5451.8625826145335</v>
      </c>
      <c r="AE8" s="62">
        <f>SUM(G8,S8,Y8)*(1-'Misc Data'!BU8)</f>
        <v>5547.1580535672592</v>
      </c>
      <c r="AF8" s="62">
        <f>SUM(H8,T8,Z8)*(1-'Misc Data'!BV8)</f>
        <v>5469.6117114618082</v>
      </c>
      <c r="AG8" s="62">
        <f>SUM(I8,U8,AA8)*(1-'Misc Data'!BW8)</f>
        <v>5493.7759390260098</v>
      </c>
      <c r="AI8" s="62">
        <f>'General Input'!B$47*E8/E$4</f>
        <v>1567.728383299265</v>
      </c>
      <c r="AJ8" s="62">
        <f>'General Input'!C$47*F8/F$4</f>
        <v>1256.3255079922765</v>
      </c>
      <c r="AK8" s="62">
        <f>'General Input'!D$47*G8/G$4</f>
        <v>858.55591069802108</v>
      </c>
      <c r="AL8" s="62">
        <f>'General Input'!E$47*H8/H$4</f>
        <v>1128.4056645697274</v>
      </c>
      <c r="AM8" s="62">
        <f>'General Input'!F$47*I8/I$4</f>
        <v>1200.1249942285447</v>
      </c>
      <c r="AO8" s="62">
        <f>SUM(AC8,AI8)*'General Input'!$C$5</f>
        <v>7366.7845761782837</v>
      </c>
      <c r="AP8" s="62">
        <f>SUM(AD8,AJ8)*'General Input'!$C$5</f>
        <v>7003.7417103497319</v>
      </c>
      <c r="AQ8" s="62">
        <f>SUM(AE8,AK8)*'General Input'!$C$5</f>
        <v>6687.9409864663121</v>
      </c>
      <c r="AR8" s="62">
        <f>SUM(AF8,AL8)*'General Input'!$C$5</f>
        <v>6888.717024323063</v>
      </c>
      <c r="AS8" s="62">
        <f>SUM(AG8,AM8)*'General Input'!$C$5</f>
        <v>6988.825080327023</v>
      </c>
    </row>
    <row r="9" spans="1:45" x14ac:dyDescent="0.2">
      <c r="A9" s="27">
        <f t="shared" si="7"/>
        <v>5</v>
      </c>
      <c r="B9" s="26" t="str">
        <f>'Misc Data'!B9</f>
        <v>Address safety and environmental issues in ground mounted substations - Oil containment</v>
      </c>
      <c r="C9" s="26" t="str">
        <f>'Misc Data'!C9</f>
        <v>Renewal</v>
      </c>
      <c r="D9" s="26" t="str">
        <f>'Misc Data'!D9</f>
        <v>Reliability &amp; quality maintained</v>
      </c>
      <c r="E9" s="62">
        <f>'Direct Base Project Costs input'!E9*(1+'Misc Data'!$R9*'General Input'!B$11)*(1+'Misc Data'!$S9*'General Input'!B$14)*(1+'Misc Data'!$T9*'General Input'!B$17)*(1+SUM('Misc Data'!$U9:$V9)*'General Input'!B$20)</f>
        <v>58311.340752655138</v>
      </c>
      <c r="F9" s="62">
        <f>'Direct Base Project Costs input'!F9*(1+'Misc Data'!$R9*'General Input'!C$11)*(1+'Misc Data'!$S9*'General Input'!C$14)*(1+'Misc Data'!$T9*'General Input'!C$17)*(1+SUM('Misc Data'!$U9:$V9)*'General Input'!C$20)</f>
        <v>58342.788817737717</v>
      </c>
      <c r="G9" s="62">
        <f>'Direct Base Project Costs input'!G9*(1+'Misc Data'!$R9*'General Input'!D$11)*(1+'Misc Data'!$S9*'General Input'!D$14)*(1+'Misc Data'!$T9*'General Input'!D$17)*(1+SUM('Misc Data'!$U9:$V9)*'General Input'!D$20)</f>
        <v>58390.754637178114</v>
      </c>
      <c r="H9" s="62">
        <f>'Direct Base Project Costs input'!H9*(1+'Misc Data'!$R9*'General Input'!E$11)*(1+'Misc Data'!$S9*'General Input'!E$14)*(1+'Misc Data'!$T9*'General Input'!E$17)*(1+SUM('Misc Data'!$U9:$V9)*'General Input'!E$20)</f>
        <v>58449.890325514207</v>
      </c>
      <c r="I9" s="62">
        <f>'Direct Base Project Costs input'!I9*(1+'Misc Data'!$R9*'General Input'!F$11)*(1+'Misc Data'!$S9*'General Input'!F$14)*(1+'Misc Data'!$T9*'General Input'!F$17)*(1+SUM('Misc Data'!$U9:$V9)*'General Input'!F$20)</f>
        <v>58518.948432253666</v>
      </c>
      <c r="K9" s="62">
        <f>IFERROR(('Direct Base Project Costs input'!E9*'Misc Data'!$R9)/'Misc Data'!F9,0)</f>
        <v>189.91593777165849</v>
      </c>
      <c r="L9" s="62">
        <f>IFERROR(('Direct Base Project Costs input'!F9*'Misc Data'!$R9)/'Misc Data'!G9,0)</f>
        <v>189.91593777165849</v>
      </c>
      <c r="M9" s="62">
        <f>IFERROR(('Direct Base Project Costs input'!G9*'Misc Data'!$R9)/'Misc Data'!H9,0)</f>
        <v>189.91593777165849</v>
      </c>
      <c r="N9" s="62">
        <f>IFERROR(('Direct Base Project Costs input'!H9*'Misc Data'!$R9)/'Misc Data'!I9,0)</f>
        <v>189.91593777165849</v>
      </c>
      <c r="O9" s="62">
        <f>IFERROR(('Direct Base Project Costs input'!I9*'Misc Data'!$R9)/'Misc Data'!J9,0)</f>
        <v>189.91593777165849</v>
      </c>
      <c r="Q9" s="62">
        <f>'General Input'!B$27*K9/K$4</f>
        <v>6030.1491038404656</v>
      </c>
      <c r="R9" s="62">
        <f>'General Input'!C$27*L9/L$4</f>
        <v>6000.3058756515538</v>
      </c>
      <c r="S9" s="62">
        <f>'General Input'!D$27*M9/M$4</f>
        <v>6329.6784279566336</v>
      </c>
      <c r="T9" s="62">
        <f>'General Input'!E$27*N9/N$4</f>
        <v>6373.532731333954</v>
      </c>
      <c r="U9" s="62">
        <f>'General Input'!F$27*O9/O$4</f>
        <v>6111.9037550869261</v>
      </c>
      <c r="W9" s="62">
        <f>'General Input'!B$35*E9/E$4</f>
        <v>23467.710818852483</v>
      </c>
      <c r="X9" s="62">
        <f>'General Input'!C$35*F9/F$4</f>
        <v>22884.99762648495</v>
      </c>
      <c r="Y9" s="62">
        <f>'General Input'!D$35*G9/G$4</f>
        <v>24032.292978376045</v>
      </c>
      <c r="Z9" s="62">
        <f>'General Input'!E$35*H9/H$4</f>
        <v>22688.549022430445</v>
      </c>
      <c r="AA9" s="62">
        <f>'General Input'!F$35*I9/I$4</f>
        <v>23267.822049905222</v>
      </c>
      <c r="AC9" s="62">
        <f>SUM(E9,Q9,W9)*(1-'Misc Data'!BS9)</f>
        <v>87809.200675348082</v>
      </c>
      <c r="AD9" s="62">
        <f>SUM(F9,R9,X9)*(1-'Misc Data'!BT9)</f>
        <v>87228.092319874224</v>
      </c>
      <c r="AE9" s="62">
        <f>SUM(G9,S9,Y9)*(1-'Misc Data'!BU9)</f>
        <v>88752.726043510789</v>
      </c>
      <c r="AF9" s="62">
        <f>SUM(H9,T9,Z9)*(1-'Misc Data'!BV9)</f>
        <v>87511.97207927861</v>
      </c>
      <c r="AG9" s="62">
        <f>SUM(I9,U9,AA9)*(1-'Misc Data'!BW9)</f>
        <v>87898.67423724581</v>
      </c>
      <c r="AI9" s="62">
        <f>'General Input'!B$47*E9/E$4</f>
        <v>25083.654132788241</v>
      </c>
      <c r="AJ9" s="62">
        <f>'General Input'!C$47*F9/F$4</f>
        <v>20101.208127876424</v>
      </c>
      <c r="AK9" s="62">
        <f>'General Input'!D$47*G9/G$4</f>
        <v>13736.894571168337</v>
      </c>
      <c r="AL9" s="62">
        <f>'General Input'!E$47*H9/H$4</f>
        <v>18054.490633115638</v>
      </c>
      <c r="AM9" s="62">
        <f>'General Input'!F$47*I9/I$4</f>
        <v>19201.999907656715</v>
      </c>
      <c r="AO9" s="62">
        <f>SUM(AC9,AI9)*'General Input'!$C$5</f>
        <v>117866.7600461808</v>
      </c>
      <c r="AP9" s="62">
        <f>SUM(AD9,AJ9)*'General Input'!$C$5</f>
        <v>112058.08306734156</v>
      </c>
      <c r="AQ9" s="62">
        <f>SUM(AE9,AK9)*'General Input'!$C$5</f>
        <v>107005.17354038832</v>
      </c>
      <c r="AR9" s="62">
        <f>SUM(AF9,AL9)*'General Input'!$C$5</f>
        <v>110217.577105235</v>
      </c>
      <c r="AS9" s="62">
        <f>SUM(AG9,AM9)*'General Input'!$C$5</f>
        <v>111819.38380135311</v>
      </c>
    </row>
    <row r="10" spans="1:45" x14ac:dyDescent="0.2">
      <c r="A10" s="27">
        <f t="shared" si="7"/>
        <v>6</v>
      </c>
      <c r="B10" s="26" t="str">
        <f>'Misc Data'!B10</f>
        <v>Air Break Switches Unit Replacement - cracked insulators</v>
      </c>
      <c r="C10" s="26" t="str">
        <f>'Misc Data'!C10</f>
        <v>Renewal</v>
      </c>
      <c r="D10" s="26" t="str">
        <f>'Misc Data'!D10</f>
        <v>Reliability &amp; quality maintained</v>
      </c>
      <c r="E10" s="62">
        <f>'Direct Base Project Costs input'!E10*(1+'Misc Data'!$R10*'General Input'!B$11)*(1+'Misc Data'!$S10*'General Input'!B$14)*(1+'Misc Data'!$T10*'General Input'!B$17)*(1+SUM('Misc Data'!$U10:$V10)*'General Input'!B$20)</f>
        <v>1926561.9098743242</v>
      </c>
      <c r="F10" s="62">
        <f>'Direct Base Project Costs input'!F10*(1+'Misc Data'!$R10*'General Input'!C$11)*(1+'Misc Data'!$S10*'General Input'!C$14)*(1+'Misc Data'!$T10*'General Input'!C$17)*(1+SUM('Misc Data'!$U10:$V10)*'General Input'!C$20)</f>
        <v>1928329.3857126122</v>
      </c>
      <c r="G10" s="62">
        <f>'Direct Base Project Costs input'!G10*(1+'Misc Data'!$R10*'General Input'!D$11)*(1+'Misc Data'!$S10*'General Input'!D$14)*(1+'Misc Data'!$T10*'General Input'!D$17)*(1+SUM('Misc Data'!$U10:$V10)*'General Input'!D$20)</f>
        <v>48275.630225581663</v>
      </c>
      <c r="H10" s="62">
        <f>'Direct Base Project Costs input'!H10*(1+'Misc Data'!$R10*'General Input'!E$11)*(1+'Misc Data'!$S10*'General Input'!E$14)*(1+'Misc Data'!$T10*'General Input'!E$17)*(1+SUM('Misc Data'!$U10:$V10)*'General Input'!E$20)</f>
        <v>48358.720313986218</v>
      </c>
      <c r="I10" s="62">
        <f>'Direct Base Project Costs input'!I10*(1+'Misc Data'!$R10*'General Input'!F$11)*(1+'Misc Data'!$S10*'General Input'!F$14)*(1+'Misc Data'!$T10*'General Input'!F$17)*(1+SUM('Misc Data'!$U10:$V10)*'General Input'!F$20)</f>
        <v>48455.752146294013</v>
      </c>
      <c r="K10" s="62">
        <f>IFERROR(('Direct Base Project Costs input'!E10*'Misc Data'!$R10)/'Misc Data'!F10,0)</f>
        <v>14063.84045019402</v>
      </c>
      <c r="L10" s="62">
        <f>IFERROR(('Direct Base Project Costs input'!F10*'Misc Data'!$R10)/'Misc Data'!G10,0)</f>
        <v>14063.84045019402</v>
      </c>
      <c r="M10" s="62">
        <f>IFERROR(('Direct Base Project Costs input'!G10*'Misc Data'!$R10)/'Misc Data'!H10,0)</f>
        <v>351.59601125485057</v>
      </c>
      <c r="N10" s="62">
        <f>IFERROR(('Direct Base Project Costs input'!H10*'Misc Data'!$R10)/'Misc Data'!I10,0)</f>
        <v>351.59601125485057</v>
      </c>
      <c r="O10" s="62">
        <f>IFERROR(('Direct Base Project Costs input'!I10*'Misc Data'!$R10)/'Misc Data'!J10,0)</f>
        <v>351.59601125485057</v>
      </c>
      <c r="Q10" s="62">
        <f>'General Input'!B$27*K10/K$4</f>
        <v>446550.48903404176</v>
      </c>
      <c r="R10" s="62">
        <f>'General Input'!C$27*L10/L$4</f>
        <v>444340.50916246203</v>
      </c>
      <c r="S10" s="62">
        <f>'General Input'!D$27*M10/M$4</f>
        <v>11718.28817479867</v>
      </c>
      <c r="T10" s="62">
        <f>'General Input'!E$27*N10/N$4</f>
        <v>11799.476717080805</v>
      </c>
      <c r="U10" s="62">
        <f>'General Input'!F$27*O10/O$4</f>
        <v>11315.116607252925</v>
      </c>
      <c r="W10" s="62">
        <f>'General Input'!B$35*E10/E$4</f>
        <v>775355.14004603133</v>
      </c>
      <c r="X10" s="62">
        <f>'General Input'!C$35*F10/F$4</f>
        <v>756388.48106790718</v>
      </c>
      <c r="Y10" s="62">
        <f>'General Input'!D$35*G10/G$4</f>
        <v>19869.14018333696</v>
      </c>
      <c r="Z10" s="62">
        <f>'General Input'!E$35*H10/H$4</f>
        <v>18771.450047134484</v>
      </c>
      <c r="AA10" s="62">
        <f>'General Input'!F$35*I10/I$4</f>
        <v>19266.576868508193</v>
      </c>
      <c r="AC10" s="62">
        <f>SUM(E10,Q10,W10)*(1-'Misc Data'!BS10)</f>
        <v>3148467.5389543972</v>
      </c>
      <c r="AD10" s="62">
        <f>SUM(F10,R10,X10)*(1-'Misc Data'!BT10)</f>
        <v>3129058.3759429813</v>
      </c>
      <c r="AE10" s="62">
        <f>SUM(G10,S10,Y10)*(1-'Misc Data'!BU10)</f>
        <v>79863.058583717298</v>
      </c>
      <c r="AF10" s="62">
        <f>SUM(H10,T10,Z10)*(1-'Misc Data'!BV10)</f>
        <v>78929.647078201509</v>
      </c>
      <c r="AG10" s="62">
        <f>SUM(I10,U10,AA10)*(1-'Misc Data'!BW10)</f>
        <v>79037.445622055122</v>
      </c>
      <c r="AI10" s="62">
        <f>'General Input'!B$47*E10/E$4</f>
        <v>828744.66594203736</v>
      </c>
      <c r="AJ10" s="62">
        <f>'General Input'!C$47*F10/F$4</f>
        <v>664379.45642949338</v>
      </c>
      <c r="AK10" s="62">
        <f>'General Input'!D$47*G10/G$4</f>
        <v>11357.230213690071</v>
      </c>
      <c r="AL10" s="62">
        <f>'General Input'!E$47*H10/H$4</f>
        <v>14937.44570051325</v>
      </c>
      <c r="AM10" s="62">
        <f>'General Input'!F$47*I10/I$4</f>
        <v>15899.932810920833</v>
      </c>
      <c r="AO10" s="62">
        <f>SUM(AC10,AI10)*'General Input'!$C$5</f>
        <v>4152442.7511729831</v>
      </c>
      <c r="AP10" s="62">
        <f>SUM(AD10,AJ10)*'General Input'!$C$5</f>
        <v>3960571.5303970343</v>
      </c>
      <c r="AQ10" s="62">
        <f>SUM(AE10,AK10)*'General Input'!$C$5</f>
        <v>95239.330330518234</v>
      </c>
      <c r="AR10" s="62">
        <f>SUM(AF10,AL10)*'General Input'!$C$5</f>
        <v>98002.748885963869</v>
      </c>
      <c r="AS10" s="62">
        <f>SUM(AG10,AM10)*'General Input'!$C$5</f>
        <v>99120.189866671368</v>
      </c>
    </row>
    <row r="11" spans="1:45" x14ac:dyDescent="0.2">
      <c r="A11" s="27">
        <f t="shared" si="7"/>
        <v>7</v>
      </c>
      <c r="B11" s="26" t="str">
        <f>'Misc Data'!B11</f>
        <v>Asset Management Information System (AMIS) Improvement Program D</v>
      </c>
      <c r="C11" s="26" t="str">
        <f>'Misc Data'!C11</f>
        <v>Operational support systems</v>
      </c>
      <c r="D11" s="26" t="str">
        <f>'Misc Data'!D11</f>
        <v>Asset management systems</v>
      </c>
      <c r="E11" s="62">
        <f>'Direct Base Project Costs input'!E11*(1+'Misc Data'!$R11*'General Input'!B$11)*(1+'Misc Data'!$S11*'General Input'!B$14)*(1+'Misc Data'!$T11*'General Input'!B$17)*(1+SUM('Misc Data'!$U11:$V11)*'General Input'!B$20)</f>
        <v>2892750</v>
      </c>
      <c r="F11" s="62">
        <f>'Direct Base Project Costs input'!F11*(1+'Misc Data'!$R11*'General Input'!C$11)*(1+'Misc Data'!$S11*'General Input'!C$14)*(1+'Misc Data'!$T11*'General Input'!C$17)*(1+SUM('Misc Data'!$U11:$V11)*'General Input'!C$20)</f>
        <v>2660000</v>
      </c>
      <c r="G11" s="62">
        <f>'Direct Base Project Costs input'!G11*(1+'Misc Data'!$R11*'General Input'!D$11)*(1+'Misc Data'!$S11*'General Input'!D$14)*(1+'Misc Data'!$T11*'General Input'!D$17)*(1+SUM('Misc Data'!$U11:$V11)*'General Input'!D$20)</f>
        <v>2660000</v>
      </c>
      <c r="H11" s="62">
        <f>'Direct Base Project Costs input'!H11*(1+'Misc Data'!$R11*'General Input'!E$11)*(1+'Misc Data'!$S11*'General Input'!E$14)*(1+'Misc Data'!$T11*'General Input'!E$17)*(1+SUM('Misc Data'!$U11:$V11)*'General Input'!E$20)</f>
        <v>2660000</v>
      </c>
      <c r="I11" s="62">
        <f>'Direct Base Project Costs input'!I11*(1+'Misc Data'!$R11*'General Input'!F$11)*(1+'Misc Data'!$S11*'General Input'!F$14)*(1+'Misc Data'!$T11*'General Input'!F$17)*(1+SUM('Misc Data'!$U11:$V11)*'General Input'!F$20)</f>
        <v>1662500</v>
      </c>
      <c r="K11" s="62">
        <f>IFERROR(('Direct Base Project Costs input'!E11*'Misc Data'!$R11)/'Misc Data'!F11,0)</f>
        <v>0</v>
      </c>
      <c r="L11" s="62">
        <f>IFERROR(('Direct Base Project Costs input'!F11*'Misc Data'!$R11)/'Misc Data'!G11,0)</f>
        <v>0</v>
      </c>
      <c r="M11" s="62">
        <f>IFERROR(('Direct Base Project Costs input'!G11*'Misc Data'!$R11)/'Misc Data'!H11,0)</f>
        <v>0</v>
      </c>
      <c r="N11" s="62">
        <f>IFERROR(('Direct Base Project Costs input'!H11*'Misc Data'!$R11)/'Misc Data'!I11,0)</f>
        <v>0</v>
      </c>
      <c r="O11" s="62">
        <f>IFERROR(('Direct Base Project Costs input'!I11*'Misc Data'!$R11)/'Misc Data'!J11,0)</f>
        <v>0</v>
      </c>
      <c r="Q11" s="62">
        <f>'General Input'!B$27*K11/K$4</f>
        <v>0</v>
      </c>
      <c r="R11" s="62">
        <f>'General Input'!C$27*L11/L$4</f>
        <v>0</v>
      </c>
      <c r="S11" s="62">
        <f>'General Input'!D$27*M11/M$4</f>
        <v>0</v>
      </c>
      <c r="T11" s="62">
        <f>'General Input'!E$27*N11/N$4</f>
        <v>0</v>
      </c>
      <c r="U11" s="62">
        <f>'General Input'!F$27*O11/O$4</f>
        <v>0</v>
      </c>
      <c r="W11" s="62">
        <f>'General Input'!B$35*E11/E$4</f>
        <v>1164202.7021672348</v>
      </c>
      <c r="X11" s="62">
        <f>'General Input'!C$35*F11/F$4</f>
        <v>1043386.7650142681</v>
      </c>
      <c r="Y11" s="62">
        <f>'General Input'!D$35*G11/G$4</f>
        <v>1094794.8818215455</v>
      </c>
      <c r="Z11" s="62">
        <f>'General Input'!E$35*H11/H$4</f>
        <v>1032534.7073118574</v>
      </c>
      <c r="AA11" s="62">
        <f>'General Input'!F$35*I11/I$4</f>
        <v>661029.55015929183</v>
      </c>
      <c r="AC11" s="62">
        <f>SUM(E11,Q11,W11)*(1-'Misc Data'!BS11)</f>
        <v>3905323.0213150568</v>
      </c>
      <c r="AD11" s="62">
        <f>SUM(F11,R11,X11)*(1-'Misc Data'!BT11)</f>
        <v>3574133.4696812439</v>
      </c>
      <c r="AE11" s="62">
        <f>SUM(G11,S11,Y11)*(1-'Misc Data'!BU11)</f>
        <v>3678171.2064895681</v>
      </c>
      <c r="AF11" s="62">
        <f>SUM(H11,T11,Z11)*(1-'Misc Data'!BV11)</f>
        <v>3614193.3272541901</v>
      </c>
      <c r="AG11" s="62">
        <f>SUM(I11,U11,AA11)*(1-'Misc Data'!BW11)</f>
        <v>2272119.7512859125</v>
      </c>
      <c r="AI11" s="62">
        <f>'General Input'!B$47*E11/E$4</f>
        <v>1244367.5545107271</v>
      </c>
      <c r="AJ11" s="62">
        <f>'General Input'!C$47*F11/F$4</f>
        <v>916466.53688750754</v>
      </c>
      <c r="AK11" s="62">
        <f>'General Input'!D$47*G11/G$4</f>
        <v>625786.3900947466</v>
      </c>
      <c r="AL11" s="62">
        <f>'General Input'!E$47*H11/H$4</f>
        <v>821643.03160589561</v>
      </c>
      <c r="AM11" s="62">
        <f>'General Input'!F$47*I11/I$4</f>
        <v>545521.16368660226</v>
      </c>
      <c r="AO11" s="62">
        <f>SUM(AC11,AI11)*'General Input'!$C$5</f>
        <v>5376578.9202913381</v>
      </c>
      <c r="AP11" s="62">
        <f>SUM(AD11,AJ11)*'General Input'!$C$5</f>
        <v>4688449.719312707</v>
      </c>
      <c r="AQ11" s="62">
        <f>SUM(AE11,AK11)*'General Input'!$C$5</f>
        <v>4493584.0992567334</v>
      </c>
      <c r="AR11" s="62">
        <f>SUM(AF11,AL11)*'General Input'!$C$5</f>
        <v>4631273.2599636987</v>
      </c>
      <c r="AS11" s="62">
        <f>SUM(AG11,AM11)*'General Input'!$C$5</f>
        <v>2941782.3314485927</v>
      </c>
    </row>
    <row r="12" spans="1:45" x14ac:dyDescent="0.2">
      <c r="A12" s="27">
        <f t="shared" si="7"/>
        <v>8</v>
      </c>
      <c r="B12" s="26" t="str">
        <f>'Misc Data'!B12</f>
        <v>Augment HV Control Station - Fault level</v>
      </c>
      <c r="C12" s="26" t="str">
        <f>'Misc Data'!C12</f>
        <v>Development</v>
      </c>
      <c r="D12" s="26" t="str">
        <f>'Misc Data'!D12</f>
        <v>Augmentation</v>
      </c>
      <c r="E12" s="62">
        <f>'Direct Base Project Costs input'!E12*(1+'Misc Data'!$R12*'General Input'!B$11)*(1+'Misc Data'!$S12*'General Input'!B$14)*(1+'Misc Data'!$T12*'General Input'!B$17)*(1+SUM('Misc Data'!$U12:$V12)*'General Input'!B$20)</f>
        <v>103655.18771487293</v>
      </c>
      <c r="F12" s="62">
        <f>'Direct Base Project Costs input'!F12*(1+'Misc Data'!$R12*'General Input'!C$11)*(1+'Misc Data'!$S12*'General Input'!C$14)*(1+'Misc Data'!$T12*'General Input'!C$17)*(1+SUM('Misc Data'!$U12:$V12)*'General Input'!C$20)</f>
        <v>103711.84743363543</v>
      </c>
      <c r="G12" s="62">
        <f>'Direct Base Project Costs input'!G12*(1+'Misc Data'!$R12*'General Input'!D$11)*(1+'Misc Data'!$S12*'General Input'!D$14)*(1+'Misc Data'!$T12*'General Input'!D$17)*(1+SUM('Misc Data'!$U12:$V12)*'General Input'!D$20)</f>
        <v>103798.26705381142</v>
      </c>
      <c r="H12" s="62">
        <f>'Direct Base Project Costs input'!H12*(1+'Misc Data'!$R12*'General Input'!E$11)*(1+'Misc Data'!$S12*'General Input'!E$14)*(1+'Misc Data'!$T12*'General Input'!E$17)*(1+SUM('Misc Data'!$U12:$V12)*'General Input'!E$20)</f>
        <v>103904.8113343944</v>
      </c>
      <c r="I12" s="62">
        <f>'Direct Base Project Costs input'!I12*(1+'Misc Data'!$R12*'General Input'!F$11)*(1+'Misc Data'!$S12*'General Input'!F$14)*(1+'Misc Data'!$T12*'General Input'!F$17)*(1+SUM('Misc Data'!$U12:$V12)*'General Input'!F$20)</f>
        <v>104029.23275414959</v>
      </c>
      <c r="K12" s="62">
        <f>IFERROR(('Direct Base Project Costs input'!E12*'Misc Data'!$R12)/'Misc Data'!F12,0)</f>
        <v>424.70093574883975</v>
      </c>
      <c r="L12" s="62">
        <f>IFERROR(('Direct Base Project Costs input'!F12*'Misc Data'!$R12)/'Misc Data'!G12,0)</f>
        <v>424.70093574883975</v>
      </c>
      <c r="M12" s="62">
        <f>IFERROR(('Direct Base Project Costs input'!G12*'Misc Data'!$R12)/'Misc Data'!H12,0)</f>
        <v>424.70093574883975</v>
      </c>
      <c r="N12" s="62">
        <f>IFERROR(('Direct Base Project Costs input'!H12*'Misc Data'!$R12)/'Misc Data'!I12,0)</f>
        <v>424.70093574883975</v>
      </c>
      <c r="O12" s="62">
        <f>IFERROR(('Direct Base Project Costs input'!I12*'Misc Data'!$R12)/'Misc Data'!J12,0)</f>
        <v>424.70093574883975</v>
      </c>
      <c r="Q12" s="62">
        <f>'General Input'!B$27*K12/K$4</f>
        <v>13484.966017887611</v>
      </c>
      <c r="R12" s="62">
        <f>'General Input'!C$27*L12/L$4</f>
        <v>13418.228875727191</v>
      </c>
      <c r="S12" s="62">
        <f>'General Input'!D$27*M12/M$4</f>
        <v>14154.790708374112</v>
      </c>
      <c r="T12" s="62">
        <f>'General Input'!E$27*N12/N$4</f>
        <v>14252.860222178448</v>
      </c>
      <c r="U12" s="62">
        <f>'General Input'!F$27*O12/O$4</f>
        <v>13667.790467976358</v>
      </c>
      <c r="W12" s="62">
        <f>'General Input'!B$35*E12/E$4</f>
        <v>41716.584437406287</v>
      </c>
      <c r="X12" s="62">
        <f>'General Input'!C$35*F12/F$4</f>
        <v>40681.040972719624</v>
      </c>
      <c r="Y12" s="62">
        <f>'General Input'!D$35*G12/G$4</f>
        <v>42720.981771601015</v>
      </c>
      <c r="Z12" s="62">
        <f>'General Input'!E$35*H12/H$4</f>
        <v>40332.828556185224</v>
      </c>
      <c r="AA12" s="62">
        <f>'General Input'!F$35*I12/I$4</f>
        <v>41363.246274220604</v>
      </c>
      <c r="AC12" s="62">
        <f>SUM(E12,Q12,W12)*(1-'Misc Data'!BS12)</f>
        <v>158856.73817016682</v>
      </c>
      <c r="AD12" s="62">
        <f>SUM(F12,R12,X12)*(1-'Misc Data'!BT12)</f>
        <v>157811.11728208224</v>
      </c>
      <c r="AE12" s="62">
        <f>SUM(G12,S12,Y12)*(1-'Misc Data'!BU12)</f>
        <v>160674.03953378653</v>
      </c>
      <c r="AF12" s="62">
        <f>SUM(H12,T12,Z12)*(1-'Misc Data'!BV12)</f>
        <v>158490.50011275808</v>
      </c>
      <c r="AG12" s="62">
        <f>SUM(I12,U12,AA12)*(1-'Misc Data'!BW12)</f>
        <v>159060.26949634656</v>
      </c>
      <c r="AI12" s="62">
        <f>'General Input'!B$47*E12/E$4</f>
        <v>44589.111554440169</v>
      </c>
      <c r="AJ12" s="62">
        <f>'General Input'!C$47*F12/F$4</f>
        <v>35732.49535778549</v>
      </c>
      <c r="AK12" s="62">
        <f>'General Input'!D$47*G12/G$4</f>
        <v>24419.377006652299</v>
      </c>
      <c r="AL12" s="62">
        <f>'General Input'!E$47*H12/H$4</f>
        <v>32094.986535049036</v>
      </c>
      <c r="AM12" s="62">
        <f>'General Input'!F$47*I12/I$4</f>
        <v>34135.427434266516</v>
      </c>
      <c r="AO12" s="62">
        <f>SUM(AC12,AI12)*'General Input'!$C$5</f>
        <v>212409.39643731446</v>
      </c>
      <c r="AP12" s="62">
        <f>SUM(AD12,AJ12)*'General Input'!$C$5</f>
        <v>202070.88028967215</v>
      </c>
      <c r="AQ12" s="62">
        <f>SUM(AE12,AK12)*'General Input'!$C$5</f>
        <v>193248.3800730971</v>
      </c>
      <c r="AR12" s="62">
        <f>SUM(AF12,AL12)*'General Input'!$C$5</f>
        <v>198982.42330020954</v>
      </c>
      <c r="AS12" s="62">
        <f>SUM(AG12,AM12)*'General Input'!$C$5</f>
        <v>201707.63588869825</v>
      </c>
    </row>
    <row r="13" spans="1:45" x14ac:dyDescent="0.2">
      <c r="A13" s="27">
        <f t="shared" si="7"/>
        <v>9</v>
      </c>
      <c r="B13" s="26" t="str">
        <f>'Misc Data'!B13</f>
        <v>Augment HV Feeder - Fault Level</v>
      </c>
      <c r="C13" s="26" t="str">
        <f>'Misc Data'!C13</f>
        <v>Development</v>
      </c>
      <c r="D13" s="26" t="str">
        <f>'Misc Data'!D13</f>
        <v>Augmentation</v>
      </c>
      <c r="E13" s="62">
        <f>'Direct Base Project Costs input'!E13*(1+'Misc Data'!$R13*'General Input'!B$11)*(1+'Misc Data'!$S13*'General Input'!B$14)*(1+'Misc Data'!$T13*'General Input'!B$17)*(1+SUM('Misc Data'!$U13:$V13)*'General Input'!B$20)</f>
        <v>361764.27948050696</v>
      </c>
      <c r="F13" s="62">
        <f>'Direct Base Project Costs input'!F13*(1+'Misc Data'!$R13*'General Input'!C$11)*(1+'Misc Data'!$S13*'General Input'!C$14)*(1+'Misc Data'!$T13*'General Input'!C$17)*(1+SUM('Misc Data'!$U13:$V13)*'General Input'!C$20)</f>
        <v>361962.02609600424</v>
      </c>
      <c r="G13" s="62">
        <f>'Direct Base Project Costs input'!G13*(1+'Misc Data'!$R13*'General Input'!D$11)*(1+'Misc Data'!$S13*'General Input'!D$14)*(1+'Misc Data'!$T13*'General Input'!D$17)*(1+SUM('Misc Data'!$U13:$V13)*'General Input'!D$20)</f>
        <v>362263.63697187178</v>
      </c>
      <c r="H13" s="62">
        <f>'Direct Base Project Costs input'!H13*(1+'Misc Data'!$R13*'General Input'!E$11)*(1+'Misc Data'!$S13*'General Input'!E$14)*(1+'Misc Data'!$T13*'General Input'!E$17)*(1+SUM('Misc Data'!$U13:$V13)*'General Input'!E$20)</f>
        <v>362635.4844032753</v>
      </c>
      <c r="I13" s="62">
        <f>'Direct Base Project Costs input'!I13*(1+'Misc Data'!$R13*'General Input'!F$11)*(1+'Misc Data'!$S13*'General Input'!F$14)*(1+'Misc Data'!$T13*'General Input'!F$17)*(1+SUM('Misc Data'!$U13:$V13)*'General Input'!F$20)</f>
        <v>363069.72437462246</v>
      </c>
      <c r="K13" s="62">
        <f>IFERROR(('Direct Base Project Costs input'!E13*'Misc Data'!$R13)/'Misc Data'!F13,0)</f>
        <v>1482.2386306270512</v>
      </c>
      <c r="L13" s="62">
        <f>IFERROR(('Direct Base Project Costs input'!F13*'Misc Data'!$R13)/'Misc Data'!G13,0)</f>
        <v>1482.2386306270512</v>
      </c>
      <c r="M13" s="62">
        <f>IFERROR(('Direct Base Project Costs input'!G13*'Misc Data'!$R13)/'Misc Data'!H13,0)</f>
        <v>1482.2386306270512</v>
      </c>
      <c r="N13" s="62">
        <f>IFERROR(('Direct Base Project Costs input'!H13*'Misc Data'!$R13)/'Misc Data'!I13,0)</f>
        <v>1482.2386306270512</v>
      </c>
      <c r="O13" s="62">
        <f>IFERROR(('Direct Base Project Costs input'!I13*'Misc Data'!$R13)/'Misc Data'!J13,0)</f>
        <v>1482.2386306270512</v>
      </c>
      <c r="Q13" s="62">
        <f>'General Input'!B$27*K13/K$4</f>
        <v>47063.55904105318</v>
      </c>
      <c r="R13" s="62">
        <f>'General Input'!C$27*L13/L$4</f>
        <v>46830.641329126302</v>
      </c>
      <c r="S13" s="62">
        <f>'General Input'!D$27*M13/M$4</f>
        <v>49401.298255675589</v>
      </c>
      <c r="T13" s="62">
        <f>'General Input'!E$27*N13/N$4</f>
        <v>49743.568332362134</v>
      </c>
      <c r="U13" s="62">
        <f>'General Input'!F$27*O13/O$4</f>
        <v>47701.630304227758</v>
      </c>
      <c r="W13" s="62">
        <f>'General Input'!B$35*E13/E$4</f>
        <v>145593.96827198652</v>
      </c>
      <c r="X13" s="62">
        <f>'General Input'!C$35*F13/F$4</f>
        <v>141979.84491215035</v>
      </c>
      <c r="Y13" s="62">
        <f>'General Input'!D$35*G13/G$4</f>
        <v>149099.38933340737</v>
      </c>
      <c r="Z13" s="62">
        <f>'General Input'!E$35*H13/H$4</f>
        <v>140764.55780046221</v>
      </c>
      <c r="AA13" s="62">
        <f>'General Input'!F$35*I13/I$4</f>
        <v>144360.79192770811</v>
      </c>
      <c r="AC13" s="62">
        <f>SUM(E13,Q13,W13)*(1-'Misc Data'!BS13)</f>
        <v>554421.80679354665</v>
      </c>
      <c r="AD13" s="62">
        <f>SUM(F13,R13,X13)*(1-'Misc Data'!BT13)</f>
        <v>550772.5123372809</v>
      </c>
      <c r="AE13" s="62">
        <f>SUM(G13,S13,Y13)*(1-'Misc Data'!BU13)</f>
        <v>560764.3245609547</v>
      </c>
      <c r="AF13" s="62">
        <f>SUM(H13,T13,Z13)*(1-'Misc Data'!BV13)</f>
        <v>553143.61053609964</v>
      </c>
      <c r="AG13" s="62">
        <f>SUM(I13,U13,AA13)*(1-'Misc Data'!BW13)</f>
        <v>555132.14660655835</v>
      </c>
      <c r="AI13" s="62">
        <f>'General Input'!B$47*E13/E$4</f>
        <v>155619.30058473552</v>
      </c>
      <c r="AJ13" s="62">
        <f>'General Input'!C$47*F13/F$4</f>
        <v>124709.05433871828</v>
      </c>
      <c r="AK13" s="62">
        <f>'General Input'!D$47*G13/G$4</f>
        <v>85225.433700459194</v>
      </c>
      <c r="AL13" s="62">
        <f>'General Input'!E$47*H13/H$4</f>
        <v>112013.87923796225</v>
      </c>
      <c r="AM13" s="62">
        <f>'General Input'!F$47*I13/I$4</f>
        <v>119135.16904674766</v>
      </c>
      <c r="AO13" s="62">
        <f>SUM(AC13,AI13)*'General Input'!$C$5</f>
        <v>741324.55033149559</v>
      </c>
      <c r="AP13" s="62">
        <f>SUM(AD13,AJ13)*'General Input'!$C$5</f>
        <v>705242.3633925165</v>
      </c>
      <c r="AQ13" s="62">
        <f>SUM(AE13,AK13)*'General Input'!$C$5</f>
        <v>674451.1861152869</v>
      </c>
      <c r="AR13" s="62">
        <f>SUM(AF13,AL13)*'General Input'!$C$5</f>
        <v>694463.42174056638</v>
      </c>
      <c r="AS13" s="62">
        <f>SUM(AG13,AM13)*'General Input'!$C$5</f>
        <v>703974.61412556015</v>
      </c>
    </row>
    <row r="14" spans="1:45" x14ac:dyDescent="0.2">
      <c r="A14" s="27">
        <f t="shared" si="7"/>
        <v>10</v>
      </c>
      <c r="B14" s="26" t="str">
        <f>'Misc Data'!B14</f>
        <v>Augment HV Feeder - Network access development</v>
      </c>
      <c r="C14" s="26" t="str">
        <f>'Misc Data'!C14</f>
        <v>Development</v>
      </c>
      <c r="D14" s="26" t="str">
        <f>'Misc Data'!D14</f>
        <v>Augmentation</v>
      </c>
      <c r="E14" s="62">
        <f>'Direct Base Project Costs input'!E14*(1+'Misc Data'!$R14*'General Input'!B$11)*(1+'Misc Data'!$S14*'General Input'!B$14)*(1+'Misc Data'!$T14*'General Input'!B$17)*(1+SUM('Misc Data'!$U14:$V14)*'General Input'!B$20)</f>
        <v>331696.60068759334</v>
      </c>
      <c r="F14" s="62">
        <f>'Direct Base Project Costs input'!F14*(1+'Misc Data'!$R14*'General Input'!C$11)*(1+'Misc Data'!$S14*'General Input'!C$14)*(1+'Misc Data'!$T14*'General Input'!C$17)*(1+SUM('Misc Data'!$U14:$V14)*'General Input'!C$20)</f>
        <v>165938.95589381669</v>
      </c>
      <c r="G14" s="62">
        <f>'Direct Base Project Costs input'!G14*(1+'Misc Data'!$R14*'General Input'!D$11)*(1+'Misc Data'!$S14*'General Input'!D$14)*(1+'Misc Data'!$T14*'General Input'!D$17)*(1+SUM('Misc Data'!$U14:$V14)*'General Input'!D$20)</f>
        <v>166077.22728609826</v>
      </c>
      <c r="H14" s="62">
        <f>'Direct Base Project Costs input'!H14*(1+'Misc Data'!$R14*'General Input'!E$11)*(1+'Misc Data'!$S14*'General Input'!E$14)*(1+'Misc Data'!$T14*'General Input'!E$17)*(1+SUM('Misc Data'!$U14:$V14)*'General Input'!E$20)</f>
        <v>166247.69813503104</v>
      </c>
      <c r="I14" s="62">
        <f>'Direct Base Project Costs input'!I14*(1+'Misc Data'!$R14*'General Input'!F$11)*(1+'Misc Data'!$S14*'General Input'!F$14)*(1+'Misc Data'!$T14*'General Input'!F$17)*(1+SUM('Misc Data'!$U14:$V14)*'General Input'!F$20)</f>
        <v>166446.77240663936</v>
      </c>
      <c r="K14" s="62">
        <f>IFERROR(('Direct Base Project Costs input'!E14*'Misc Data'!$R14)/'Misc Data'!F14,0)</f>
        <v>1359.0538127350951</v>
      </c>
      <c r="L14" s="62">
        <f>IFERROR(('Direct Base Project Costs input'!F14*'Misc Data'!$R14)/'Misc Data'!G14,0)</f>
        <v>679.52690636754755</v>
      </c>
      <c r="M14" s="62">
        <f>IFERROR(('Direct Base Project Costs input'!G14*'Misc Data'!$R14)/'Misc Data'!H14,0)</f>
        <v>679.52690636754755</v>
      </c>
      <c r="N14" s="62">
        <f>IFERROR(('Direct Base Project Costs input'!H14*'Misc Data'!$R14)/'Misc Data'!I14,0)</f>
        <v>679.52690636754755</v>
      </c>
      <c r="O14" s="62">
        <f>IFERROR(('Direct Base Project Costs input'!I14*'Misc Data'!$R14)/'Misc Data'!J14,0)</f>
        <v>679.52690636754755</v>
      </c>
      <c r="Q14" s="62">
        <f>'General Input'!B$27*K14/K$4</f>
        <v>43152.234757616534</v>
      </c>
      <c r="R14" s="62">
        <f>'General Input'!C$27*L14/L$4</f>
        <v>21469.337101359339</v>
      </c>
      <c r="S14" s="62">
        <f>'General Input'!D$27*M14/M$4</f>
        <v>22647.845414755117</v>
      </c>
      <c r="T14" s="62">
        <f>'General Input'!E$27*N14/N$4</f>
        <v>22804.75788589655</v>
      </c>
      <c r="U14" s="62">
        <f>'General Input'!F$27*O14/O$4</f>
        <v>21868.638827479208</v>
      </c>
      <c r="W14" s="62">
        <f>'General Input'!B$35*E14/E$4</f>
        <v>133493.0701997001</v>
      </c>
      <c r="X14" s="62">
        <f>'General Input'!C$35*F14/F$4</f>
        <v>65089.6655563514</v>
      </c>
      <c r="Y14" s="62">
        <f>'General Input'!D$35*G14/G$4</f>
        <v>68353.570834561615</v>
      </c>
      <c r="Z14" s="62">
        <f>'General Input'!E$35*H14/H$4</f>
        <v>64532.525689896356</v>
      </c>
      <c r="AA14" s="62">
        <f>'General Input'!F$35*I14/I$4</f>
        <v>66181.194038752976</v>
      </c>
      <c r="AC14" s="62">
        <f>SUM(E14,Q14,W14)*(1-'Misc Data'!BS14)</f>
        <v>508341.90564490994</v>
      </c>
      <c r="AD14" s="62">
        <f>SUM(F14,R14,X14)*(1-'Misc Data'!BT14)</f>
        <v>252497.95855152741</v>
      </c>
      <c r="AE14" s="62">
        <f>SUM(G14,S14,Y14)*(1-'Misc Data'!BU14)</f>
        <v>257078.643535415</v>
      </c>
      <c r="AF14" s="62">
        <f>SUM(H14,T14,Z14)*(1-'Misc Data'!BV14)</f>
        <v>253584.98171082395</v>
      </c>
      <c r="AG14" s="62">
        <f>SUM(I14,U14,AA14)*(1-'Misc Data'!BW14)</f>
        <v>254496.60527287156</v>
      </c>
      <c r="AI14" s="62">
        <f>'General Input'!B$47*E14/E$4</f>
        <v>142685.15697420851</v>
      </c>
      <c r="AJ14" s="62">
        <f>'General Input'!C$47*F14/F$4</f>
        <v>57171.99257245678</v>
      </c>
      <c r="AK14" s="62">
        <f>'General Input'!D$47*G14/G$4</f>
        <v>39071.003210643685</v>
      </c>
      <c r="AL14" s="62">
        <f>'General Input'!E$47*H14/H$4</f>
        <v>51351.978456078454</v>
      </c>
      <c r="AM14" s="62">
        <f>'General Input'!F$47*I14/I$4</f>
        <v>54616.683894826427</v>
      </c>
      <c r="AO14" s="62">
        <f>SUM(AC14,AI14)*'General Input'!$C$5</f>
        <v>679710.42723394057</v>
      </c>
      <c r="AP14" s="62">
        <f>SUM(AD14,AJ14)*'General Input'!$C$5</f>
        <v>323313.58689330088</v>
      </c>
      <c r="AQ14" s="62">
        <f>SUM(AE14,AK14)*'General Input'!$C$5</f>
        <v>309197.59634126269</v>
      </c>
      <c r="AR14" s="62">
        <f>SUM(AF14,AL14)*'General Input'!$C$5</f>
        <v>318372.06680872862</v>
      </c>
      <c r="AS14" s="62">
        <f>SUM(AG14,AM14)*'General Input'!$C$5</f>
        <v>322732.39917030517</v>
      </c>
    </row>
    <row r="15" spans="1:45" x14ac:dyDescent="0.2">
      <c r="A15" s="27">
        <f t="shared" si="7"/>
        <v>11</v>
      </c>
      <c r="B15" s="26" t="str">
        <f>'Misc Data'!B15</f>
        <v>Augment HV Feeder - TRIP S</v>
      </c>
      <c r="C15" s="26" t="str">
        <f>'Misc Data'!C15</f>
        <v>Renewal</v>
      </c>
      <c r="D15" s="26" t="str">
        <f>'Misc Data'!D15</f>
        <v>Reliability &amp; quality maintained</v>
      </c>
      <c r="E15" s="62">
        <f>'Direct Base Project Costs input'!E15*(1+'Misc Data'!$R15*'General Input'!B$11)*(1+'Misc Data'!$S15*'General Input'!B$14)*(1+'Misc Data'!$T15*'General Input'!B$17)*(1+SUM('Misc Data'!$U15:$V15)*'General Input'!B$20)</f>
        <v>0</v>
      </c>
      <c r="F15" s="62">
        <f>'Direct Base Project Costs input'!F15*(1+'Misc Data'!$R15*'General Input'!C$11)*(1+'Misc Data'!$S15*'General Input'!C$14)*(1+'Misc Data'!$T15*'General Input'!C$17)*(1+SUM('Misc Data'!$U15:$V15)*'General Input'!C$20)</f>
        <v>0</v>
      </c>
      <c r="G15" s="62">
        <f>'Direct Base Project Costs input'!G15*(1+'Misc Data'!$R15*'General Input'!D$11)*(1+'Misc Data'!$S15*'General Input'!D$14)*(1+'Misc Data'!$T15*'General Input'!D$17)*(1+SUM('Misc Data'!$U15:$V15)*'General Input'!D$20)</f>
        <v>175061.17079536931</v>
      </c>
      <c r="H15" s="62">
        <f>'Direct Base Project Costs input'!H15*(1+'Misc Data'!$R15*'General Input'!E$11)*(1+'Misc Data'!$S15*'General Input'!E$14)*(1+'Misc Data'!$T15*'General Input'!E$17)*(1+SUM('Misc Data'!$U15:$V15)*'General Input'!E$20)</f>
        <v>175239.65538227762</v>
      </c>
      <c r="I15" s="62">
        <f>'Direct Base Project Costs input'!I15*(1+'Misc Data'!$R15*'General Input'!F$11)*(1+'Misc Data'!$S15*'General Input'!F$14)*(1+'Misc Data'!$T15*'General Input'!F$17)*(1+SUM('Misc Data'!$U15:$V15)*'General Input'!F$20)</f>
        <v>175448.08802254742</v>
      </c>
      <c r="K15" s="62">
        <f>IFERROR(('Direct Base Project Costs input'!E15*'Misc Data'!$R15)/'Misc Data'!F15,0)</f>
        <v>0</v>
      </c>
      <c r="L15" s="62">
        <f>IFERROR(('Direct Base Project Costs input'!F15*'Misc Data'!$R15)/'Misc Data'!G15,0)</f>
        <v>0</v>
      </c>
      <c r="M15" s="62">
        <f>IFERROR(('Direct Base Project Costs input'!G15*'Misc Data'!$R15)/'Misc Data'!H15,0)</f>
        <v>711.85570883831406</v>
      </c>
      <c r="N15" s="62">
        <f>IFERROR(('Direct Base Project Costs input'!H15*'Misc Data'!$R15)/'Misc Data'!I15,0)</f>
        <v>711.85570883831406</v>
      </c>
      <c r="O15" s="62">
        <f>IFERROR(('Direct Base Project Costs input'!I15*'Misc Data'!$R15)/'Misc Data'!J15,0)</f>
        <v>711.85570883831406</v>
      </c>
      <c r="Q15" s="62">
        <f>'General Input'!B$27*K15/K$4</f>
        <v>0</v>
      </c>
      <c r="R15" s="62">
        <f>'General Input'!C$27*L15/L$4</f>
        <v>0</v>
      </c>
      <c r="S15" s="62">
        <f>'General Input'!D$27*M15/M$4</f>
        <v>23725.326988981473</v>
      </c>
      <c r="T15" s="62">
        <f>'General Input'!E$27*N15/N$4</f>
        <v>23889.704642497876</v>
      </c>
      <c r="U15" s="62">
        <f>'General Input'!F$27*O15/O$4</f>
        <v>22909.049292956362</v>
      </c>
      <c r="W15" s="62">
        <f>'General Input'!B$35*E15/E$4</f>
        <v>0</v>
      </c>
      <c r="X15" s="62">
        <f>'General Input'!C$35*F15/F$4</f>
        <v>0</v>
      </c>
      <c r="Y15" s="62">
        <f>'General Input'!D$35*G15/G$4</f>
        <v>72051.155561074338</v>
      </c>
      <c r="Z15" s="62">
        <f>'General Input'!E$35*H15/H$4</f>
        <v>68022.942210364956</v>
      </c>
      <c r="AA15" s="62">
        <f>'General Input'!F$35*I15/I$4</f>
        <v>69760.222978557809</v>
      </c>
      <c r="AC15" s="62">
        <f>SUM(E15,Q15,W15)*(1-'Misc Data'!BS15)</f>
        <v>0</v>
      </c>
      <c r="AD15" s="62">
        <f>SUM(F15,R15,X15)*(1-'Misc Data'!BT15)</f>
        <v>0</v>
      </c>
      <c r="AE15" s="62">
        <f>SUM(G15,S15,Y15)*(1-'Misc Data'!BU15)</f>
        <v>270837.65334542515</v>
      </c>
      <c r="AF15" s="62">
        <f>SUM(H15,T15,Z15)*(1-'Misc Data'!BV15)</f>
        <v>267152.30223514047</v>
      </c>
      <c r="AG15" s="62">
        <f>SUM(I15,U15,AA15)*(1-'Misc Data'!BW15)</f>
        <v>268117.3602940616</v>
      </c>
      <c r="AI15" s="62">
        <f>'General Input'!B$47*E15/E$4</f>
        <v>0</v>
      </c>
      <c r="AJ15" s="62">
        <f>'General Input'!C$47*F15/F$4</f>
        <v>0</v>
      </c>
      <c r="AK15" s="62">
        <f>'General Input'!D$47*G15/G$4</f>
        <v>41184.54816458423</v>
      </c>
      <c r="AL15" s="62">
        <f>'General Input'!E$47*H15/H$4</f>
        <v>54129.489363107881</v>
      </c>
      <c r="AM15" s="62">
        <f>'General Input'!F$47*I15/I$4</f>
        <v>57570.312868962101</v>
      </c>
      <c r="AO15" s="62">
        <f>SUM(AC15,AI15)*'General Input'!$C$5</f>
        <v>0</v>
      </c>
      <c r="AP15" s="62">
        <f>SUM(AD15,AJ15)*'General Input'!$C$5</f>
        <v>0</v>
      </c>
      <c r="AQ15" s="62">
        <f>SUM(AE15,AK15)*'General Input'!$C$5</f>
        <v>325769.47422372014</v>
      </c>
      <c r="AR15" s="62">
        <f>SUM(AF15,AL15)*'General Input'!$C$5</f>
        <v>335437.02922453318</v>
      </c>
      <c r="AS15" s="62">
        <f>SUM(AG15,AM15)*'General Input'!$C$5</f>
        <v>340037.02792303223</v>
      </c>
    </row>
    <row r="16" spans="1:45" x14ac:dyDescent="0.2">
      <c r="A16" s="27">
        <f t="shared" si="7"/>
        <v>12</v>
      </c>
      <c r="B16" s="26" t="str">
        <f>'Misc Data'!B16</f>
        <v>Augment HV Feeder - TRIP-P</v>
      </c>
      <c r="C16" s="26" t="str">
        <f>'Misc Data'!C16</f>
        <v>Renewal</v>
      </c>
      <c r="D16" s="26" t="str">
        <f>'Misc Data'!D16</f>
        <v>Reliability &amp; quality maintained</v>
      </c>
      <c r="E16" s="62">
        <f>'Direct Base Project Costs input'!E16*(1+'Misc Data'!$R16*'General Input'!B$11)*(1+'Misc Data'!$S16*'General Input'!B$14)*(1+'Misc Data'!$T16*'General Input'!B$17)*(1+SUM('Misc Data'!$U16:$V16)*'General Input'!B$20)</f>
        <v>560638.79619972955</v>
      </c>
      <c r="F16" s="62">
        <f>'Direct Base Project Costs input'!F16*(1+'Misc Data'!$R16*'General Input'!C$11)*(1+'Misc Data'!$S16*'General Input'!C$14)*(1+'Misc Data'!$T16*'General Input'!C$17)*(1+SUM('Misc Data'!$U16:$V16)*'General Input'!C$20)</f>
        <v>560943.18824822304</v>
      </c>
      <c r="G16" s="62">
        <f>'Direct Base Project Costs input'!G16*(1+'Misc Data'!$R16*'General Input'!D$11)*(1+'Misc Data'!$S16*'General Input'!D$14)*(1+'Misc Data'!$T16*'General Input'!D$17)*(1+SUM('Misc Data'!$U16:$V16)*'General Input'!D$20)</f>
        <v>0</v>
      </c>
      <c r="H16" s="62">
        <f>'Direct Base Project Costs input'!H16*(1+'Misc Data'!$R16*'General Input'!E$11)*(1+'Misc Data'!$S16*'General Input'!E$14)*(1+'Misc Data'!$T16*'General Input'!E$17)*(1+SUM('Misc Data'!$U16:$V16)*'General Input'!E$20)</f>
        <v>0</v>
      </c>
      <c r="I16" s="62">
        <f>'Direct Base Project Costs input'!I16*(1+'Misc Data'!$R16*'General Input'!F$11)*(1+'Misc Data'!$S16*'General Input'!F$14)*(1+'Misc Data'!$T16*'General Input'!F$17)*(1+SUM('Misc Data'!$U16:$V16)*'General Input'!F$20)</f>
        <v>0</v>
      </c>
      <c r="K16" s="62">
        <f>IFERROR(('Direct Base Project Costs input'!E16*'Misc Data'!$R16)/'Misc Data'!F16,0)</f>
        <v>2282.8588093837052</v>
      </c>
      <c r="L16" s="62">
        <f>IFERROR(('Direct Base Project Costs input'!F16*'Misc Data'!$R16)/'Misc Data'!G16,0)</f>
        <v>2282.8588093837052</v>
      </c>
      <c r="M16" s="62">
        <f>IFERROR(('Direct Base Project Costs input'!G16*'Misc Data'!$R16)/'Misc Data'!H16,0)</f>
        <v>0</v>
      </c>
      <c r="N16" s="62">
        <f>IFERROR(('Direct Base Project Costs input'!H16*'Misc Data'!$R16)/'Misc Data'!I16,0)</f>
        <v>0</v>
      </c>
      <c r="O16" s="62">
        <f>IFERROR(('Direct Base Project Costs input'!I16*'Misc Data'!$R16)/'Misc Data'!J16,0)</f>
        <v>0</v>
      </c>
      <c r="Q16" s="62">
        <f>'General Input'!B$27*K16/K$4</f>
        <v>72484.590630569932</v>
      </c>
      <c r="R16" s="62">
        <f>'General Input'!C$27*L16/L$4</f>
        <v>72125.864147838322</v>
      </c>
      <c r="S16" s="62">
        <f>'General Input'!D$27*M16/M$4</f>
        <v>0</v>
      </c>
      <c r="T16" s="62">
        <f>'General Input'!E$27*N16/N$4</f>
        <v>0</v>
      </c>
      <c r="U16" s="62">
        <f>'General Input'!F$27*O16/O$4</f>
        <v>0</v>
      </c>
      <c r="W16" s="62">
        <f>'General Input'!B$35*E16/E$4</f>
        <v>225632.0807105733</v>
      </c>
      <c r="X16" s="62">
        <f>'General Input'!C$35*F16/F$4</f>
        <v>220030.33779815905</v>
      </c>
      <c r="Y16" s="62">
        <f>'General Input'!D$35*G16/G$4</f>
        <v>0</v>
      </c>
      <c r="Z16" s="62">
        <f>'General Input'!E$35*H16/H$4</f>
        <v>0</v>
      </c>
      <c r="AA16" s="62">
        <f>'General Input'!F$35*I16/I$4</f>
        <v>0</v>
      </c>
      <c r="AC16" s="62">
        <f>SUM(E16,Q16,W16)*(1-'Misc Data'!BS16)</f>
        <v>858755.46754087275</v>
      </c>
      <c r="AD16" s="62">
        <f>SUM(F16,R16,X16)*(1-'Misc Data'!BT16)</f>
        <v>853099.39019422047</v>
      </c>
      <c r="AE16" s="62">
        <f>SUM(G16,S16,Y16)*(1-'Misc Data'!BU16)</f>
        <v>0</v>
      </c>
      <c r="AF16" s="62">
        <f>SUM(H16,T16,Z16)*(1-'Misc Data'!BV16)</f>
        <v>0</v>
      </c>
      <c r="AG16" s="62">
        <f>SUM(I16,U16,AA16)*(1-'Misc Data'!BW16)</f>
        <v>0</v>
      </c>
      <c r="AI16" s="62">
        <f>'General Input'!B$47*E16/E$4</f>
        <v>241168.6899285785</v>
      </c>
      <c r="AJ16" s="62">
        <f>'General Input'!C$47*F16/F$4</f>
        <v>193265.28613702487</v>
      </c>
      <c r="AK16" s="62">
        <f>'General Input'!D$47*G16/G$4</f>
        <v>0</v>
      </c>
      <c r="AL16" s="62">
        <f>'General Input'!E$47*H16/H$4</f>
        <v>0</v>
      </c>
      <c r="AM16" s="62">
        <f>'General Input'!F$47*I16/I$4</f>
        <v>0</v>
      </c>
      <c r="AO16" s="62">
        <f>SUM(AC16,AI16)*'General Input'!$C$5</f>
        <v>1148385.3159509769</v>
      </c>
      <c r="AP16" s="62">
        <f>SUM(AD16,AJ16)*'General Input'!$C$5</f>
        <v>1092466.0771094777</v>
      </c>
      <c r="AQ16" s="62">
        <f>SUM(AE16,AK16)*'General Input'!$C$5</f>
        <v>0</v>
      </c>
      <c r="AR16" s="62">
        <f>SUM(AF16,AL16)*'General Input'!$C$5</f>
        <v>0</v>
      </c>
      <c r="AS16" s="62">
        <f>SUM(AG16,AM16)*'General Input'!$C$5</f>
        <v>0</v>
      </c>
    </row>
    <row r="17" spans="1:45" x14ac:dyDescent="0.2">
      <c r="A17" s="27">
        <f t="shared" si="7"/>
        <v>13</v>
      </c>
      <c r="B17" s="26" t="str">
        <f>'Misc Data'!B17</f>
        <v>Augment HV Feeder (Capacity)</v>
      </c>
      <c r="C17" s="26" t="str">
        <f>'Misc Data'!C17</f>
        <v>Development</v>
      </c>
      <c r="D17" s="26" t="str">
        <f>'Misc Data'!D17</f>
        <v>Augmentation</v>
      </c>
      <c r="E17" s="62">
        <f>'Direct Base Project Costs input'!E17*(1+'Misc Data'!$R17*'General Input'!B$11)*(1+'Misc Data'!$S17*'General Input'!B$14)*(1+'Misc Data'!$T17*'General Input'!B$17)*(1+SUM('Misc Data'!$U17:$V17)*'General Input'!B$20)</f>
        <v>62193.112628923744</v>
      </c>
      <c r="F17" s="62">
        <f>'Direct Base Project Costs input'!F17*(1+'Misc Data'!$R17*'General Input'!C$11)*(1+'Misc Data'!$S17*'General Input'!C$14)*(1+'Misc Data'!$T17*'General Input'!C$17)*(1+SUM('Misc Data'!$U17:$V17)*'General Input'!C$20)</f>
        <v>27656.492648969444</v>
      </c>
      <c r="G17" s="62">
        <f>'Direct Base Project Costs input'!G17*(1+'Misc Data'!$R17*'General Input'!D$11)*(1+'Misc Data'!$S17*'General Input'!D$14)*(1+'Misc Data'!$T17*'General Input'!D$17)*(1+SUM('Misc Data'!$U17:$V17)*'General Input'!D$20)</f>
        <v>20759.653410762283</v>
      </c>
      <c r="H17" s="62">
        <f>'Direct Base Project Costs input'!H17*(1+'Misc Data'!$R17*'General Input'!E$11)*(1+'Misc Data'!$S17*'General Input'!E$14)*(1+'Misc Data'!$T17*'General Input'!E$17)*(1+SUM('Misc Data'!$U17:$V17)*'General Input'!E$20)</f>
        <v>0</v>
      </c>
      <c r="I17" s="62">
        <f>'Direct Base Project Costs input'!I17*(1+'Misc Data'!$R17*'General Input'!F$11)*(1+'Misc Data'!$S17*'General Input'!F$14)*(1+'Misc Data'!$T17*'General Input'!F$17)*(1+SUM('Misc Data'!$U17:$V17)*'General Input'!F$20)</f>
        <v>0</v>
      </c>
      <c r="K17" s="62">
        <f>IFERROR(('Direct Base Project Costs input'!E17*'Misc Data'!$R17)/'Misc Data'!F17,0)</f>
        <v>254.81695533636787</v>
      </c>
      <c r="L17" s="62">
        <f>IFERROR(('Direct Base Project Costs input'!F17*'Misc Data'!$R17)/'Misc Data'!G17,0)</f>
        <v>113.24997675342134</v>
      </c>
      <c r="M17" s="62">
        <f>IFERROR(('Direct Base Project Costs input'!G17*'Misc Data'!$R17)/'Misc Data'!H17,0)</f>
        <v>84.941990206235943</v>
      </c>
      <c r="N17" s="62">
        <f>IFERROR(('Direct Base Project Costs input'!H17*'Misc Data'!$R17)/'Misc Data'!I17,0)</f>
        <v>0</v>
      </c>
      <c r="O17" s="62">
        <f>IFERROR(('Direct Base Project Costs input'!I17*'Misc Data'!$R17)/'Misc Data'!J17,0)</f>
        <v>0</v>
      </c>
      <c r="Q17" s="62">
        <f>'General Input'!B$27*K17/K$4</f>
        <v>8090.865110607172</v>
      </c>
      <c r="R17" s="62">
        <f>'General Input'!C$27*L17/L$4</f>
        <v>3578.0804333966967</v>
      </c>
      <c r="S17" s="62">
        <f>'General Input'!D$27*M17/M$4</f>
        <v>2831.0182354603348</v>
      </c>
      <c r="T17" s="62">
        <f>'General Input'!E$27*N17/N$4</f>
        <v>0</v>
      </c>
      <c r="U17" s="62">
        <f>'General Input'!F$27*O17/O$4</f>
        <v>0</v>
      </c>
      <c r="W17" s="62">
        <f>'General Input'!B$35*E17/E$4</f>
        <v>25029.950662443767</v>
      </c>
      <c r="X17" s="62">
        <f>'General Input'!C$35*F17/F$4</f>
        <v>10848.277592725231</v>
      </c>
      <c r="Y17" s="62">
        <f>'General Input'!D$35*G17/G$4</f>
        <v>8544.1963543202019</v>
      </c>
      <c r="Z17" s="62">
        <f>'General Input'!E$35*H17/H$4</f>
        <v>0</v>
      </c>
      <c r="AA17" s="62">
        <f>'General Input'!F$35*I17/I$4</f>
        <v>0</v>
      </c>
      <c r="AC17" s="62">
        <f>SUM(E17,Q17,W17)*(1-'Misc Data'!BS17)</f>
        <v>95313.928401974685</v>
      </c>
      <c r="AD17" s="62">
        <f>SUM(F17,R17,X17)*(1-'Misc Data'!BT17)</f>
        <v>42082.850675091373</v>
      </c>
      <c r="AE17" s="62">
        <f>SUM(G17,S17,Y17)*(1-'Misc Data'!BU17)</f>
        <v>32134.868000542818</v>
      </c>
      <c r="AF17" s="62">
        <f>SUM(H17,T17,Z17)*(1-'Misc Data'!BV17)</f>
        <v>0</v>
      </c>
      <c r="AG17" s="62">
        <f>SUM(I17,U17,AA17)*(1-'Misc Data'!BW17)</f>
        <v>0</v>
      </c>
      <c r="AI17" s="62">
        <f>'General Input'!B$47*E17/E$4</f>
        <v>26753.466932664094</v>
      </c>
      <c r="AJ17" s="62">
        <f>'General Input'!C$47*F17/F$4</f>
        <v>9528.6654287427937</v>
      </c>
      <c r="AK17" s="62">
        <f>'General Input'!D$47*G17/G$4</f>
        <v>4883.8754013304606</v>
      </c>
      <c r="AL17" s="62">
        <f>'General Input'!E$47*H17/H$4</f>
        <v>0</v>
      </c>
      <c r="AM17" s="62">
        <f>'General Input'!F$47*I17/I$4</f>
        <v>0</v>
      </c>
      <c r="AO17" s="62">
        <f>SUM(AC17,AI17)*'General Input'!$C$5</f>
        <v>127445.51831754387</v>
      </c>
      <c r="AP17" s="62">
        <f>SUM(AD17,AJ17)*'General Input'!$C$5</f>
        <v>53885.449124028964</v>
      </c>
      <c r="AQ17" s="62">
        <f>SUM(AE17,AK17)*'General Input'!$C$5</f>
        <v>38649.738756055172</v>
      </c>
      <c r="AR17" s="62">
        <f>SUM(AF17,AL17)*'General Input'!$C$5</f>
        <v>0</v>
      </c>
      <c r="AS17" s="62">
        <f>SUM(AG17,AM17)*'General Input'!$C$5</f>
        <v>0</v>
      </c>
    </row>
    <row r="18" spans="1:45" x14ac:dyDescent="0.2">
      <c r="A18" s="27">
        <f t="shared" si="7"/>
        <v>14</v>
      </c>
      <c r="B18" s="26" t="str">
        <f>'Misc Data'!B18</f>
        <v>Augment HV GI Feeder - Capacity</v>
      </c>
      <c r="C18" s="26" t="str">
        <f>'Misc Data'!C18</f>
        <v>Development</v>
      </c>
      <c r="D18" s="26" t="str">
        <f>'Misc Data'!D18</f>
        <v>Augmentation</v>
      </c>
      <c r="E18" s="62">
        <f>'Direct Base Project Costs input'!E18*(1+'Misc Data'!$R18*'General Input'!B$11)*(1+'Misc Data'!$S18*'General Input'!B$14)*(1+'Misc Data'!$T18*'General Input'!B$17)*(1+SUM('Misc Data'!$U18:$V18)*'General Input'!B$20)</f>
        <v>537694.37014174298</v>
      </c>
      <c r="F18" s="62">
        <f>'Direct Base Project Costs input'!F18*(1+'Misc Data'!$R18*'General Input'!C$11)*(1+'Misc Data'!$S18*'General Input'!C$14)*(1+'Misc Data'!$T18*'General Input'!C$17)*(1+SUM('Misc Data'!$U18:$V18)*'General Input'!C$20)</f>
        <v>537988.28318658005</v>
      </c>
      <c r="G18" s="62">
        <f>'Direct Base Project Costs input'!G18*(1+'Misc Data'!$R18*'General Input'!D$11)*(1+'Misc Data'!$S18*'General Input'!D$14)*(1+'Misc Data'!$T18*'General Input'!D$17)*(1+SUM('Misc Data'!$U18:$V18)*'General Input'!D$20)</f>
        <v>538436.57086351071</v>
      </c>
      <c r="H18" s="62">
        <f>'Direct Base Project Costs input'!H18*(1+'Misc Data'!$R18*'General Input'!E$11)*(1+'Misc Data'!$S18*'General Input'!E$14)*(1+'Misc Data'!$T18*'General Input'!E$17)*(1+SUM('Misc Data'!$U18:$V18)*'General Input'!E$20)</f>
        <v>538989.25193217909</v>
      </c>
      <c r="I18" s="62">
        <f>'Direct Base Project Costs input'!I18*(1+'Misc Data'!$R18*'General Input'!F$11)*(1+'Misc Data'!$S18*'General Input'!F$14)*(1+'Misc Data'!$T18*'General Input'!F$17)*(1+SUM('Misc Data'!$U18:$V18)*'General Input'!F$20)</f>
        <v>539634.66774295096</v>
      </c>
      <c r="K18" s="62">
        <f>IFERROR(('Direct Base Project Costs input'!E18*'Misc Data'!$R18)/'Misc Data'!F18,0)</f>
        <v>2203.0735606758735</v>
      </c>
      <c r="L18" s="62">
        <f>IFERROR(('Direct Base Project Costs input'!F18*'Misc Data'!$R18)/'Misc Data'!G18,0)</f>
        <v>2203.0735606758735</v>
      </c>
      <c r="M18" s="62">
        <f>IFERROR(('Direct Base Project Costs input'!G18*'Misc Data'!$R18)/'Misc Data'!H18,0)</f>
        <v>2203.0735606758735</v>
      </c>
      <c r="N18" s="62">
        <f>IFERROR(('Direct Base Project Costs input'!H18*'Misc Data'!$R18)/'Misc Data'!I18,0)</f>
        <v>2203.0735606758735</v>
      </c>
      <c r="O18" s="62">
        <f>IFERROR(('Direct Base Project Costs input'!I18*'Misc Data'!$R18)/'Misc Data'!J18,0)</f>
        <v>2203.0735606758735</v>
      </c>
      <c r="Q18" s="62">
        <f>'General Input'!B$27*K18/K$4</f>
        <v>69951.2753562422</v>
      </c>
      <c r="R18" s="62">
        <f>'General Input'!C$27*L18/L$4</f>
        <v>69605.086259320509</v>
      </c>
      <c r="S18" s="62">
        <f>'General Input'!D$27*M18/M$4</f>
        <v>73425.892296505772</v>
      </c>
      <c r="T18" s="62">
        <f>'General Input'!E$27*N18/N$4</f>
        <v>73934.613457173138</v>
      </c>
      <c r="U18" s="62">
        <f>'General Input'!F$27*O18/O$4</f>
        <v>70899.650267461649</v>
      </c>
      <c r="W18" s="62">
        <f>'General Input'!B$35*E18/E$4</f>
        <v>216397.97378243075</v>
      </c>
      <c r="X18" s="62">
        <f>'General Input'!C$35*F18/F$4</f>
        <v>211026.26105625028</v>
      </c>
      <c r="Y18" s="62">
        <f>'General Input'!D$35*G18/G$4</f>
        <v>221608.12104019377</v>
      </c>
      <c r="Z18" s="62">
        <f>'General Input'!E$35*H18/H$4</f>
        <v>209219.96597294344</v>
      </c>
      <c r="AA18" s="62">
        <f>'General Input'!F$35*I18/I$4</f>
        <v>214565.08972540256</v>
      </c>
      <c r="AC18" s="62">
        <f>SUM(E18,Q18,W18)*(1-'Misc Data'!BS18)</f>
        <v>824043.61928041594</v>
      </c>
      <c r="AD18" s="62">
        <f>SUM(F18,R18,X18)*(1-'Misc Data'!BT18)</f>
        <v>818619.63050215086</v>
      </c>
      <c r="AE18" s="62">
        <f>SUM(G18,S18,Y18)*(1-'Misc Data'!BU18)</f>
        <v>833470.58420021017</v>
      </c>
      <c r="AF18" s="62">
        <f>SUM(H18,T18,Z18)*(1-'Misc Data'!BV18)</f>
        <v>822143.83136229566</v>
      </c>
      <c r="AG18" s="62">
        <f>SUM(I18,U18,AA18)*(1-'Misc Data'!BW18)</f>
        <v>825099.40773581516</v>
      </c>
      <c r="AI18" s="62">
        <f>'General Input'!B$47*E18/E$4</f>
        <v>231298.73941663347</v>
      </c>
      <c r="AJ18" s="62">
        <f>'General Input'!C$47*F18/F$4</f>
        <v>185356.48826242884</v>
      </c>
      <c r="AK18" s="62">
        <f>'General Input'!D$47*G18/G$4</f>
        <v>126671.53307356038</v>
      </c>
      <c r="AL18" s="62">
        <f>'General Input'!E$47*H18/H$4</f>
        <v>166487.50487238701</v>
      </c>
      <c r="AM18" s="62">
        <f>'General Input'!F$47*I18/I$4</f>
        <v>177071.95904527372</v>
      </c>
      <c r="AO18" s="62">
        <f>SUM(AC18,AI18)*'General Input'!$C$5</f>
        <v>1101839.303918025</v>
      </c>
      <c r="AP18" s="62">
        <f>SUM(AD18,AJ18)*'General Input'!$C$5</f>
        <v>1048209.9374990034</v>
      </c>
      <c r="AQ18" s="62">
        <f>SUM(AE18,AK18)*'General Input'!$C$5</f>
        <v>1002444.6696761475</v>
      </c>
      <c r="AR18" s="62">
        <f>SUM(AF18,AL18)*'General Input'!$C$5</f>
        <v>1032189.0847755425</v>
      </c>
      <c r="AS18" s="62">
        <f>SUM(AG18,AM18)*'General Input'!$C$5</f>
        <v>1046325.6706041454</v>
      </c>
    </row>
    <row r="19" spans="1:45" x14ac:dyDescent="0.2">
      <c r="A19" s="27">
        <f t="shared" si="7"/>
        <v>15</v>
      </c>
      <c r="B19" s="26" t="str">
        <f>'Misc Data'!B19</f>
        <v>Automation of Kiosk distribution substations project</v>
      </c>
      <c r="C19" s="26" t="str">
        <f>'Misc Data'!C19</f>
        <v>Renewal</v>
      </c>
      <c r="D19" s="26" t="str">
        <f>'Misc Data'!D19</f>
        <v>Reliability &amp; quality maintained</v>
      </c>
      <c r="E19" s="62">
        <f>'Direct Base Project Costs input'!E19*(1+'Misc Data'!$R19*'General Input'!B$11)*(1+'Misc Data'!$S19*'General Input'!B$14)*(1+'Misc Data'!$T19*'General Input'!B$17)*(1+SUM('Misc Data'!$U19:$V19)*'General Input'!B$20)</f>
        <v>35202.667309528246</v>
      </c>
      <c r="F19" s="62">
        <f>'Direct Base Project Costs input'!F19*(1+'Misc Data'!$R19*'General Input'!C$11)*(1+'Misc Data'!$S19*'General Input'!C$14)*(1+'Misc Data'!$T19*'General Input'!C$17)*(1+SUM('Misc Data'!$U19:$V19)*'General Input'!C$20)</f>
        <v>35221.819890518389</v>
      </c>
      <c r="G19" s="62">
        <f>'Direct Base Project Costs input'!G19*(1+'Misc Data'!$R19*'General Input'!D$11)*(1+'Misc Data'!$S19*'General Input'!D$14)*(1+'Misc Data'!$T19*'General Input'!D$17)*(1+SUM('Misc Data'!$U19:$V19)*'General Input'!D$20)</f>
        <v>35251.032156493377</v>
      </c>
      <c r="H19" s="62">
        <f>'Direct Base Project Costs input'!H19*(1+'Misc Data'!$R19*'General Input'!E$11)*(1+'Misc Data'!$S19*'General Input'!E$14)*(1+'Misc Data'!$T19*'General Input'!E$17)*(1+SUM('Misc Data'!$U19:$V19)*'General Input'!E$20)</f>
        <v>35287.047124577759</v>
      </c>
      <c r="I19" s="62">
        <f>'Direct Base Project Costs input'!I19*(1+'Misc Data'!$R19*'General Input'!F$11)*(1+'Misc Data'!$S19*'General Input'!F$14)*(1+'Misc Data'!$T19*'General Input'!F$17)*(1+SUM('Misc Data'!$U19:$V19)*'General Input'!F$20)</f>
        <v>35329.105069283745</v>
      </c>
      <c r="K19" s="62">
        <f>IFERROR(('Direct Base Project Costs input'!E19*'Misc Data'!$R19)/'Misc Data'!F19,0)</f>
        <v>140.14256397324746</v>
      </c>
      <c r="L19" s="62">
        <f>IFERROR(('Direct Base Project Costs input'!F19*'Misc Data'!$R19)/'Misc Data'!G19,0)</f>
        <v>140.14256397324746</v>
      </c>
      <c r="M19" s="62">
        <f>IFERROR(('Direct Base Project Costs input'!G19*'Misc Data'!$R19)/'Misc Data'!H19,0)</f>
        <v>140.14256397324746</v>
      </c>
      <c r="N19" s="62">
        <f>IFERROR(('Direct Base Project Costs input'!H19*'Misc Data'!$R19)/'Misc Data'!I19,0)</f>
        <v>140.14256397324746</v>
      </c>
      <c r="O19" s="62">
        <f>IFERROR(('Direct Base Project Costs input'!I19*'Misc Data'!$R19)/'Misc Data'!J19,0)</f>
        <v>140.14256397324746</v>
      </c>
      <c r="Q19" s="62">
        <f>'General Input'!B$27*K19/K$4</f>
        <v>4449.7611230988332</v>
      </c>
      <c r="R19" s="62">
        <f>'General Input'!C$27*L19/L$4</f>
        <v>4427.7392403400454</v>
      </c>
      <c r="S19" s="62">
        <f>'General Input'!D$27*M19/M$4</f>
        <v>4670.7894789037246</v>
      </c>
      <c r="T19" s="62">
        <f>'General Input'!E$27*N19/N$4</f>
        <v>4703.1503991543868</v>
      </c>
      <c r="U19" s="62">
        <f>'General Input'!F$27*O19/O$4</f>
        <v>4510.0894271729921</v>
      </c>
      <c r="W19" s="62">
        <f>'General Input'!B$35*E19/E$4</f>
        <v>14167.501652492254</v>
      </c>
      <c r="X19" s="62">
        <f>'General Input'!C$35*F19/F$4</f>
        <v>13815.78222311398</v>
      </c>
      <c r="Y19" s="62">
        <f>'General Input'!D$35*G19/G$4</f>
        <v>14508.514881148747</v>
      </c>
      <c r="Z19" s="62">
        <f>'General Input'!E$35*H19/H$4</f>
        <v>13697.406343863015</v>
      </c>
      <c r="AA19" s="62">
        <f>'General Input'!F$35*I19/I$4</f>
        <v>14047.267627957286</v>
      </c>
      <c r="AC19" s="62">
        <f>SUM(E19,Q19,W19)*(1-'Misc Data'!BS19)</f>
        <v>53819.930085119333</v>
      </c>
      <c r="AD19" s="62">
        <f>SUM(F19,R19,X19)*(1-'Misc Data'!BT19)</f>
        <v>53465.341353972413</v>
      </c>
      <c r="AE19" s="62">
        <f>SUM(G19,S19,Y19)*(1-'Misc Data'!BU19)</f>
        <v>54430.336516545845</v>
      </c>
      <c r="AF19" s="62">
        <f>SUM(H19,T19,Z19)*(1-'Misc Data'!BV19)</f>
        <v>53687.603867595157</v>
      </c>
      <c r="AG19" s="62">
        <f>SUM(I19,U19,AA19)*(1-'Misc Data'!BW19)</f>
        <v>53886.462124414022</v>
      </c>
      <c r="AI19" s="62">
        <f>'General Input'!B$47*E19/E$4</f>
        <v>15143.049704334069</v>
      </c>
      <c r="AJ19" s="62">
        <f>'General Input'!C$47*F19/F$4</f>
        <v>12135.195224789066</v>
      </c>
      <c r="AK19" s="62">
        <f>'General Input'!D$47*G19/G$4</f>
        <v>8293.0887820773769</v>
      </c>
      <c r="AL19" s="62">
        <f>'General Input'!E$47*H19/H$4</f>
        <v>10899.758036036905</v>
      </c>
      <c r="AM19" s="62">
        <f>'General Input'!F$47*I19/I$4</f>
        <v>11592.646321444756</v>
      </c>
      <c r="AO19" s="62">
        <f>SUM(AC19,AI19)*'General Input'!$C$5</f>
        <v>72001.394638549726</v>
      </c>
      <c r="AP19" s="62">
        <f>SUM(AD19,AJ19)*'General Input'!$C$5</f>
        <v>68490.806765144545</v>
      </c>
      <c r="AQ19" s="62">
        <f>SUM(AE19,AK19)*'General Input'!$C$5</f>
        <v>65486.933885336977</v>
      </c>
      <c r="AR19" s="62">
        <f>SUM(AF19,AL19)*'General Input'!$C$5</f>
        <v>67432.992995430774</v>
      </c>
      <c r="AS19" s="62">
        <f>SUM(AG19,AM19)*'General Input'!$C$5</f>
        <v>68364.028674289977</v>
      </c>
    </row>
    <row r="20" spans="1:45" x14ac:dyDescent="0.2">
      <c r="A20" s="27">
        <f t="shared" si="7"/>
        <v>16</v>
      </c>
      <c r="B20" s="26" t="str">
        <f>'Misc Data'!B20</f>
        <v>BFM - Inspect/replace non-compliant HV connectors within 2km of Z substations</v>
      </c>
      <c r="C20" s="26" t="str">
        <f>'Misc Data'!C20</f>
        <v>Renewal</v>
      </c>
      <c r="D20" s="26" t="str">
        <f>'Misc Data'!D20</f>
        <v>Reliability &amp; quality maintained</v>
      </c>
      <c r="E20" s="62">
        <f>'Direct Base Project Costs input'!E20*(1+'Misc Data'!$R20*'General Input'!B$11)*(1+'Misc Data'!$S20*'General Input'!B$14)*(1+'Misc Data'!$T20*'General Input'!B$17)*(1+SUM('Misc Data'!$U20:$V20)*'General Input'!B$20)</f>
        <v>0</v>
      </c>
      <c r="F20" s="62">
        <f>'Direct Base Project Costs input'!F20*(1+'Misc Data'!$R20*'General Input'!C$11)*(1+'Misc Data'!$S20*'General Input'!C$14)*(1+'Misc Data'!$T20*'General Input'!C$17)*(1+SUM('Misc Data'!$U20:$V20)*'General Input'!C$20)</f>
        <v>0</v>
      </c>
      <c r="G20" s="62">
        <f>'Direct Base Project Costs input'!G20*(1+'Misc Data'!$R20*'General Input'!D$11)*(1+'Misc Data'!$S20*'General Input'!D$14)*(1+'Misc Data'!$T20*'General Input'!D$17)*(1+SUM('Misc Data'!$U20:$V20)*'General Input'!D$20)</f>
        <v>0</v>
      </c>
      <c r="H20" s="62">
        <f>'Direct Base Project Costs input'!H20*(1+'Misc Data'!$R20*'General Input'!E$11)*(1+'Misc Data'!$S20*'General Input'!E$14)*(1+'Misc Data'!$T20*'General Input'!E$17)*(1+SUM('Misc Data'!$U20:$V20)*'General Input'!E$20)</f>
        <v>0</v>
      </c>
      <c r="I20" s="62">
        <f>'Direct Base Project Costs input'!I20*(1+'Misc Data'!$R20*'General Input'!F$11)*(1+'Misc Data'!$S20*'General Input'!F$14)*(1+'Misc Data'!$T20*'General Input'!F$17)*(1+SUM('Misc Data'!$U20:$V20)*'General Input'!F$20)</f>
        <v>0</v>
      </c>
      <c r="K20" s="62">
        <f>IFERROR(('Direct Base Project Costs input'!E20*'Misc Data'!$R20)/'Misc Data'!F20,0)</f>
        <v>0</v>
      </c>
      <c r="L20" s="62">
        <f>IFERROR(('Direct Base Project Costs input'!F20*'Misc Data'!$R20)/'Misc Data'!G20,0)</f>
        <v>0</v>
      </c>
      <c r="M20" s="62">
        <f>IFERROR(('Direct Base Project Costs input'!G20*'Misc Data'!$R20)/'Misc Data'!H20,0)</f>
        <v>0</v>
      </c>
      <c r="N20" s="62">
        <f>IFERROR(('Direct Base Project Costs input'!H20*'Misc Data'!$R20)/'Misc Data'!I20,0)</f>
        <v>0</v>
      </c>
      <c r="O20" s="62">
        <f>IFERROR(('Direct Base Project Costs input'!I20*'Misc Data'!$R20)/'Misc Data'!J20,0)</f>
        <v>0</v>
      </c>
      <c r="Q20" s="62">
        <f>'General Input'!B$27*K20/K$4</f>
        <v>0</v>
      </c>
      <c r="R20" s="62">
        <f>'General Input'!C$27*L20/L$4</f>
        <v>0</v>
      </c>
      <c r="S20" s="62">
        <f>'General Input'!D$27*M20/M$4</f>
        <v>0</v>
      </c>
      <c r="T20" s="62">
        <f>'General Input'!E$27*N20/N$4</f>
        <v>0</v>
      </c>
      <c r="U20" s="62">
        <f>'General Input'!F$27*O20/O$4</f>
        <v>0</v>
      </c>
      <c r="W20" s="62">
        <f>'General Input'!B$35*E20/E$4</f>
        <v>0</v>
      </c>
      <c r="X20" s="62">
        <f>'General Input'!C$35*F20/F$4</f>
        <v>0</v>
      </c>
      <c r="Y20" s="62">
        <f>'General Input'!D$35*G20/G$4</f>
        <v>0</v>
      </c>
      <c r="Z20" s="62">
        <f>'General Input'!E$35*H20/H$4</f>
        <v>0</v>
      </c>
      <c r="AA20" s="62">
        <f>'General Input'!F$35*I20/I$4</f>
        <v>0</v>
      </c>
      <c r="AC20" s="62">
        <f>SUM(E20,Q20,W20)*(1-'Misc Data'!BS20)</f>
        <v>0</v>
      </c>
      <c r="AD20" s="62">
        <f>SUM(F20,R20,X20)*(1-'Misc Data'!BT20)</f>
        <v>0</v>
      </c>
      <c r="AE20" s="62">
        <f>SUM(G20,S20,Y20)*(1-'Misc Data'!BU20)</f>
        <v>0</v>
      </c>
      <c r="AF20" s="62">
        <f>SUM(H20,T20,Z20)*(1-'Misc Data'!BV20)</f>
        <v>0</v>
      </c>
      <c r="AG20" s="62">
        <f>SUM(I20,U20,AA20)*(1-'Misc Data'!BW20)</f>
        <v>0</v>
      </c>
      <c r="AI20" s="62">
        <f>'General Input'!B$47*E20/E$4</f>
        <v>0</v>
      </c>
      <c r="AJ20" s="62">
        <f>'General Input'!C$47*F20/F$4</f>
        <v>0</v>
      </c>
      <c r="AK20" s="62">
        <f>'General Input'!D$47*G20/G$4</f>
        <v>0</v>
      </c>
      <c r="AL20" s="62">
        <f>'General Input'!E$47*H20/H$4</f>
        <v>0</v>
      </c>
      <c r="AM20" s="62">
        <f>'General Input'!F$47*I20/I$4</f>
        <v>0</v>
      </c>
      <c r="AO20" s="62">
        <f>SUM(AC20,AI20)*'General Input'!$C$5</f>
        <v>0</v>
      </c>
      <c r="AP20" s="62">
        <f>SUM(AD20,AJ20)*'General Input'!$C$5</f>
        <v>0</v>
      </c>
      <c r="AQ20" s="62">
        <f>SUM(AE20,AK20)*'General Input'!$C$5</f>
        <v>0</v>
      </c>
      <c r="AR20" s="62">
        <f>SUM(AF20,AL20)*'General Input'!$C$5</f>
        <v>0</v>
      </c>
      <c r="AS20" s="62">
        <f>SUM(AG20,AM20)*'General Input'!$C$5</f>
        <v>0</v>
      </c>
    </row>
    <row r="21" spans="1:45" x14ac:dyDescent="0.2">
      <c r="A21" s="27">
        <f t="shared" si="7"/>
        <v>17</v>
      </c>
      <c r="B21" s="26" t="str">
        <f>'Misc Data'!B21</f>
        <v>BFM - Install bird flight diverters</v>
      </c>
      <c r="C21" s="26" t="str">
        <f>'Misc Data'!C21</f>
        <v>Renewal</v>
      </c>
      <c r="D21" s="26" t="str">
        <f>'Misc Data'!D21</f>
        <v>Reliability &amp; quality maintained</v>
      </c>
      <c r="E21" s="62">
        <f>'Direct Base Project Costs input'!E21*(1+'Misc Data'!$R21*'General Input'!B$11)*(1+'Misc Data'!$S21*'General Input'!B$14)*(1+'Misc Data'!$T21*'General Input'!B$17)*(1+SUM('Misc Data'!$U21:$V21)*'General Input'!B$20)</f>
        <v>0</v>
      </c>
      <c r="F21" s="62">
        <f>'Direct Base Project Costs input'!F21*(1+'Misc Data'!$R21*'General Input'!C$11)*(1+'Misc Data'!$S21*'General Input'!C$14)*(1+'Misc Data'!$T21*'General Input'!C$17)*(1+SUM('Misc Data'!$U21:$V21)*'General Input'!C$20)</f>
        <v>0</v>
      </c>
      <c r="G21" s="62">
        <f>'Direct Base Project Costs input'!G21*(1+'Misc Data'!$R21*'General Input'!D$11)*(1+'Misc Data'!$S21*'General Input'!D$14)*(1+'Misc Data'!$T21*'General Input'!D$17)*(1+SUM('Misc Data'!$U21:$V21)*'General Input'!D$20)</f>
        <v>0</v>
      </c>
      <c r="H21" s="62">
        <f>'Direct Base Project Costs input'!H21*(1+'Misc Data'!$R21*'General Input'!E$11)*(1+'Misc Data'!$S21*'General Input'!E$14)*(1+'Misc Data'!$T21*'General Input'!E$17)*(1+SUM('Misc Data'!$U21:$V21)*'General Input'!E$20)</f>
        <v>0</v>
      </c>
      <c r="I21" s="62">
        <f>'Direct Base Project Costs input'!I21*(1+'Misc Data'!$R21*'General Input'!F$11)*(1+'Misc Data'!$S21*'General Input'!F$14)*(1+'Misc Data'!$T21*'General Input'!F$17)*(1+SUM('Misc Data'!$U21:$V21)*'General Input'!F$20)</f>
        <v>0</v>
      </c>
      <c r="K21" s="62">
        <f>IFERROR(('Direct Base Project Costs input'!E21*'Misc Data'!$R21)/'Misc Data'!F21,0)</f>
        <v>0</v>
      </c>
      <c r="L21" s="62">
        <f>IFERROR(('Direct Base Project Costs input'!F21*'Misc Data'!$R21)/'Misc Data'!G21,0)</f>
        <v>0</v>
      </c>
      <c r="M21" s="62">
        <f>IFERROR(('Direct Base Project Costs input'!G21*'Misc Data'!$R21)/'Misc Data'!H21,0)</f>
        <v>0</v>
      </c>
      <c r="N21" s="62">
        <f>IFERROR(('Direct Base Project Costs input'!H21*'Misc Data'!$R21)/'Misc Data'!I21,0)</f>
        <v>0</v>
      </c>
      <c r="O21" s="62">
        <f>IFERROR(('Direct Base Project Costs input'!I21*'Misc Data'!$R21)/'Misc Data'!J21,0)</f>
        <v>0</v>
      </c>
      <c r="Q21" s="62">
        <f>'General Input'!B$27*K21/K$4</f>
        <v>0</v>
      </c>
      <c r="R21" s="62">
        <f>'General Input'!C$27*L21/L$4</f>
        <v>0</v>
      </c>
      <c r="S21" s="62">
        <f>'General Input'!D$27*M21/M$4</f>
        <v>0</v>
      </c>
      <c r="T21" s="62">
        <f>'General Input'!E$27*N21/N$4</f>
        <v>0</v>
      </c>
      <c r="U21" s="62">
        <f>'General Input'!F$27*O21/O$4</f>
        <v>0</v>
      </c>
      <c r="W21" s="62">
        <f>'General Input'!B$35*E21/E$4</f>
        <v>0</v>
      </c>
      <c r="X21" s="62">
        <f>'General Input'!C$35*F21/F$4</f>
        <v>0</v>
      </c>
      <c r="Y21" s="62">
        <f>'General Input'!D$35*G21/G$4</f>
        <v>0</v>
      </c>
      <c r="Z21" s="62">
        <f>'General Input'!E$35*H21/H$4</f>
        <v>0</v>
      </c>
      <c r="AA21" s="62">
        <f>'General Input'!F$35*I21/I$4</f>
        <v>0</v>
      </c>
      <c r="AC21" s="62">
        <f>SUM(E21,Q21,W21)*(1-'Misc Data'!BS21)</f>
        <v>0</v>
      </c>
      <c r="AD21" s="62">
        <f>SUM(F21,R21,X21)*(1-'Misc Data'!BT21)</f>
        <v>0</v>
      </c>
      <c r="AE21" s="62">
        <f>SUM(G21,S21,Y21)*(1-'Misc Data'!BU21)</f>
        <v>0</v>
      </c>
      <c r="AF21" s="62">
        <f>SUM(H21,T21,Z21)*(1-'Misc Data'!BV21)</f>
        <v>0</v>
      </c>
      <c r="AG21" s="62">
        <f>SUM(I21,U21,AA21)*(1-'Misc Data'!BW21)</f>
        <v>0</v>
      </c>
      <c r="AI21" s="62">
        <f>'General Input'!B$47*E21/E$4</f>
        <v>0</v>
      </c>
      <c r="AJ21" s="62">
        <f>'General Input'!C$47*F21/F$4</f>
        <v>0</v>
      </c>
      <c r="AK21" s="62">
        <f>'General Input'!D$47*G21/G$4</f>
        <v>0</v>
      </c>
      <c r="AL21" s="62">
        <f>'General Input'!E$47*H21/H$4</f>
        <v>0</v>
      </c>
      <c r="AM21" s="62">
        <f>'General Input'!F$47*I21/I$4</f>
        <v>0</v>
      </c>
      <c r="AO21" s="62">
        <f>SUM(AC21,AI21)*'General Input'!$C$5</f>
        <v>0</v>
      </c>
      <c r="AP21" s="62">
        <f>SUM(AD21,AJ21)*'General Input'!$C$5</f>
        <v>0</v>
      </c>
      <c r="AQ21" s="62">
        <f>SUM(AE21,AK21)*'General Input'!$C$5</f>
        <v>0</v>
      </c>
      <c r="AR21" s="62">
        <f>SUM(AF21,AL21)*'General Input'!$C$5</f>
        <v>0</v>
      </c>
      <c r="AS21" s="62">
        <f>SUM(AG21,AM21)*'General Input'!$C$5</f>
        <v>0</v>
      </c>
    </row>
    <row r="22" spans="1:45" x14ac:dyDescent="0.2">
      <c r="A22" s="27">
        <f t="shared" si="7"/>
        <v>18</v>
      </c>
      <c r="B22" s="26" t="str">
        <f>'Misc Data'!B22</f>
        <v>BFM - Install D Loops</v>
      </c>
      <c r="C22" s="26" t="str">
        <f>'Misc Data'!C22</f>
        <v>Renewal</v>
      </c>
      <c r="D22" s="26" t="str">
        <f>'Misc Data'!D22</f>
        <v>Reliability &amp; quality maintained</v>
      </c>
      <c r="E22" s="62">
        <f>'Direct Base Project Costs input'!E22*(1+'Misc Data'!$R22*'General Input'!B$11)*(1+'Misc Data'!$S22*'General Input'!B$14)*(1+'Misc Data'!$T22*'General Input'!B$17)*(1+SUM('Misc Data'!$U22:$V22)*'General Input'!B$20)</f>
        <v>0</v>
      </c>
      <c r="F22" s="62">
        <f>'Direct Base Project Costs input'!F22*(1+'Misc Data'!$R22*'General Input'!C$11)*(1+'Misc Data'!$S22*'General Input'!C$14)*(1+'Misc Data'!$T22*'General Input'!C$17)*(1+SUM('Misc Data'!$U22:$V22)*'General Input'!C$20)</f>
        <v>0</v>
      </c>
      <c r="G22" s="62">
        <f>'Direct Base Project Costs input'!G22*(1+'Misc Data'!$R22*'General Input'!D$11)*(1+'Misc Data'!$S22*'General Input'!D$14)*(1+'Misc Data'!$T22*'General Input'!D$17)*(1+SUM('Misc Data'!$U22:$V22)*'General Input'!D$20)</f>
        <v>0</v>
      </c>
      <c r="H22" s="62">
        <f>'Direct Base Project Costs input'!H22*(1+'Misc Data'!$R22*'General Input'!E$11)*(1+'Misc Data'!$S22*'General Input'!E$14)*(1+'Misc Data'!$T22*'General Input'!E$17)*(1+SUM('Misc Data'!$U22:$V22)*'General Input'!E$20)</f>
        <v>0</v>
      </c>
      <c r="I22" s="62">
        <f>'Direct Base Project Costs input'!I22*(1+'Misc Data'!$R22*'General Input'!F$11)*(1+'Misc Data'!$S22*'General Input'!F$14)*(1+'Misc Data'!$T22*'General Input'!F$17)*(1+SUM('Misc Data'!$U22:$V22)*'General Input'!F$20)</f>
        <v>0</v>
      </c>
      <c r="K22" s="62">
        <f>IFERROR(('Direct Base Project Costs input'!E22*'Misc Data'!$R22)/'Misc Data'!F22,0)</f>
        <v>0</v>
      </c>
      <c r="L22" s="62">
        <f>IFERROR(('Direct Base Project Costs input'!F22*'Misc Data'!$R22)/'Misc Data'!G22,0)</f>
        <v>0</v>
      </c>
      <c r="M22" s="62">
        <f>IFERROR(('Direct Base Project Costs input'!G22*'Misc Data'!$R22)/'Misc Data'!H22,0)</f>
        <v>0</v>
      </c>
      <c r="N22" s="62">
        <f>IFERROR(('Direct Base Project Costs input'!H22*'Misc Data'!$R22)/'Misc Data'!I22,0)</f>
        <v>0</v>
      </c>
      <c r="O22" s="62">
        <f>IFERROR(('Direct Base Project Costs input'!I22*'Misc Data'!$R22)/'Misc Data'!J22,0)</f>
        <v>0</v>
      </c>
      <c r="Q22" s="62">
        <f>'General Input'!B$27*K22/K$4</f>
        <v>0</v>
      </c>
      <c r="R22" s="62">
        <f>'General Input'!C$27*L22/L$4</f>
        <v>0</v>
      </c>
      <c r="S22" s="62">
        <f>'General Input'!D$27*M22/M$4</f>
        <v>0</v>
      </c>
      <c r="T22" s="62">
        <f>'General Input'!E$27*N22/N$4</f>
        <v>0</v>
      </c>
      <c r="U22" s="62">
        <f>'General Input'!F$27*O22/O$4</f>
        <v>0</v>
      </c>
      <c r="W22" s="62">
        <f>'General Input'!B$35*E22/E$4</f>
        <v>0</v>
      </c>
      <c r="X22" s="62">
        <f>'General Input'!C$35*F22/F$4</f>
        <v>0</v>
      </c>
      <c r="Y22" s="62">
        <f>'General Input'!D$35*G22/G$4</f>
        <v>0</v>
      </c>
      <c r="Z22" s="62">
        <f>'General Input'!E$35*H22/H$4</f>
        <v>0</v>
      </c>
      <c r="AA22" s="62">
        <f>'General Input'!F$35*I22/I$4</f>
        <v>0</v>
      </c>
      <c r="AC22" s="62">
        <f>SUM(E22,Q22,W22)*(1-'Misc Data'!BS22)</f>
        <v>0</v>
      </c>
      <c r="AD22" s="62">
        <f>SUM(F22,R22,X22)*(1-'Misc Data'!BT22)</f>
        <v>0</v>
      </c>
      <c r="AE22" s="62">
        <f>SUM(G22,S22,Y22)*(1-'Misc Data'!BU22)</f>
        <v>0</v>
      </c>
      <c r="AF22" s="62">
        <f>SUM(H22,T22,Z22)*(1-'Misc Data'!BV22)</f>
        <v>0</v>
      </c>
      <c r="AG22" s="62">
        <f>SUM(I22,U22,AA22)*(1-'Misc Data'!BW22)</f>
        <v>0</v>
      </c>
      <c r="AI22" s="62">
        <f>'General Input'!B$47*E22/E$4</f>
        <v>0</v>
      </c>
      <c r="AJ22" s="62">
        <f>'General Input'!C$47*F22/F$4</f>
        <v>0</v>
      </c>
      <c r="AK22" s="62">
        <f>'General Input'!D$47*G22/G$4</f>
        <v>0</v>
      </c>
      <c r="AL22" s="62">
        <f>'General Input'!E$47*H22/H$4</f>
        <v>0</v>
      </c>
      <c r="AM22" s="62">
        <f>'General Input'!F$47*I22/I$4</f>
        <v>0</v>
      </c>
      <c r="AO22" s="62">
        <f>SUM(AC22,AI22)*'General Input'!$C$5</f>
        <v>0</v>
      </c>
      <c r="AP22" s="62">
        <f>SUM(AD22,AJ22)*'General Input'!$C$5</f>
        <v>0</v>
      </c>
      <c r="AQ22" s="62">
        <f>SUM(AE22,AK22)*'General Input'!$C$5</f>
        <v>0</v>
      </c>
      <c r="AR22" s="62">
        <f>SUM(AF22,AL22)*'General Input'!$C$5</f>
        <v>0</v>
      </c>
      <c r="AS22" s="62">
        <f>SUM(AG22,AM22)*'General Input'!$C$5</f>
        <v>0</v>
      </c>
    </row>
    <row r="23" spans="1:45" x14ac:dyDescent="0.2">
      <c r="A23" s="27">
        <f t="shared" si="7"/>
        <v>19</v>
      </c>
      <c r="B23" s="26" t="str">
        <f>'Misc Data'!B23</f>
        <v>BFM - Install Low Voltage  Spreaders</v>
      </c>
      <c r="C23" s="26" t="str">
        <f>'Misc Data'!C23</f>
        <v>Renewal</v>
      </c>
      <c r="D23" s="26" t="str">
        <f>'Misc Data'!D23</f>
        <v>Reliability &amp; quality maintained</v>
      </c>
      <c r="E23" s="62">
        <f>'Direct Base Project Costs input'!E23*(1+'Misc Data'!$R23*'General Input'!B$11)*(1+'Misc Data'!$S23*'General Input'!B$14)*(1+'Misc Data'!$T23*'General Input'!B$17)*(1+SUM('Misc Data'!$U23:$V23)*'General Input'!B$20)</f>
        <v>0</v>
      </c>
      <c r="F23" s="62">
        <f>'Direct Base Project Costs input'!F23*(1+'Misc Data'!$R23*'General Input'!C$11)*(1+'Misc Data'!$S23*'General Input'!C$14)*(1+'Misc Data'!$T23*'General Input'!C$17)*(1+SUM('Misc Data'!$U23:$V23)*'General Input'!C$20)</f>
        <v>0</v>
      </c>
      <c r="G23" s="62">
        <f>'Direct Base Project Costs input'!G23*(1+'Misc Data'!$R23*'General Input'!D$11)*(1+'Misc Data'!$S23*'General Input'!D$14)*(1+'Misc Data'!$T23*'General Input'!D$17)*(1+SUM('Misc Data'!$U23:$V23)*'General Input'!D$20)</f>
        <v>0</v>
      </c>
      <c r="H23" s="62">
        <f>'Direct Base Project Costs input'!H23*(1+'Misc Data'!$R23*'General Input'!E$11)*(1+'Misc Data'!$S23*'General Input'!E$14)*(1+'Misc Data'!$T23*'General Input'!E$17)*(1+SUM('Misc Data'!$U23:$V23)*'General Input'!E$20)</f>
        <v>0</v>
      </c>
      <c r="I23" s="62">
        <f>'Direct Base Project Costs input'!I23*(1+'Misc Data'!$R23*'General Input'!F$11)*(1+'Misc Data'!$S23*'General Input'!F$14)*(1+'Misc Data'!$T23*'General Input'!F$17)*(1+SUM('Misc Data'!$U23:$V23)*'General Input'!F$20)</f>
        <v>0</v>
      </c>
      <c r="K23" s="62">
        <f>IFERROR(('Direct Base Project Costs input'!E23*'Misc Data'!$R23)/'Misc Data'!F23,0)</f>
        <v>0</v>
      </c>
      <c r="L23" s="62">
        <f>IFERROR(('Direct Base Project Costs input'!F23*'Misc Data'!$R23)/'Misc Data'!G23,0)</f>
        <v>0</v>
      </c>
      <c r="M23" s="62">
        <f>IFERROR(('Direct Base Project Costs input'!G23*'Misc Data'!$R23)/'Misc Data'!H23,0)</f>
        <v>0</v>
      </c>
      <c r="N23" s="62">
        <f>IFERROR(('Direct Base Project Costs input'!H23*'Misc Data'!$R23)/'Misc Data'!I23,0)</f>
        <v>0</v>
      </c>
      <c r="O23" s="62">
        <f>IFERROR(('Direct Base Project Costs input'!I23*'Misc Data'!$R23)/'Misc Data'!J23,0)</f>
        <v>0</v>
      </c>
      <c r="Q23" s="62">
        <f>'General Input'!B$27*K23/K$4</f>
        <v>0</v>
      </c>
      <c r="R23" s="62">
        <f>'General Input'!C$27*L23/L$4</f>
        <v>0</v>
      </c>
      <c r="S23" s="62">
        <f>'General Input'!D$27*M23/M$4</f>
        <v>0</v>
      </c>
      <c r="T23" s="62">
        <f>'General Input'!E$27*N23/N$4</f>
        <v>0</v>
      </c>
      <c r="U23" s="62">
        <f>'General Input'!F$27*O23/O$4</f>
        <v>0</v>
      </c>
      <c r="W23" s="62">
        <f>'General Input'!B$35*E23/E$4</f>
        <v>0</v>
      </c>
      <c r="X23" s="62">
        <f>'General Input'!C$35*F23/F$4</f>
        <v>0</v>
      </c>
      <c r="Y23" s="62">
        <f>'General Input'!D$35*G23/G$4</f>
        <v>0</v>
      </c>
      <c r="Z23" s="62">
        <f>'General Input'!E$35*H23/H$4</f>
        <v>0</v>
      </c>
      <c r="AA23" s="62">
        <f>'General Input'!F$35*I23/I$4</f>
        <v>0</v>
      </c>
      <c r="AC23" s="62">
        <f>SUM(E23,Q23,W23)*(1-'Misc Data'!BS23)</f>
        <v>0</v>
      </c>
      <c r="AD23" s="62">
        <f>SUM(F23,R23,X23)*(1-'Misc Data'!BT23)</f>
        <v>0</v>
      </c>
      <c r="AE23" s="62">
        <f>SUM(G23,S23,Y23)*(1-'Misc Data'!BU23)</f>
        <v>0</v>
      </c>
      <c r="AF23" s="62">
        <f>SUM(H23,T23,Z23)*(1-'Misc Data'!BV23)</f>
        <v>0</v>
      </c>
      <c r="AG23" s="62">
        <f>SUM(I23,U23,AA23)*(1-'Misc Data'!BW23)</f>
        <v>0</v>
      </c>
      <c r="AI23" s="62">
        <f>'General Input'!B$47*E23/E$4</f>
        <v>0</v>
      </c>
      <c r="AJ23" s="62">
        <f>'General Input'!C$47*F23/F$4</f>
        <v>0</v>
      </c>
      <c r="AK23" s="62">
        <f>'General Input'!D$47*G23/G$4</f>
        <v>0</v>
      </c>
      <c r="AL23" s="62">
        <f>'General Input'!E$47*H23/H$4</f>
        <v>0</v>
      </c>
      <c r="AM23" s="62">
        <f>'General Input'!F$47*I23/I$4</f>
        <v>0</v>
      </c>
      <c r="AO23" s="62">
        <f>SUM(AC23,AI23)*'General Input'!$C$5</f>
        <v>0</v>
      </c>
      <c r="AP23" s="62">
        <f>SUM(AD23,AJ23)*'General Input'!$C$5</f>
        <v>0</v>
      </c>
      <c r="AQ23" s="62">
        <f>SUM(AE23,AK23)*'General Input'!$C$5</f>
        <v>0</v>
      </c>
      <c r="AR23" s="62">
        <f>SUM(AF23,AL23)*'General Input'!$C$5</f>
        <v>0</v>
      </c>
      <c r="AS23" s="62">
        <f>SUM(AG23,AM23)*'General Input'!$C$5</f>
        <v>0</v>
      </c>
    </row>
    <row r="24" spans="1:45" x14ac:dyDescent="0.2">
      <c r="A24" s="27">
        <f t="shared" si="7"/>
        <v>20</v>
      </c>
      <c r="B24" s="26" t="str">
        <f>'Misc Data'!B24</f>
        <v>BFM - Install LV fuses on distribution transformers</v>
      </c>
      <c r="C24" s="26" t="str">
        <f>'Misc Data'!C24</f>
        <v>Renewal</v>
      </c>
      <c r="D24" s="26" t="str">
        <f>'Misc Data'!D24</f>
        <v>Reliability &amp; quality maintained</v>
      </c>
      <c r="E24" s="62">
        <f>'Direct Base Project Costs input'!E24*(1+'Misc Data'!$R24*'General Input'!B$11)*(1+'Misc Data'!$S24*'General Input'!B$14)*(1+'Misc Data'!$T24*'General Input'!B$17)*(1+SUM('Misc Data'!$U24:$V24)*'General Input'!B$20)</f>
        <v>0</v>
      </c>
      <c r="F24" s="62">
        <f>'Direct Base Project Costs input'!F24*(1+'Misc Data'!$R24*'General Input'!C$11)*(1+'Misc Data'!$S24*'General Input'!C$14)*(1+'Misc Data'!$T24*'General Input'!C$17)*(1+SUM('Misc Data'!$U24:$V24)*'General Input'!C$20)</f>
        <v>0</v>
      </c>
      <c r="G24" s="62">
        <f>'Direct Base Project Costs input'!G24*(1+'Misc Data'!$R24*'General Input'!D$11)*(1+'Misc Data'!$S24*'General Input'!D$14)*(1+'Misc Data'!$T24*'General Input'!D$17)*(1+SUM('Misc Data'!$U24:$V24)*'General Input'!D$20)</f>
        <v>0</v>
      </c>
      <c r="H24" s="62">
        <f>'Direct Base Project Costs input'!H24*(1+'Misc Data'!$R24*'General Input'!E$11)*(1+'Misc Data'!$S24*'General Input'!E$14)*(1+'Misc Data'!$T24*'General Input'!E$17)*(1+SUM('Misc Data'!$U24:$V24)*'General Input'!E$20)</f>
        <v>0</v>
      </c>
      <c r="I24" s="62">
        <f>'Direct Base Project Costs input'!I24*(1+'Misc Data'!$R24*'General Input'!F$11)*(1+'Misc Data'!$S24*'General Input'!F$14)*(1+'Misc Data'!$T24*'General Input'!F$17)*(1+SUM('Misc Data'!$U24:$V24)*'General Input'!F$20)</f>
        <v>0</v>
      </c>
      <c r="K24" s="62">
        <f>IFERROR(('Direct Base Project Costs input'!E24*'Misc Data'!$R24)/'Misc Data'!F24,0)</f>
        <v>0</v>
      </c>
      <c r="L24" s="62">
        <f>IFERROR(('Direct Base Project Costs input'!F24*'Misc Data'!$R24)/'Misc Data'!G24,0)</f>
        <v>0</v>
      </c>
      <c r="M24" s="62">
        <f>IFERROR(('Direct Base Project Costs input'!G24*'Misc Data'!$R24)/'Misc Data'!H24,0)</f>
        <v>0</v>
      </c>
      <c r="N24" s="62">
        <f>IFERROR(('Direct Base Project Costs input'!H24*'Misc Data'!$R24)/'Misc Data'!I24,0)</f>
        <v>0</v>
      </c>
      <c r="O24" s="62">
        <f>IFERROR(('Direct Base Project Costs input'!I24*'Misc Data'!$R24)/'Misc Data'!J24,0)</f>
        <v>0</v>
      </c>
      <c r="Q24" s="62">
        <f>'General Input'!B$27*K24/K$4</f>
        <v>0</v>
      </c>
      <c r="R24" s="62">
        <f>'General Input'!C$27*L24/L$4</f>
        <v>0</v>
      </c>
      <c r="S24" s="62">
        <f>'General Input'!D$27*M24/M$4</f>
        <v>0</v>
      </c>
      <c r="T24" s="62">
        <f>'General Input'!E$27*N24/N$4</f>
        <v>0</v>
      </c>
      <c r="U24" s="62">
        <f>'General Input'!F$27*O24/O$4</f>
        <v>0</v>
      </c>
      <c r="W24" s="62">
        <f>'General Input'!B$35*E24/E$4</f>
        <v>0</v>
      </c>
      <c r="X24" s="62">
        <f>'General Input'!C$35*F24/F$4</f>
        <v>0</v>
      </c>
      <c r="Y24" s="62">
        <f>'General Input'!D$35*G24/G$4</f>
        <v>0</v>
      </c>
      <c r="Z24" s="62">
        <f>'General Input'!E$35*H24/H$4</f>
        <v>0</v>
      </c>
      <c r="AA24" s="62">
        <f>'General Input'!F$35*I24/I$4</f>
        <v>0</v>
      </c>
      <c r="AC24" s="62">
        <f>SUM(E24,Q24,W24)*(1-'Misc Data'!BS24)</f>
        <v>0</v>
      </c>
      <c r="AD24" s="62">
        <f>SUM(F24,R24,X24)*(1-'Misc Data'!BT24)</f>
        <v>0</v>
      </c>
      <c r="AE24" s="62">
        <f>SUM(G24,S24,Y24)*(1-'Misc Data'!BU24)</f>
        <v>0</v>
      </c>
      <c r="AF24" s="62">
        <f>SUM(H24,T24,Z24)*(1-'Misc Data'!BV24)</f>
        <v>0</v>
      </c>
      <c r="AG24" s="62">
        <f>SUM(I24,U24,AA24)*(1-'Misc Data'!BW24)</f>
        <v>0</v>
      </c>
      <c r="AI24" s="62">
        <f>'General Input'!B$47*E24/E$4</f>
        <v>0</v>
      </c>
      <c r="AJ24" s="62">
        <f>'General Input'!C$47*F24/F$4</f>
        <v>0</v>
      </c>
      <c r="AK24" s="62">
        <f>'General Input'!D$47*G24/G$4</f>
        <v>0</v>
      </c>
      <c r="AL24" s="62">
        <f>'General Input'!E$47*H24/H$4</f>
        <v>0</v>
      </c>
      <c r="AM24" s="62">
        <f>'General Input'!F$47*I24/I$4</f>
        <v>0</v>
      </c>
      <c r="AO24" s="62">
        <f>SUM(AC24,AI24)*'General Input'!$C$5</f>
        <v>0</v>
      </c>
      <c r="AP24" s="62">
        <f>SUM(AD24,AJ24)*'General Input'!$C$5</f>
        <v>0</v>
      </c>
      <c r="AQ24" s="62">
        <f>SUM(AE24,AK24)*'General Input'!$C$5</f>
        <v>0</v>
      </c>
      <c r="AR24" s="62">
        <f>SUM(AF24,AL24)*'General Input'!$C$5</f>
        <v>0</v>
      </c>
      <c r="AS24" s="62">
        <f>SUM(AG24,AM24)*'General Input'!$C$5</f>
        <v>0</v>
      </c>
    </row>
    <row r="25" spans="1:45" x14ac:dyDescent="0.2">
      <c r="A25" s="27">
        <f t="shared" si="7"/>
        <v>21</v>
      </c>
      <c r="B25" s="26" t="str">
        <f>'Misc Data'!B25</f>
        <v>BFM - Install single phase reclosers for SWER</v>
      </c>
      <c r="C25" s="26" t="str">
        <f>'Misc Data'!C25</f>
        <v>Renewal</v>
      </c>
      <c r="D25" s="26" t="str">
        <f>'Misc Data'!D25</f>
        <v>Reliability &amp; quality maintained</v>
      </c>
      <c r="E25" s="62">
        <f>'Direct Base Project Costs input'!E25*(1+'Misc Data'!$R25*'General Input'!B$11)*(1+'Misc Data'!$S25*'General Input'!B$14)*(1+'Misc Data'!$T25*'General Input'!B$17)*(1+SUM('Misc Data'!$U25:$V25)*'General Input'!B$20)</f>
        <v>0</v>
      </c>
      <c r="F25" s="62">
        <f>'Direct Base Project Costs input'!F25*(1+'Misc Data'!$R25*'General Input'!C$11)*(1+'Misc Data'!$S25*'General Input'!C$14)*(1+'Misc Data'!$T25*'General Input'!C$17)*(1+SUM('Misc Data'!$U25:$V25)*'General Input'!C$20)</f>
        <v>0</v>
      </c>
      <c r="G25" s="62">
        <f>'Direct Base Project Costs input'!G25*(1+'Misc Data'!$R25*'General Input'!D$11)*(1+'Misc Data'!$S25*'General Input'!D$14)*(1+'Misc Data'!$T25*'General Input'!D$17)*(1+SUM('Misc Data'!$U25:$V25)*'General Input'!D$20)</f>
        <v>0</v>
      </c>
      <c r="H25" s="62">
        <f>'Direct Base Project Costs input'!H25*(1+'Misc Data'!$R25*'General Input'!E$11)*(1+'Misc Data'!$S25*'General Input'!E$14)*(1+'Misc Data'!$T25*'General Input'!E$17)*(1+SUM('Misc Data'!$U25:$V25)*'General Input'!E$20)</f>
        <v>0</v>
      </c>
      <c r="I25" s="62">
        <f>'Direct Base Project Costs input'!I25*(1+'Misc Data'!$R25*'General Input'!F$11)*(1+'Misc Data'!$S25*'General Input'!F$14)*(1+'Misc Data'!$T25*'General Input'!F$17)*(1+SUM('Misc Data'!$U25:$V25)*'General Input'!F$20)</f>
        <v>0</v>
      </c>
      <c r="K25" s="62">
        <f>IFERROR(('Direct Base Project Costs input'!E25*'Misc Data'!$R25)/'Misc Data'!F25,0)</f>
        <v>0</v>
      </c>
      <c r="L25" s="62">
        <f>IFERROR(('Direct Base Project Costs input'!F25*'Misc Data'!$R25)/'Misc Data'!G25,0)</f>
        <v>0</v>
      </c>
      <c r="M25" s="62">
        <f>IFERROR(('Direct Base Project Costs input'!G25*'Misc Data'!$R25)/'Misc Data'!H25,0)</f>
        <v>0</v>
      </c>
      <c r="N25" s="62">
        <f>IFERROR(('Direct Base Project Costs input'!H25*'Misc Data'!$R25)/'Misc Data'!I25,0)</f>
        <v>0</v>
      </c>
      <c r="O25" s="62">
        <f>IFERROR(('Direct Base Project Costs input'!I25*'Misc Data'!$R25)/'Misc Data'!J25,0)</f>
        <v>0</v>
      </c>
      <c r="Q25" s="62">
        <f>'General Input'!B$27*K25/K$4</f>
        <v>0</v>
      </c>
      <c r="R25" s="62">
        <f>'General Input'!C$27*L25/L$4</f>
        <v>0</v>
      </c>
      <c r="S25" s="62">
        <f>'General Input'!D$27*M25/M$4</f>
        <v>0</v>
      </c>
      <c r="T25" s="62">
        <f>'General Input'!E$27*N25/N$4</f>
        <v>0</v>
      </c>
      <c r="U25" s="62">
        <f>'General Input'!F$27*O25/O$4</f>
        <v>0</v>
      </c>
      <c r="W25" s="62">
        <f>'General Input'!B$35*E25/E$4</f>
        <v>0</v>
      </c>
      <c r="X25" s="62">
        <f>'General Input'!C$35*F25/F$4</f>
        <v>0</v>
      </c>
      <c r="Y25" s="62">
        <f>'General Input'!D$35*G25/G$4</f>
        <v>0</v>
      </c>
      <c r="Z25" s="62">
        <f>'General Input'!E$35*H25/H$4</f>
        <v>0</v>
      </c>
      <c r="AA25" s="62">
        <f>'General Input'!F$35*I25/I$4</f>
        <v>0</v>
      </c>
      <c r="AC25" s="62">
        <f>SUM(E25,Q25,W25)*(1-'Misc Data'!BS25)</f>
        <v>0</v>
      </c>
      <c r="AD25" s="62">
        <f>SUM(F25,R25,X25)*(1-'Misc Data'!BT25)</f>
        <v>0</v>
      </c>
      <c r="AE25" s="62">
        <f>SUM(G25,S25,Y25)*(1-'Misc Data'!BU25)</f>
        <v>0</v>
      </c>
      <c r="AF25" s="62">
        <f>SUM(H25,T25,Z25)*(1-'Misc Data'!BV25)</f>
        <v>0</v>
      </c>
      <c r="AG25" s="62">
        <f>SUM(I25,U25,AA25)*(1-'Misc Data'!BW25)</f>
        <v>0</v>
      </c>
      <c r="AI25" s="62">
        <f>'General Input'!B$47*E25/E$4</f>
        <v>0</v>
      </c>
      <c r="AJ25" s="62">
        <f>'General Input'!C$47*F25/F$4</f>
        <v>0</v>
      </c>
      <c r="AK25" s="62">
        <f>'General Input'!D$47*G25/G$4</f>
        <v>0</v>
      </c>
      <c r="AL25" s="62">
        <f>'General Input'!E$47*H25/H$4</f>
        <v>0</v>
      </c>
      <c r="AM25" s="62">
        <f>'General Input'!F$47*I25/I$4</f>
        <v>0</v>
      </c>
      <c r="AO25" s="62">
        <f>SUM(AC25,AI25)*'General Input'!$C$5</f>
        <v>0</v>
      </c>
      <c r="AP25" s="62">
        <f>SUM(AD25,AJ25)*'General Input'!$C$5</f>
        <v>0</v>
      </c>
      <c r="AQ25" s="62">
        <f>SUM(AE25,AK25)*'General Input'!$C$5</f>
        <v>0</v>
      </c>
      <c r="AR25" s="62">
        <f>SUM(AF25,AL25)*'General Input'!$C$5</f>
        <v>0</v>
      </c>
      <c r="AS25" s="62">
        <f>SUM(AG25,AM25)*'General Input'!$C$5</f>
        <v>0</v>
      </c>
    </row>
    <row r="26" spans="1:45" x14ac:dyDescent="0.2">
      <c r="A26" s="27">
        <f t="shared" si="7"/>
        <v>22</v>
      </c>
      <c r="B26" s="26" t="str">
        <f>'Misc Data'!B26</f>
        <v>BFM - Installation of Vibration Dampers (Replace ties &amp; insulators if old/defective)</v>
      </c>
      <c r="C26" s="26" t="str">
        <f>'Misc Data'!C26</f>
        <v>Renewal</v>
      </c>
      <c r="D26" s="26" t="str">
        <f>'Misc Data'!D26</f>
        <v>Reliability &amp; quality maintained</v>
      </c>
      <c r="E26" s="62">
        <f>'Direct Base Project Costs input'!E26*(1+'Misc Data'!$R26*'General Input'!B$11)*(1+'Misc Data'!$S26*'General Input'!B$14)*(1+'Misc Data'!$T26*'General Input'!B$17)*(1+SUM('Misc Data'!$U26:$V26)*'General Input'!B$20)</f>
        <v>0</v>
      </c>
      <c r="F26" s="62">
        <f>'Direct Base Project Costs input'!F26*(1+'Misc Data'!$R26*'General Input'!C$11)*(1+'Misc Data'!$S26*'General Input'!C$14)*(1+'Misc Data'!$T26*'General Input'!C$17)*(1+SUM('Misc Data'!$U26:$V26)*'General Input'!C$20)</f>
        <v>0</v>
      </c>
      <c r="G26" s="62">
        <f>'Direct Base Project Costs input'!G26*(1+'Misc Data'!$R26*'General Input'!D$11)*(1+'Misc Data'!$S26*'General Input'!D$14)*(1+'Misc Data'!$T26*'General Input'!D$17)*(1+SUM('Misc Data'!$U26:$V26)*'General Input'!D$20)</f>
        <v>0</v>
      </c>
      <c r="H26" s="62">
        <f>'Direct Base Project Costs input'!H26*(1+'Misc Data'!$R26*'General Input'!E$11)*(1+'Misc Data'!$S26*'General Input'!E$14)*(1+'Misc Data'!$T26*'General Input'!E$17)*(1+SUM('Misc Data'!$U26:$V26)*'General Input'!E$20)</f>
        <v>0</v>
      </c>
      <c r="I26" s="62">
        <f>'Direct Base Project Costs input'!I26*(1+'Misc Data'!$R26*'General Input'!F$11)*(1+'Misc Data'!$S26*'General Input'!F$14)*(1+'Misc Data'!$T26*'General Input'!F$17)*(1+SUM('Misc Data'!$U26:$V26)*'General Input'!F$20)</f>
        <v>0</v>
      </c>
      <c r="K26" s="62">
        <f>IFERROR(('Direct Base Project Costs input'!E26*'Misc Data'!$R26)/'Misc Data'!F26,0)</f>
        <v>0</v>
      </c>
      <c r="L26" s="62">
        <f>IFERROR(('Direct Base Project Costs input'!F26*'Misc Data'!$R26)/'Misc Data'!G26,0)</f>
        <v>0</v>
      </c>
      <c r="M26" s="62">
        <f>IFERROR(('Direct Base Project Costs input'!G26*'Misc Data'!$R26)/'Misc Data'!H26,0)</f>
        <v>0</v>
      </c>
      <c r="N26" s="62">
        <f>IFERROR(('Direct Base Project Costs input'!H26*'Misc Data'!$R26)/'Misc Data'!I26,0)</f>
        <v>0</v>
      </c>
      <c r="O26" s="62">
        <f>IFERROR(('Direct Base Project Costs input'!I26*'Misc Data'!$R26)/'Misc Data'!J26,0)</f>
        <v>0</v>
      </c>
      <c r="Q26" s="62">
        <f>'General Input'!B$27*K26/K$4</f>
        <v>0</v>
      </c>
      <c r="R26" s="62">
        <f>'General Input'!C$27*L26/L$4</f>
        <v>0</v>
      </c>
      <c r="S26" s="62">
        <f>'General Input'!D$27*M26/M$4</f>
        <v>0</v>
      </c>
      <c r="T26" s="62">
        <f>'General Input'!E$27*N26/N$4</f>
        <v>0</v>
      </c>
      <c r="U26" s="62">
        <f>'General Input'!F$27*O26/O$4</f>
        <v>0</v>
      </c>
      <c r="W26" s="62">
        <f>'General Input'!B$35*E26/E$4</f>
        <v>0</v>
      </c>
      <c r="X26" s="62">
        <f>'General Input'!C$35*F26/F$4</f>
        <v>0</v>
      </c>
      <c r="Y26" s="62">
        <f>'General Input'!D$35*G26/G$4</f>
        <v>0</v>
      </c>
      <c r="Z26" s="62">
        <f>'General Input'!E$35*H26/H$4</f>
        <v>0</v>
      </c>
      <c r="AA26" s="62">
        <f>'General Input'!F$35*I26/I$4</f>
        <v>0</v>
      </c>
      <c r="AC26" s="62">
        <f>SUM(E26,Q26,W26)*(1-'Misc Data'!BS26)</f>
        <v>0</v>
      </c>
      <c r="AD26" s="62">
        <f>SUM(F26,R26,X26)*(1-'Misc Data'!BT26)</f>
        <v>0</v>
      </c>
      <c r="AE26" s="62">
        <f>SUM(G26,S26,Y26)*(1-'Misc Data'!BU26)</f>
        <v>0</v>
      </c>
      <c r="AF26" s="62">
        <f>SUM(H26,T26,Z26)*(1-'Misc Data'!BV26)</f>
        <v>0</v>
      </c>
      <c r="AG26" s="62">
        <f>SUM(I26,U26,AA26)*(1-'Misc Data'!BW26)</f>
        <v>0</v>
      </c>
      <c r="AI26" s="62">
        <f>'General Input'!B$47*E26/E$4</f>
        <v>0</v>
      </c>
      <c r="AJ26" s="62">
        <f>'General Input'!C$47*F26/F$4</f>
        <v>0</v>
      </c>
      <c r="AK26" s="62">
        <f>'General Input'!D$47*G26/G$4</f>
        <v>0</v>
      </c>
      <c r="AL26" s="62">
        <f>'General Input'!E$47*H26/H$4</f>
        <v>0</v>
      </c>
      <c r="AM26" s="62">
        <f>'General Input'!F$47*I26/I$4</f>
        <v>0</v>
      </c>
      <c r="AO26" s="62">
        <f>SUM(AC26,AI26)*'General Input'!$C$5</f>
        <v>0</v>
      </c>
      <c r="AP26" s="62">
        <f>SUM(AD26,AJ26)*'General Input'!$C$5</f>
        <v>0</v>
      </c>
      <c r="AQ26" s="62">
        <f>SUM(AE26,AK26)*'General Input'!$C$5</f>
        <v>0</v>
      </c>
      <c r="AR26" s="62">
        <f>SUM(AF26,AL26)*'General Input'!$C$5</f>
        <v>0</v>
      </c>
      <c r="AS26" s="62">
        <f>SUM(AG26,AM26)*'General Input'!$C$5</f>
        <v>0</v>
      </c>
    </row>
    <row r="27" spans="1:45" x14ac:dyDescent="0.2">
      <c r="A27" s="27">
        <f t="shared" si="7"/>
        <v>23</v>
      </c>
      <c r="B27" s="26" t="str">
        <f>'Misc Data'!B27</f>
        <v>BFM - project replace aged/deteriorated Cu conductor</v>
      </c>
      <c r="C27" s="26" t="str">
        <f>'Misc Data'!C27</f>
        <v>Renewal</v>
      </c>
      <c r="D27" s="26" t="str">
        <f>'Misc Data'!D27</f>
        <v>Reliability &amp; quality maintained</v>
      </c>
      <c r="E27" s="62">
        <f>'Direct Base Project Costs input'!E27*(1+'Misc Data'!$R27*'General Input'!B$11)*(1+'Misc Data'!$S27*'General Input'!B$14)*(1+'Misc Data'!$T27*'General Input'!B$17)*(1+SUM('Misc Data'!$U27:$V27)*'General Input'!B$20)</f>
        <v>0</v>
      </c>
      <c r="F27" s="62">
        <f>'Direct Base Project Costs input'!F27*(1+'Misc Data'!$R27*'General Input'!C$11)*(1+'Misc Data'!$S27*'General Input'!C$14)*(1+'Misc Data'!$T27*'General Input'!C$17)*(1+SUM('Misc Data'!$U27:$V27)*'General Input'!C$20)</f>
        <v>0</v>
      </c>
      <c r="G27" s="62">
        <f>'Direct Base Project Costs input'!G27*(1+'Misc Data'!$R27*'General Input'!D$11)*(1+'Misc Data'!$S27*'General Input'!D$14)*(1+'Misc Data'!$T27*'General Input'!D$17)*(1+SUM('Misc Data'!$U27:$V27)*'General Input'!D$20)</f>
        <v>0</v>
      </c>
      <c r="H27" s="62">
        <f>'Direct Base Project Costs input'!H27*(1+'Misc Data'!$R27*'General Input'!E$11)*(1+'Misc Data'!$S27*'General Input'!E$14)*(1+'Misc Data'!$T27*'General Input'!E$17)*(1+SUM('Misc Data'!$U27:$V27)*'General Input'!E$20)</f>
        <v>0</v>
      </c>
      <c r="I27" s="62">
        <f>'Direct Base Project Costs input'!I27*(1+'Misc Data'!$R27*'General Input'!F$11)*(1+'Misc Data'!$S27*'General Input'!F$14)*(1+'Misc Data'!$T27*'General Input'!F$17)*(1+SUM('Misc Data'!$U27:$V27)*'General Input'!F$20)</f>
        <v>0</v>
      </c>
      <c r="K27" s="62">
        <f>IFERROR(('Direct Base Project Costs input'!E27*'Misc Data'!$R27)/'Misc Data'!F27,0)</f>
        <v>0</v>
      </c>
      <c r="L27" s="62">
        <f>IFERROR(('Direct Base Project Costs input'!F27*'Misc Data'!$R27)/'Misc Data'!G27,0)</f>
        <v>0</v>
      </c>
      <c r="M27" s="62">
        <f>IFERROR(('Direct Base Project Costs input'!G27*'Misc Data'!$R27)/'Misc Data'!H27,0)</f>
        <v>0</v>
      </c>
      <c r="N27" s="62">
        <f>IFERROR(('Direct Base Project Costs input'!H27*'Misc Data'!$R27)/'Misc Data'!I27,0)</f>
        <v>0</v>
      </c>
      <c r="O27" s="62">
        <f>IFERROR(('Direct Base Project Costs input'!I27*'Misc Data'!$R27)/'Misc Data'!J27,0)</f>
        <v>0</v>
      </c>
      <c r="Q27" s="62">
        <f>'General Input'!B$27*K27/K$4</f>
        <v>0</v>
      </c>
      <c r="R27" s="62">
        <f>'General Input'!C$27*L27/L$4</f>
        <v>0</v>
      </c>
      <c r="S27" s="62">
        <f>'General Input'!D$27*M27/M$4</f>
        <v>0</v>
      </c>
      <c r="T27" s="62">
        <f>'General Input'!E$27*N27/N$4</f>
        <v>0</v>
      </c>
      <c r="U27" s="62">
        <f>'General Input'!F$27*O27/O$4</f>
        <v>0</v>
      </c>
      <c r="W27" s="62">
        <f>'General Input'!B$35*E27/E$4</f>
        <v>0</v>
      </c>
      <c r="X27" s="62">
        <f>'General Input'!C$35*F27/F$4</f>
        <v>0</v>
      </c>
      <c r="Y27" s="62">
        <f>'General Input'!D$35*G27/G$4</f>
        <v>0</v>
      </c>
      <c r="Z27" s="62">
        <f>'General Input'!E$35*H27/H$4</f>
        <v>0</v>
      </c>
      <c r="AA27" s="62">
        <f>'General Input'!F$35*I27/I$4</f>
        <v>0</v>
      </c>
      <c r="AC27" s="62">
        <f>SUM(E27,Q27,W27)*(1-'Misc Data'!BS27)</f>
        <v>0</v>
      </c>
      <c r="AD27" s="62">
        <f>SUM(F27,R27,X27)*(1-'Misc Data'!BT27)</f>
        <v>0</v>
      </c>
      <c r="AE27" s="62">
        <f>SUM(G27,S27,Y27)*(1-'Misc Data'!BU27)</f>
        <v>0</v>
      </c>
      <c r="AF27" s="62">
        <f>SUM(H27,T27,Z27)*(1-'Misc Data'!BV27)</f>
        <v>0</v>
      </c>
      <c r="AG27" s="62">
        <f>SUM(I27,U27,AA27)*(1-'Misc Data'!BW27)</f>
        <v>0</v>
      </c>
      <c r="AI27" s="62">
        <f>'General Input'!B$47*E27/E$4</f>
        <v>0</v>
      </c>
      <c r="AJ27" s="62">
        <f>'General Input'!C$47*F27/F$4</f>
        <v>0</v>
      </c>
      <c r="AK27" s="62">
        <f>'General Input'!D$47*G27/G$4</f>
        <v>0</v>
      </c>
      <c r="AL27" s="62">
        <f>'General Input'!E$47*H27/H$4</f>
        <v>0</v>
      </c>
      <c r="AM27" s="62">
        <f>'General Input'!F$47*I27/I$4</f>
        <v>0</v>
      </c>
      <c r="AO27" s="62">
        <f>SUM(AC27,AI27)*'General Input'!$C$5</f>
        <v>0</v>
      </c>
      <c r="AP27" s="62">
        <f>SUM(AD27,AJ27)*'General Input'!$C$5</f>
        <v>0</v>
      </c>
      <c r="AQ27" s="62">
        <f>SUM(AE27,AK27)*'General Input'!$C$5</f>
        <v>0</v>
      </c>
      <c r="AR27" s="62">
        <f>SUM(AF27,AL27)*'General Input'!$C$5</f>
        <v>0</v>
      </c>
      <c r="AS27" s="62">
        <f>SUM(AG27,AM27)*'General Input'!$C$5</f>
        <v>0</v>
      </c>
    </row>
    <row r="28" spans="1:45" x14ac:dyDescent="0.2">
      <c r="A28" s="27">
        <f t="shared" si="7"/>
        <v>24</v>
      </c>
      <c r="B28" s="26" t="str">
        <f>'Misc Data'!B28</f>
        <v>BFM - Replace aged/deteriorated  Aluminium   conductor</v>
      </c>
      <c r="C28" s="26" t="str">
        <f>'Misc Data'!C28</f>
        <v>Renewal</v>
      </c>
      <c r="D28" s="26" t="str">
        <f>'Misc Data'!D28</f>
        <v>Reliability &amp; quality maintained</v>
      </c>
      <c r="E28" s="62">
        <f>'Direct Base Project Costs input'!E28*(1+'Misc Data'!$R28*'General Input'!B$11)*(1+'Misc Data'!$S28*'General Input'!B$14)*(1+'Misc Data'!$T28*'General Input'!B$17)*(1+SUM('Misc Data'!$U28:$V28)*'General Input'!B$20)</f>
        <v>0</v>
      </c>
      <c r="F28" s="62">
        <f>'Direct Base Project Costs input'!F28*(1+'Misc Data'!$R28*'General Input'!C$11)*(1+'Misc Data'!$S28*'General Input'!C$14)*(1+'Misc Data'!$T28*'General Input'!C$17)*(1+SUM('Misc Data'!$U28:$V28)*'General Input'!C$20)</f>
        <v>0</v>
      </c>
      <c r="G28" s="62">
        <f>'Direct Base Project Costs input'!G28*(1+'Misc Data'!$R28*'General Input'!D$11)*(1+'Misc Data'!$S28*'General Input'!D$14)*(1+'Misc Data'!$T28*'General Input'!D$17)*(1+SUM('Misc Data'!$U28:$V28)*'General Input'!D$20)</f>
        <v>0</v>
      </c>
      <c r="H28" s="62">
        <f>'Direct Base Project Costs input'!H28*(1+'Misc Data'!$R28*'General Input'!E$11)*(1+'Misc Data'!$S28*'General Input'!E$14)*(1+'Misc Data'!$T28*'General Input'!E$17)*(1+SUM('Misc Data'!$U28:$V28)*'General Input'!E$20)</f>
        <v>0</v>
      </c>
      <c r="I28" s="62">
        <f>'Direct Base Project Costs input'!I28*(1+'Misc Data'!$R28*'General Input'!F$11)*(1+'Misc Data'!$S28*'General Input'!F$14)*(1+'Misc Data'!$T28*'General Input'!F$17)*(1+SUM('Misc Data'!$U28:$V28)*'General Input'!F$20)</f>
        <v>0</v>
      </c>
      <c r="K28" s="62">
        <f>IFERROR(('Direct Base Project Costs input'!E28*'Misc Data'!$R28)/'Misc Data'!F28,0)</f>
        <v>0</v>
      </c>
      <c r="L28" s="62">
        <f>IFERROR(('Direct Base Project Costs input'!F28*'Misc Data'!$R28)/'Misc Data'!G28,0)</f>
        <v>0</v>
      </c>
      <c r="M28" s="62">
        <f>IFERROR(('Direct Base Project Costs input'!G28*'Misc Data'!$R28)/'Misc Data'!H28,0)</f>
        <v>0</v>
      </c>
      <c r="N28" s="62">
        <f>IFERROR(('Direct Base Project Costs input'!H28*'Misc Data'!$R28)/'Misc Data'!I28,0)</f>
        <v>0</v>
      </c>
      <c r="O28" s="62">
        <f>IFERROR(('Direct Base Project Costs input'!I28*'Misc Data'!$R28)/'Misc Data'!J28,0)</f>
        <v>0</v>
      </c>
      <c r="Q28" s="62">
        <f>'General Input'!B$27*K28/K$4</f>
        <v>0</v>
      </c>
      <c r="R28" s="62">
        <f>'General Input'!C$27*L28/L$4</f>
        <v>0</v>
      </c>
      <c r="S28" s="62">
        <f>'General Input'!D$27*M28/M$4</f>
        <v>0</v>
      </c>
      <c r="T28" s="62">
        <f>'General Input'!E$27*N28/N$4</f>
        <v>0</v>
      </c>
      <c r="U28" s="62">
        <f>'General Input'!F$27*O28/O$4</f>
        <v>0</v>
      </c>
      <c r="W28" s="62">
        <f>'General Input'!B$35*E28/E$4</f>
        <v>0</v>
      </c>
      <c r="X28" s="62">
        <f>'General Input'!C$35*F28/F$4</f>
        <v>0</v>
      </c>
      <c r="Y28" s="62">
        <f>'General Input'!D$35*G28/G$4</f>
        <v>0</v>
      </c>
      <c r="Z28" s="62">
        <f>'General Input'!E$35*H28/H$4</f>
        <v>0</v>
      </c>
      <c r="AA28" s="62">
        <f>'General Input'!F$35*I28/I$4</f>
        <v>0</v>
      </c>
      <c r="AC28" s="62">
        <f>SUM(E28,Q28,W28)*(1-'Misc Data'!BS28)</f>
        <v>0</v>
      </c>
      <c r="AD28" s="62">
        <f>SUM(F28,R28,X28)*(1-'Misc Data'!BT28)</f>
        <v>0</v>
      </c>
      <c r="AE28" s="62">
        <f>SUM(G28,S28,Y28)*(1-'Misc Data'!BU28)</f>
        <v>0</v>
      </c>
      <c r="AF28" s="62">
        <f>SUM(H28,T28,Z28)*(1-'Misc Data'!BV28)</f>
        <v>0</v>
      </c>
      <c r="AG28" s="62">
        <f>SUM(I28,U28,AA28)*(1-'Misc Data'!BW28)</f>
        <v>0</v>
      </c>
      <c r="AI28" s="62">
        <f>'General Input'!B$47*E28/E$4</f>
        <v>0</v>
      </c>
      <c r="AJ28" s="62">
        <f>'General Input'!C$47*F28/F$4</f>
        <v>0</v>
      </c>
      <c r="AK28" s="62">
        <f>'General Input'!D$47*G28/G$4</f>
        <v>0</v>
      </c>
      <c r="AL28" s="62">
        <f>'General Input'!E$47*H28/H$4</f>
        <v>0</v>
      </c>
      <c r="AM28" s="62">
        <f>'General Input'!F$47*I28/I$4</f>
        <v>0</v>
      </c>
      <c r="AO28" s="62">
        <f>SUM(AC28,AI28)*'General Input'!$C$5</f>
        <v>0</v>
      </c>
      <c r="AP28" s="62">
        <f>SUM(AD28,AJ28)*'General Input'!$C$5</f>
        <v>0</v>
      </c>
      <c r="AQ28" s="62">
        <f>SUM(AE28,AK28)*'General Input'!$C$5</f>
        <v>0</v>
      </c>
      <c r="AR28" s="62">
        <f>SUM(AF28,AL28)*'General Input'!$C$5</f>
        <v>0</v>
      </c>
      <c r="AS28" s="62">
        <f>SUM(AG28,AM28)*'General Input'!$C$5</f>
        <v>0</v>
      </c>
    </row>
    <row r="29" spans="1:45" x14ac:dyDescent="0.2">
      <c r="A29" s="27">
        <f t="shared" si="7"/>
        <v>25</v>
      </c>
      <c r="B29" s="26" t="str">
        <f>'Misc Data'!B29</f>
        <v>BFM - Replace aged/deteriorated  HV ABC   conductor</v>
      </c>
      <c r="C29" s="26" t="str">
        <f>'Misc Data'!C29</f>
        <v>Renewal</v>
      </c>
      <c r="D29" s="26" t="str">
        <f>'Misc Data'!D29</f>
        <v>Reliability &amp; quality maintained</v>
      </c>
      <c r="E29" s="62">
        <f>'Direct Base Project Costs input'!E29*(1+'Misc Data'!$R29*'General Input'!B$11)*(1+'Misc Data'!$S29*'General Input'!B$14)*(1+'Misc Data'!$T29*'General Input'!B$17)*(1+SUM('Misc Data'!$U29:$V29)*'General Input'!B$20)</f>
        <v>0</v>
      </c>
      <c r="F29" s="62">
        <f>'Direct Base Project Costs input'!F29*(1+'Misc Data'!$R29*'General Input'!C$11)*(1+'Misc Data'!$S29*'General Input'!C$14)*(1+'Misc Data'!$T29*'General Input'!C$17)*(1+SUM('Misc Data'!$U29:$V29)*'General Input'!C$20)</f>
        <v>0</v>
      </c>
      <c r="G29" s="62">
        <f>'Direct Base Project Costs input'!G29*(1+'Misc Data'!$R29*'General Input'!D$11)*(1+'Misc Data'!$S29*'General Input'!D$14)*(1+'Misc Data'!$T29*'General Input'!D$17)*(1+SUM('Misc Data'!$U29:$V29)*'General Input'!D$20)</f>
        <v>0</v>
      </c>
      <c r="H29" s="62">
        <f>'Direct Base Project Costs input'!H29*(1+'Misc Data'!$R29*'General Input'!E$11)*(1+'Misc Data'!$S29*'General Input'!E$14)*(1+'Misc Data'!$T29*'General Input'!E$17)*(1+SUM('Misc Data'!$U29:$V29)*'General Input'!E$20)</f>
        <v>0</v>
      </c>
      <c r="I29" s="62">
        <f>'Direct Base Project Costs input'!I29*(1+'Misc Data'!$R29*'General Input'!F$11)*(1+'Misc Data'!$S29*'General Input'!F$14)*(1+'Misc Data'!$T29*'General Input'!F$17)*(1+SUM('Misc Data'!$U29:$V29)*'General Input'!F$20)</f>
        <v>0</v>
      </c>
      <c r="K29" s="62">
        <f>IFERROR(('Direct Base Project Costs input'!E29*'Misc Data'!$R29)/'Misc Data'!F29,0)</f>
        <v>0</v>
      </c>
      <c r="L29" s="62">
        <f>IFERROR(('Direct Base Project Costs input'!F29*'Misc Data'!$R29)/'Misc Data'!G29,0)</f>
        <v>0</v>
      </c>
      <c r="M29" s="62">
        <f>IFERROR(('Direct Base Project Costs input'!G29*'Misc Data'!$R29)/'Misc Data'!H29,0)</f>
        <v>0</v>
      </c>
      <c r="N29" s="62">
        <f>IFERROR(('Direct Base Project Costs input'!H29*'Misc Data'!$R29)/'Misc Data'!I29,0)</f>
        <v>0</v>
      </c>
      <c r="O29" s="62">
        <f>IFERROR(('Direct Base Project Costs input'!I29*'Misc Data'!$R29)/'Misc Data'!J29,0)</f>
        <v>0</v>
      </c>
      <c r="Q29" s="62">
        <f>'General Input'!B$27*K29/K$4</f>
        <v>0</v>
      </c>
      <c r="R29" s="62">
        <f>'General Input'!C$27*L29/L$4</f>
        <v>0</v>
      </c>
      <c r="S29" s="62">
        <f>'General Input'!D$27*M29/M$4</f>
        <v>0</v>
      </c>
      <c r="T29" s="62">
        <f>'General Input'!E$27*N29/N$4</f>
        <v>0</v>
      </c>
      <c r="U29" s="62">
        <f>'General Input'!F$27*O29/O$4</f>
        <v>0</v>
      </c>
      <c r="W29" s="62">
        <f>'General Input'!B$35*E29/E$4</f>
        <v>0</v>
      </c>
      <c r="X29" s="62">
        <f>'General Input'!C$35*F29/F$4</f>
        <v>0</v>
      </c>
      <c r="Y29" s="62">
        <f>'General Input'!D$35*G29/G$4</f>
        <v>0</v>
      </c>
      <c r="Z29" s="62">
        <f>'General Input'!E$35*H29/H$4</f>
        <v>0</v>
      </c>
      <c r="AA29" s="62">
        <f>'General Input'!F$35*I29/I$4</f>
        <v>0</v>
      </c>
      <c r="AC29" s="62">
        <f>SUM(E29,Q29,W29)*(1-'Misc Data'!BS29)</f>
        <v>0</v>
      </c>
      <c r="AD29" s="62">
        <f>SUM(F29,R29,X29)*(1-'Misc Data'!BT29)</f>
        <v>0</v>
      </c>
      <c r="AE29" s="62">
        <f>SUM(G29,S29,Y29)*(1-'Misc Data'!BU29)</f>
        <v>0</v>
      </c>
      <c r="AF29" s="62">
        <f>SUM(H29,T29,Z29)*(1-'Misc Data'!BV29)</f>
        <v>0</v>
      </c>
      <c r="AG29" s="62">
        <f>SUM(I29,U29,AA29)*(1-'Misc Data'!BW29)</f>
        <v>0</v>
      </c>
      <c r="AI29" s="62">
        <f>'General Input'!B$47*E29/E$4</f>
        <v>0</v>
      </c>
      <c r="AJ29" s="62">
        <f>'General Input'!C$47*F29/F$4</f>
        <v>0</v>
      </c>
      <c r="AK29" s="62">
        <f>'General Input'!D$47*G29/G$4</f>
        <v>0</v>
      </c>
      <c r="AL29" s="62">
        <f>'General Input'!E$47*H29/H$4</f>
        <v>0</v>
      </c>
      <c r="AM29" s="62">
        <f>'General Input'!F$47*I29/I$4</f>
        <v>0</v>
      </c>
      <c r="AO29" s="62">
        <f>SUM(AC29,AI29)*'General Input'!$C$5</f>
        <v>0</v>
      </c>
      <c r="AP29" s="62">
        <f>SUM(AD29,AJ29)*'General Input'!$C$5</f>
        <v>0</v>
      </c>
      <c r="AQ29" s="62">
        <f>SUM(AE29,AK29)*'General Input'!$C$5</f>
        <v>0</v>
      </c>
      <c r="AR29" s="62">
        <f>SUM(AF29,AL29)*'General Input'!$C$5</f>
        <v>0</v>
      </c>
      <c r="AS29" s="62">
        <f>SUM(AG29,AM29)*'General Input'!$C$5</f>
        <v>0</v>
      </c>
    </row>
    <row r="30" spans="1:45" x14ac:dyDescent="0.2">
      <c r="A30" s="27">
        <f t="shared" si="7"/>
        <v>26</v>
      </c>
      <c r="B30" s="26" t="str">
        <f>'Misc Data'!B30</f>
        <v>BFM - Replace aged/deteriorated Galvanised Iron (GI) Conductor</v>
      </c>
      <c r="C30" s="26" t="str">
        <f>'Misc Data'!C30</f>
        <v>Renewal</v>
      </c>
      <c r="D30" s="26" t="str">
        <f>'Misc Data'!D30</f>
        <v>Reliability &amp; quality maintained</v>
      </c>
      <c r="E30" s="62">
        <f>'Direct Base Project Costs input'!E30*(1+'Misc Data'!$R30*'General Input'!B$11)*(1+'Misc Data'!$S30*'General Input'!B$14)*(1+'Misc Data'!$T30*'General Input'!B$17)*(1+SUM('Misc Data'!$U30:$V30)*'General Input'!B$20)</f>
        <v>0</v>
      </c>
      <c r="F30" s="62">
        <f>'Direct Base Project Costs input'!F30*(1+'Misc Data'!$R30*'General Input'!C$11)*(1+'Misc Data'!$S30*'General Input'!C$14)*(1+'Misc Data'!$T30*'General Input'!C$17)*(1+SUM('Misc Data'!$U30:$V30)*'General Input'!C$20)</f>
        <v>0</v>
      </c>
      <c r="G30" s="62">
        <f>'Direct Base Project Costs input'!G30*(1+'Misc Data'!$R30*'General Input'!D$11)*(1+'Misc Data'!$S30*'General Input'!D$14)*(1+'Misc Data'!$T30*'General Input'!D$17)*(1+SUM('Misc Data'!$U30:$V30)*'General Input'!D$20)</f>
        <v>0</v>
      </c>
      <c r="H30" s="62">
        <f>'Direct Base Project Costs input'!H30*(1+'Misc Data'!$R30*'General Input'!E$11)*(1+'Misc Data'!$S30*'General Input'!E$14)*(1+'Misc Data'!$T30*'General Input'!E$17)*(1+SUM('Misc Data'!$U30:$V30)*'General Input'!E$20)</f>
        <v>0</v>
      </c>
      <c r="I30" s="62">
        <f>'Direct Base Project Costs input'!I30*(1+'Misc Data'!$R30*'General Input'!F$11)*(1+'Misc Data'!$S30*'General Input'!F$14)*(1+'Misc Data'!$T30*'General Input'!F$17)*(1+SUM('Misc Data'!$U30:$V30)*'General Input'!F$20)</f>
        <v>0</v>
      </c>
      <c r="K30" s="62">
        <f>IFERROR(('Direct Base Project Costs input'!E30*'Misc Data'!$R30)/'Misc Data'!F30,0)</f>
        <v>0</v>
      </c>
      <c r="L30" s="62">
        <f>IFERROR(('Direct Base Project Costs input'!F30*'Misc Data'!$R30)/'Misc Data'!G30,0)</f>
        <v>0</v>
      </c>
      <c r="M30" s="62">
        <f>IFERROR(('Direct Base Project Costs input'!G30*'Misc Data'!$R30)/'Misc Data'!H30,0)</f>
        <v>0</v>
      </c>
      <c r="N30" s="62">
        <f>IFERROR(('Direct Base Project Costs input'!H30*'Misc Data'!$R30)/'Misc Data'!I30,0)</f>
        <v>0</v>
      </c>
      <c r="O30" s="62">
        <f>IFERROR(('Direct Base Project Costs input'!I30*'Misc Data'!$R30)/'Misc Data'!J30,0)</f>
        <v>0</v>
      </c>
      <c r="Q30" s="62">
        <f>'General Input'!B$27*K30/K$4</f>
        <v>0</v>
      </c>
      <c r="R30" s="62">
        <f>'General Input'!C$27*L30/L$4</f>
        <v>0</v>
      </c>
      <c r="S30" s="62">
        <f>'General Input'!D$27*M30/M$4</f>
        <v>0</v>
      </c>
      <c r="T30" s="62">
        <f>'General Input'!E$27*N30/N$4</f>
        <v>0</v>
      </c>
      <c r="U30" s="62">
        <f>'General Input'!F$27*O30/O$4</f>
        <v>0</v>
      </c>
      <c r="W30" s="62">
        <f>'General Input'!B$35*E30/E$4</f>
        <v>0</v>
      </c>
      <c r="X30" s="62">
        <f>'General Input'!C$35*F30/F$4</f>
        <v>0</v>
      </c>
      <c r="Y30" s="62">
        <f>'General Input'!D$35*G30/G$4</f>
        <v>0</v>
      </c>
      <c r="Z30" s="62">
        <f>'General Input'!E$35*H30/H$4</f>
        <v>0</v>
      </c>
      <c r="AA30" s="62">
        <f>'General Input'!F$35*I30/I$4</f>
        <v>0</v>
      </c>
      <c r="AC30" s="62">
        <f>SUM(E30,Q30,W30)*(1-'Misc Data'!BS30)</f>
        <v>0</v>
      </c>
      <c r="AD30" s="62">
        <f>SUM(F30,R30,X30)*(1-'Misc Data'!BT30)</f>
        <v>0</v>
      </c>
      <c r="AE30" s="62">
        <f>SUM(G30,S30,Y30)*(1-'Misc Data'!BU30)</f>
        <v>0</v>
      </c>
      <c r="AF30" s="62">
        <f>SUM(H30,T30,Z30)*(1-'Misc Data'!BV30)</f>
        <v>0</v>
      </c>
      <c r="AG30" s="62">
        <f>SUM(I30,U30,AA30)*(1-'Misc Data'!BW30)</f>
        <v>0</v>
      </c>
      <c r="AI30" s="62">
        <f>'General Input'!B$47*E30/E$4</f>
        <v>0</v>
      </c>
      <c r="AJ30" s="62">
        <f>'General Input'!C$47*F30/F$4</f>
        <v>0</v>
      </c>
      <c r="AK30" s="62">
        <f>'General Input'!D$47*G30/G$4</f>
        <v>0</v>
      </c>
      <c r="AL30" s="62">
        <f>'General Input'!E$47*H30/H$4</f>
        <v>0</v>
      </c>
      <c r="AM30" s="62">
        <f>'General Input'!F$47*I30/I$4</f>
        <v>0</v>
      </c>
      <c r="AO30" s="62">
        <f>SUM(AC30,AI30)*'General Input'!$C$5</f>
        <v>0</v>
      </c>
      <c r="AP30" s="62">
        <f>SUM(AD30,AJ30)*'General Input'!$C$5</f>
        <v>0</v>
      </c>
      <c r="AQ30" s="62">
        <f>SUM(AE30,AK30)*'General Input'!$C$5</f>
        <v>0</v>
      </c>
      <c r="AR30" s="62">
        <f>SUM(AF30,AL30)*'General Input'!$C$5</f>
        <v>0</v>
      </c>
      <c r="AS30" s="62">
        <f>SUM(AG30,AM30)*'General Input'!$C$5</f>
        <v>0</v>
      </c>
    </row>
    <row r="31" spans="1:45" x14ac:dyDescent="0.2">
      <c r="A31" s="27">
        <f t="shared" si="7"/>
        <v>27</v>
      </c>
      <c r="B31" s="26" t="str">
        <f>'Misc Data'!B31</f>
        <v>BFM - Replace EDOs with alternative device (ie: boric acid fuses or dropout reclosers)</v>
      </c>
      <c r="C31" s="26" t="str">
        <f>'Misc Data'!C31</f>
        <v>Renewal</v>
      </c>
      <c r="D31" s="26" t="str">
        <f>'Misc Data'!D31</f>
        <v>Reliability &amp; quality maintained</v>
      </c>
      <c r="E31" s="62">
        <f>'Direct Base Project Costs input'!E31*(1+'Misc Data'!$R31*'General Input'!B$11)*(1+'Misc Data'!$S31*'General Input'!B$14)*(1+'Misc Data'!$T31*'General Input'!B$17)*(1+SUM('Misc Data'!$U31:$V31)*'General Input'!B$20)</f>
        <v>0</v>
      </c>
      <c r="F31" s="62">
        <f>'Direct Base Project Costs input'!F31*(1+'Misc Data'!$R31*'General Input'!C$11)*(1+'Misc Data'!$S31*'General Input'!C$14)*(1+'Misc Data'!$T31*'General Input'!C$17)*(1+SUM('Misc Data'!$U31:$V31)*'General Input'!C$20)</f>
        <v>0</v>
      </c>
      <c r="G31" s="62">
        <f>'Direct Base Project Costs input'!G31*(1+'Misc Data'!$R31*'General Input'!D$11)*(1+'Misc Data'!$S31*'General Input'!D$14)*(1+'Misc Data'!$T31*'General Input'!D$17)*(1+SUM('Misc Data'!$U31:$V31)*'General Input'!D$20)</f>
        <v>0</v>
      </c>
      <c r="H31" s="62">
        <f>'Direct Base Project Costs input'!H31*(1+'Misc Data'!$R31*'General Input'!E$11)*(1+'Misc Data'!$S31*'General Input'!E$14)*(1+'Misc Data'!$T31*'General Input'!E$17)*(1+SUM('Misc Data'!$U31:$V31)*'General Input'!E$20)</f>
        <v>0</v>
      </c>
      <c r="I31" s="62">
        <f>'Direct Base Project Costs input'!I31*(1+'Misc Data'!$R31*'General Input'!F$11)*(1+'Misc Data'!$S31*'General Input'!F$14)*(1+'Misc Data'!$T31*'General Input'!F$17)*(1+SUM('Misc Data'!$U31:$V31)*'General Input'!F$20)</f>
        <v>0</v>
      </c>
      <c r="K31" s="62">
        <f>IFERROR(('Direct Base Project Costs input'!E31*'Misc Data'!$R31)/'Misc Data'!F31,0)</f>
        <v>0</v>
      </c>
      <c r="L31" s="62">
        <f>IFERROR(('Direct Base Project Costs input'!F31*'Misc Data'!$R31)/'Misc Data'!G31,0)</f>
        <v>0</v>
      </c>
      <c r="M31" s="62">
        <f>IFERROR(('Direct Base Project Costs input'!G31*'Misc Data'!$R31)/'Misc Data'!H31,0)</f>
        <v>0</v>
      </c>
      <c r="N31" s="62">
        <f>IFERROR(('Direct Base Project Costs input'!H31*'Misc Data'!$R31)/'Misc Data'!I31,0)</f>
        <v>0</v>
      </c>
      <c r="O31" s="62">
        <f>IFERROR(('Direct Base Project Costs input'!I31*'Misc Data'!$R31)/'Misc Data'!J31,0)</f>
        <v>0</v>
      </c>
      <c r="Q31" s="62">
        <f>'General Input'!B$27*K31/K$4</f>
        <v>0</v>
      </c>
      <c r="R31" s="62">
        <f>'General Input'!C$27*L31/L$4</f>
        <v>0</v>
      </c>
      <c r="S31" s="62">
        <f>'General Input'!D$27*M31/M$4</f>
        <v>0</v>
      </c>
      <c r="T31" s="62">
        <f>'General Input'!E$27*N31/N$4</f>
        <v>0</v>
      </c>
      <c r="U31" s="62">
        <f>'General Input'!F$27*O31/O$4</f>
        <v>0</v>
      </c>
      <c r="W31" s="62">
        <f>'General Input'!B$35*E31/E$4</f>
        <v>0</v>
      </c>
      <c r="X31" s="62">
        <f>'General Input'!C$35*F31/F$4</f>
        <v>0</v>
      </c>
      <c r="Y31" s="62">
        <f>'General Input'!D$35*G31/G$4</f>
        <v>0</v>
      </c>
      <c r="Z31" s="62">
        <f>'General Input'!E$35*H31/H$4</f>
        <v>0</v>
      </c>
      <c r="AA31" s="62">
        <f>'General Input'!F$35*I31/I$4</f>
        <v>0</v>
      </c>
      <c r="AC31" s="62">
        <f>SUM(E31,Q31,W31)*(1-'Misc Data'!BS31)</f>
        <v>0</v>
      </c>
      <c r="AD31" s="62">
        <f>SUM(F31,R31,X31)*(1-'Misc Data'!BT31)</f>
        <v>0</v>
      </c>
      <c r="AE31" s="62">
        <f>SUM(G31,S31,Y31)*(1-'Misc Data'!BU31)</f>
        <v>0</v>
      </c>
      <c r="AF31" s="62">
        <f>SUM(H31,T31,Z31)*(1-'Misc Data'!BV31)</f>
        <v>0</v>
      </c>
      <c r="AG31" s="62">
        <f>SUM(I31,U31,AA31)*(1-'Misc Data'!BW31)</f>
        <v>0</v>
      </c>
      <c r="AI31" s="62">
        <f>'General Input'!B$47*E31/E$4</f>
        <v>0</v>
      </c>
      <c r="AJ31" s="62">
        <f>'General Input'!C$47*F31/F$4</f>
        <v>0</v>
      </c>
      <c r="AK31" s="62">
        <f>'General Input'!D$47*G31/G$4</f>
        <v>0</v>
      </c>
      <c r="AL31" s="62">
        <f>'General Input'!E$47*H31/H$4</f>
        <v>0</v>
      </c>
      <c r="AM31" s="62">
        <f>'General Input'!F$47*I31/I$4</f>
        <v>0</v>
      </c>
      <c r="AO31" s="62">
        <f>SUM(AC31,AI31)*'General Input'!$C$5</f>
        <v>0</v>
      </c>
      <c r="AP31" s="62">
        <f>SUM(AD31,AJ31)*'General Input'!$C$5</f>
        <v>0</v>
      </c>
      <c r="AQ31" s="62">
        <f>SUM(AE31,AK31)*'General Input'!$C$5</f>
        <v>0</v>
      </c>
      <c r="AR31" s="62">
        <f>SUM(AF31,AL31)*'General Input'!$C$5</f>
        <v>0</v>
      </c>
      <c r="AS31" s="62">
        <f>SUM(AG31,AM31)*'General Input'!$C$5</f>
        <v>0</v>
      </c>
    </row>
    <row r="32" spans="1:45" x14ac:dyDescent="0.2">
      <c r="A32" s="27">
        <f t="shared" si="7"/>
        <v>28</v>
      </c>
      <c r="B32" s="26" t="str">
        <f>'Misc Data'!B32</f>
        <v>BFM - Replace LV crossarms</v>
      </c>
      <c r="C32" s="26" t="str">
        <f>'Misc Data'!C32</f>
        <v>Renewal</v>
      </c>
      <c r="D32" s="26" t="str">
        <f>'Misc Data'!D32</f>
        <v>Reliability &amp; quality maintained</v>
      </c>
      <c r="E32" s="62">
        <f>'Direct Base Project Costs input'!E32*(1+'Misc Data'!$R32*'General Input'!B$11)*(1+'Misc Data'!$S32*'General Input'!B$14)*(1+'Misc Data'!$T32*'General Input'!B$17)*(1+SUM('Misc Data'!$U32:$V32)*'General Input'!B$20)</f>
        <v>0</v>
      </c>
      <c r="F32" s="62">
        <f>'Direct Base Project Costs input'!F32*(1+'Misc Data'!$R32*'General Input'!C$11)*(1+'Misc Data'!$S32*'General Input'!C$14)*(1+'Misc Data'!$T32*'General Input'!C$17)*(1+SUM('Misc Data'!$U32:$V32)*'General Input'!C$20)</f>
        <v>0</v>
      </c>
      <c r="G32" s="62">
        <f>'Direct Base Project Costs input'!G32*(1+'Misc Data'!$R32*'General Input'!D$11)*(1+'Misc Data'!$S32*'General Input'!D$14)*(1+'Misc Data'!$T32*'General Input'!D$17)*(1+SUM('Misc Data'!$U32:$V32)*'General Input'!D$20)</f>
        <v>0</v>
      </c>
      <c r="H32" s="62">
        <f>'Direct Base Project Costs input'!H32*(1+'Misc Data'!$R32*'General Input'!E$11)*(1+'Misc Data'!$S32*'General Input'!E$14)*(1+'Misc Data'!$T32*'General Input'!E$17)*(1+SUM('Misc Data'!$U32:$V32)*'General Input'!E$20)</f>
        <v>0</v>
      </c>
      <c r="I32" s="62">
        <f>'Direct Base Project Costs input'!I32*(1+'Misc Data'!$R32*'General Input'!F$11)*(1+'Misc Data'!$S32*'General Input'!F$14)*(1+'Misc Data'!$T32*'General Input'!F$17)*(1+SUM('Misc Data'!$U32:$V32)*'General Input'!F$20)</f>
        <v>0</v>
      </c>
      <c r="K32" s="62">
        <f>IFERROR(('Direct Base Project Costs input'!E32*'Misc Data'!$R32)/'Misc Data'!F32,0)</f>
        <v>0</v>
      </c>
      <c r="L32" s="62">
        <f>IFERROR(('Direct Base Project Costs input'!F32*'Misc Data'!$R32)/'Misc Data'!G32,0)</f>
        <v>0</v>
      </c>
      <c r="M32" s="62">
        <f>IFERROR(('Direct Base Project Costs input'!G32*'Misc Data'!$R32)/'Misc Data'!H32,0)</f>
        <v>0</v>
      </c>
      <c r="N32" s="62">
        <f>IFERROR(('Direct Base Project Costs input'!H32*'Misc Data'!$R32)/'Misc Data'!I32,0)</f>
        <v>0</v>
      </c>
      <c r="O32" s="62">
        <f>IFERROR(('Direct Base Project Costs input'!I32*'Misc Data'!$R32)/'Misc Data'!J32,0)</f>
        <v>0</v>
      </c>
      <c r="Q32" s="62">
        <f>'General Input'!B$27*K32/K$4</f>
        <v>0</v>
      </c>
      <c r="R32" s="62">
        <f>'General Input'!C$27*L32/L$4</f>
        <v>0</v>
      </c>
      <c r="S32" s="62">
        <f>'General Input'!D$27*M32/M$4</f>
        <v>0</v>
      </c>
      <c r="T32" s="62">
        <f>'General Input'!E$27*N32/N$4</f>
        <v>0</v>
      </c>
      <c r="U32" s="62">
        <f>'General Input'!F$27*O32/O$4</f>
        <v>0</v>
      </c>
      <c r="W32" s="62">
        <f>'General Input'!B$35*E32/E$4</f>
        <v>0</v>
      </c>
      <c r="X32" s="62">
        <f>'General Input'!C$35*F32/F$4</f>
        <v>0</v>
      </c>
      <c r="Y32" s="62">
        <f>'General Input'!D$35*G32/G$4</f>
        <v>0</v>
      </c>
      <c r="Z32" s="62">
        <f>'General Input'!E$35*H32/H$4</f>
        <v>0</v>
      </c>
      <c r="AA32" s="62">
        <f>'General Input'!F$35*I32/I$4</f>
        <v>0</v>
      </c>
      <c r="AC32" s="62">
        <f>SUM(E32,Q32,W32)*(1-'Misc Data'!BS32)</f>
        <v>0</v>
      </c>
      <c r="AD32" s="62">
        <f>SUM(F32,R32,X32)*(1-'Misc Data'!BT32)</f>
        <v>0</v>
      </c>
      <c r="AE32" s="62">
        <f>SUM(G32,S32,Y32)*(1-'Misc Data'!BU32)</f>
        <v>0</v>
      </c>
      <c r="AF32" s="62">
        <f>SUM(H32,T32,Z32)*(1-'Misc Data'!BV32)</f>
        <v>0</v>
      </c>
      <c r="AG32" s="62">
        <f>SUM(I32,U32,AA32)*(1-'Misc Data'!BW32)</f>
        <v>0</v>
      </c>
      <c r="AI32" s="62">
        <f>'General Input'!B$47*E32/E$4</f>
        <v>0</v>
      </c>
      <c r="AJ32" s="62">
        <f>'General Input'!C$47*F32/F$4</f>
        <v>0</v>
      </c>
      <c r="AK32" s="62">
        <f>'General Input'!D$47*G32/G$4</f>
        <v>0</v>
      </c>
      <c r="AL32" s="62">
        <f>'General Input'!E$47*H32/H$4</f>
        <v>0</v>
      </c>
      <c r="AM32" s="62">
        <f>'General Input'!F$47*I32/I$4</f>
        <v>0</v>
      </c>
      <c r="AO32" s="62">
        <f>SUM(AC32,AI32)*'General Input'!$C$5</f>
        <v>0</v>
      </c>
      <c r="AP32" s="62">
        <f>SUM(AD32,AJ32)*'General Input'!$C$5</f>
        <v>0</v>
      </c>
      <c r="AQ32" s="62">
        <f>SUM(AE32,AK32)*'General Input'!$C$5</f>
        <v>0</v>
      </c>
      <c r="AR32" s="62">
        <f>SUM(AF32,AL32)*'General Input'!$C$5</f>
        <v>0</v>
      </c>
      <c r="AS32" s="62">
        <f>SUM(AG32,AM32)*'General Input'!$C$5</f>
        <v>0</v>
      </c>
    </row>
    <row r="33" spans="1:45" x14ac:dyDescent="0.2">
      <c r="A33" s="27">
        <f t="shared" si="7"/>
        <v>29</v>
      </c>
      <c r="B33" s="26" t="str">
        <f>'Misc Data'!B33</f>
        <v>BFM - Replace/relocate open wire HV with insulated alternative (re vegetation management)</v>
      </c>
      <c r="C33" s="26" t="str">
        <f>'Misc Data'!C33</f>
        <v>Renewal</v>
      </c>
      <c r="D33" s="26" t="str">
        <f>'Misc Data'!D33</f>
        <v>Reliability &amp; quality maintained</v>
      </c>
      <c r="E33" s="62">
        <f>'Direct Base Project Costs input'!E33*(1+'Misc Data'!$R33*'General Input'!B$11)*(1+'Misc Data'!$S33*'General Input'!B$14)*(1+'Misc Data'!$T33*'General Input'!B$17)*(1+SUM('Misc Data'!$U33:$V33)*'General Input'!B$20)</f>
        <v>0</v>
      </c>
      <c r="F33" s="62">
        <f>'Direct Base Project Costs input'!F33*(1+'Misc Data'!$R33*'General Input'!C$11)*(1+'Misc Data'!$S33*'General Input'!C$14)*(1+'Misc Data'!$T33*'General Input'!C$17)*(1+SUM('Misc Data'!$U33:$V33)*'General Input'!C$20)</f>
        <v>0</v>
      </c>
      <c r="G33" s="62">
        <f>'Direct Base Project Costs input'!G33*(1+'Misc Data'!$R33*'General Input'!D$11)*(1+'Misc Data'!$S33*'General Input'!D$14)*(1+'Misc Data'!$T33*'General Input'!D$17)*(1+SUM('Misc Data'!$U33:$V33)*'General Input'!D$20)</f>
        <v>0</v>
      </c>
      <c r="H33" s="62">
        <f>'Direct Base Project Costs input'!H33*(1+'Misc Data'!$R33*'General Input'!E$11)*(1+'Misc Data'!$S33*'General Input'!E$14)*(1+'Misc Data'!$T33*'General Input'!E$17)*(1+SUM('Misc Data'!$U33:$V33)*'General Input'!E$20)</f>
        <v>0</v>
      </c>
      <c r="I33" s="62">
        <f>'Direct Base Project Costs input'!I33*(1+'Misc Data'!$R33*'General Input'!F$11)*(1+'Misc Data'!$S33*'General Input'!F$14)*(1+'Misc Data'!$T33*'General Input'!F$17)*(1+SUM('Misc Data'!$U33:$V33)*'General Input'!F$20)</f>
        <v>0</v>
      </c>
      <c r="K33" s="62">
        <f>IFERROR(('Direct Base Project Costs input'!E33*'Misc Data'!$R33)/'Misc Data'!F33,0)</f>
        <v>0</v>
      </c>
      <c r="L33" s="62">
        <f>IFERROR(('Direct Base Project Costs input'!F33*'Misc Data'!$R33)/'Misc Data'!G33,0)</f>
        <v>0</v>
      </c>
      <c r="M33" s="62">
        <f>IFERROR(('Direct Base Project Costs input'!G33*'Misc Data'!$R33)/'Misc Data'!H33,0)</f>
        <v>0</v>
      </c>
      <c r="N33" s="62">
        <f>IFERROR(('Direct Base Project Costs input'!H33*'Misc Data'!$R33)/'Misc Data'!I33,0)</f>
        <v>0</v>
      </c>
      <c r="O33" s="62">
        <f>IFERROR(('Direct Base Project Costs input'!I33*'Misc Data'!$R33)/'Misc Data'!J33,0)</f>
        <v>0</v>
      </c>
      <c r="Q33" s="62">
        <f>'General Input'!B$27*K33/K$4</f>
        <v>0</v>
      </c>
      <c r="R33" s="62">
        <f>'General Input'!C$27*L33/L$4</f>
        <v>0</v>
      </c>
      <c r="S33" s="62">
        <f>'General Input'!D$27*M33/M$4</f>
        <v>0</v>
      </c>
      <c r="T33" s="62">
        <f>'General Input'!E$27*N33/N$4</f>
        <v>0</v>
      </c>
      <c r="U33" s="62">
        <f>'General Input'!F$27*O33/O$4</f>
        <v>0</v>
      </c>
      <c r="W33" s="62">
        <f>'General Input'!B$35*E33/E$4</f>
        <v>0</v>
      </c>
      <c r="X33" s="62">
        <f>'General Input'!C$35*F33/F$4</f>
        <v>0</v>
      </c>
      <c r="Y33" s="62">
        <f>'General Input'!D$35*G33/G$4</f>
        <v>0</v>
      </c>
      <c r="Z33" s="62">
        <f>'General Input'!E$35*H33/H$4</f>
        <v>0</v>
      </c>
      <c r="AA33" s="62">
        <f>'General Input'!F$35*I33/I$4</f>
        <v>0</v>
      </c>
      <c r="AC33" s="62">
        <f>SUM(E33,Q33,W33)*(1-'Misc Data'!BS33)</f>
        <v>0</v>
      </c>
      <c r="AD33" s="62">
        <f>SUM(F33,R33,X33)*(1-'Misc Data'!BT33)</f>
        <v>0</v>
      </c>
      <c r="AE33" s="62">
        <f>SUM(G33,S33,Y33)*(1-'Misc Data'!BU33)</f>
        <v>0</v>
      </c>
      <c r="AF33" s="62">
        <f>SUM(H33,T33,Z33)*(1-'Misc Data'!BV33)</f>
        <v>0</v>
      </c>
      <c r="AG33" s="62">
        <f>SUM(I33,U33,AA33)*(1-'Misc Data'!BW33)</f>
        <v>0</v>
      </c>
      <c r="AI33" s="62">
        <f>'General Input'!B$47*E33/E$4</f>
        <v>0</v>
      </c>
      <c r="AJ33" s="62">
        <f>'General Input'!C$47*F33/F$4</f>
        <v>0</v>
      </c>
      <c r="AK33" s="62">
        <f>'General Input'!D$47*G33/G$4</f>
        <v>0</v>
      </c>
      <c r="AL33" s="62">
        <f>'General Input'!E$47*H33/H$4</f>
        <v>0</v>
      </c>
      <c r="AM33" s="62">
        <f>'General Input'!F$47*I33/I$4</f>
        <v>0</v>
      </c>
      <c r="AO33" s="62">
        <f>SUM(AC33,AI33)*'General Input'!$C$5</f>
        <v>0</v>
      </c>
      <c r="AP33" s="62">
        <f>SUM(AD33,AJ33)*'General Input'!$C$5</f>
        <v>0</v>
      </c>
      <c r="AQ33" s="62">
        <f>SUM(AE33,AK33)*'General Input'!$C$5</f>
        <v>0</v>
      </c>
      <c r="AR33" s="62">
        <f>SUM(AF33,AL33)*'General Input'!$C$5</f>
        <v>0</v>
      </c>
      <c r="AS33" s="62">
        <f>SUM(AG33,AM33)*'General Input'!$C$5</f>
        <v>0</v>
      </c>
    </row>
    <row r="34" spans="1:45" x14ac:dyDescent="0.2">
      <c r="A34" s="27">
        <f t="shared" si="7"/>
        <v>30</v>
      </c>
      <c r="B34" s="26" t="str">
        <f>'Misc Data'!B34</f>
        <v>CablePI Purchase new and replacement units</v>
      </c>
      <c r="C34" s="26" t="str">
        <f>'Misc Data'!C34</f>
        <v>Renewal</v>
      </c>
      <c r="D34" s="26" t="str">
        <f>'Misc Data'!D34</f>
        <v>Reliability &amp; quality maintained</v>
      </c>
      <c r="E34" s="62">
        <f>'Direct Base Project Costs input'!E34*(1+'Misc Data'!$R34*'General Input'!B$11)*(1+'Misc Data'!$S34*'General Input'!B$14)*(1+'Misc Data'!$T34*'General Input'!B$17)*(1+SUM('Misc Data'!$U34:$V34)*'General Input'!B$20)</f>
        <v>456000</v>
      </c>
      <c r="F34" s="62">
        <f>'Direct Base Project Costs input'!F34*(1+'Misc Data'!$R34*'General Input'!C$11)*(1+'Misc Data'!$S34*'General Input'!C$14)*(1+'Misc Data'!$T34*'General Input'!C$17)*(1+SUM('Misc Data'!$U34:$V34)*'General Input'!C$20)</f>
        <v>456000</v>
      </c>
      <c r="G34" s="62">
        <f>'Direct Base Project Costs input'!G34*(1+'Misc Data'!$R34*'General Input'!D$11)*(1+'Misc Data'!$S34*'General Input'!D$14)*(1+'Misc Data'!$T34*'General Input'!D$17)*(1+SUM('Misc Data'!$U34:$V34)*'General Input'!D$20)</f>
        <v>456000</v>
      </c>
      <c r="H34" s="62">
        <f>'Direct Base Project Costs input'!H34*(1+'Misc Data'!$R34*'General Input'!E$11)*(1+'Misc Data'!$S34*'General Input'!E$14)*(1+'Misc Data'!$T34*'General Input'!E$17)*(1+SUM('Misc Data'!$U34:$V34)*'General Input'!E$20)</f>
        <v>456000</v>
      </c>
      <c r="I34" s="62">
        <f>'Direct Base Project Costs input'!I34*(1+'Misc Data'!$R34*'General Input'!F$11)*(1+'Misc Data'!$S34*'General Input'!F$14)*(1+'Misc Data'!$T34*'General Input'!F$17)*(1+SUM('Misc Data'!$U34:$V34)*'General Input'!F$20)</f>
        <v>456000</v>
      </c>
      <c r="K34" s="62">
        <f>IFERROR(('Direct Base Project Costs input'!E34*'Misc Data'!$R34)/'Misc Data'!F34,0)</f>
        <v>0</v>
      </c>
      <c r="L34" s="62">
        <f>IFERROR(('Direct Base Project Costs input'!F34*'Misc Data'!$R34)/'Misc Data'!G34,0)</f>
        <v>0</v>
      </c>
      <c r="M34" s="62">
        <f>IFERROR(('Direct Base Project Costs input'!G34*'Misc Data'!$R34)/'Misc Data'!H34,0)</f>
        <v>0</v>
      </c>
      <c r="N34" s="62">
        <f>IFERROR(('Direct Base Project Costs input'!H34*'Misc Data'!$R34)/'Misc Data'!I34,0)</f>
        <v>0</v>
      </c>
      <c r="O34" s="62">
        <f>IFERROR(('Direct Base Project Costs input'!I34*'Misc Data'!$R34)/'Misc Data'!J34,0)</f>
        <v>0</v>
      </c>
      <c r="Q34" s="62">
        <f>'General Input'!B$27*K34/K$4</f>
        <v>0</v>
      </c>
      <c r="R34" s="62">
        <f>'General Input'!C$27*L34/L$4</f>
        <v>0</v>
      </c>
      <c r="S34" s="62">
        <f>'General Input'!D$27*M34/M$4</f>
        <v>0</v>
      </c>
      <c r="T34" s="62">
        <f>'General Input'!E$27*N34/N$4</f>
        <v>0</v>
      </c>
      <c r="U34" s="62">
        <f>'General Input'!F$27*O34/O$4</f>
        <v>0</v>
      </c>
      <c r="W34" s="62">
        <f>'General Input'!B$35*E34/E$4</f>
        <v>183519.63778005674</v>
      </c>
      <c r="X34" s="62">
        <f>'General Input'!C$35*F34/F$4</f>
        <v>178866.30257387453</v>
      </c>
      <c r="Y34" s="62">
        <f>'General Input'!D$35*G34/G$4</f>
        <v>187679.12259797924</v>
      </c>
      <c r="Z34" s="62">
        <f>'General Input'!E$35*H34/H$4</f>
        <v>177005.94982488986</v>
      </c>
      <c r="AA34" s="62">
        <f>'General Input'!F$35*I34/I$4</f>
        <v>181310.96232940574</v>
      </c>
      <c r="AC34" s="62">
        <f>SUM(E34,Q34,W34)*(1-'Misc Data'!BS34)</f>
        <v>639519.6377800568</v>
      </c>
      <c r="AD34" s="62">
        <f>SUM(F34,R34,X34)*(1-'Misc Data'!BT34)</f>
        <v>634866.30257387459</v>
      </c>
      <c r="AE34" s="62">
        <f>SUM(G34,S34,Y34)*(1-'Misc Data'!BU34)</f>
        <v>643679.12259797927</v>
      </c>
      <c r="AF34" s="62">
        <f>SUM(H34,T34,Z34)*(1-'Misc Data'!BV34)</f>
        <v>633005.94982488989</v>
      </c>
      <c r="AG34" s="62">
        <f>SUM(I34,U34,AA34)*(1-'Misc Data'!BW34)</f>
        <v>637310.96232940571</v>
      </c>
      <c r="AI34" s="62">
        <f>'General Input'!B$47*E34/E$4</f>
        <v>196156.46179479442</v>
      </c>
      <c r="AJ34" s="62">
        <f>'General Input'!C$47*F34/F$4</f>
        <v>157108.54918071555</v>
      </c>
      <c r="AK34" s="62">
        <f>'General Input'!D$47*G34/G$4</f>
        <v>107277.66687338514</v>
      </c>
      <c r="AL34" s="62">
        <f>'General Input'!E$47*H34/H$4</f>
        <v>140853.09113243924</v>
      </c>
      <c r="AM34" s="62">
        <f>'General Input'!F$47*I34/I$4</f>
        <v>149628.66203975378</v>
      </c>
      <c r="AO34" s="62">
        <f>SUM(AC34,AI34)*'General Input'!$C$5</f>
        <v>872494.84896380163</v>
      </c>
      <c r="AP34" s="62">
        <f>SUM(AD34,AJ34)*'General Input'!$C$5</f>
        <v>826868.18375719048</v>
      </c>
      <c r="AQ34" s="62">
        <f>SUM(AE34,AK34)*'General Input'!$C$5</f>
        <v>784042.92158348707</v>
      </c>
      <c r="AR34" s="62">
        <f>SUM(AF34,AL34)*'General Input'!$C$5</f>
        <v>807954.21503958048</v>
      </c>
      <c r="AS34" s="62">
        <f>SUM(AG34,AM34)*'General Input'!$C$5</f>
        <v>821611.11111937684</v>
      </c>
    </row>
    <row r="35" spans="1:45" x14ac:dyDescent="0.2">
      <c r="A35" s="27">
        <f t="shared" si="7"/>
        <v>31</v>
      </c>
      <c r="B35" s="26" t="str">
        <f>'Misc Data'!B35</f>
        <v>Change or Upgrade Service on Telstra Pole</v>
      </c>
      <c r="C35" s="26" t="str">
        <f>'Misc Data'!C35</f>
        <v>Renewal</v>
      </c>
      <c r="D35" s="26" t="str">
        <f>'Misc Data'!D35</f>
        <v>Reliability &amp; quality maintained</v>
      </c>
      <c r="E35" s="62">
        <f>'Direct Base Project Costs input'!E35*(1+'Misc Data'!$R35*'General Input'!B$11)*(1+'Misc Data'!$S35*'General Input'!B$14)*(1+'Misc Data'!$T35*'General Input'!B$17)*(1+SUM('Misc Data'!$U35:$V35)*'General Input'!B$20)</f>
        <v>21185.961020000002</v>
      </c>
      <c r="F35" s="62">
        <f>'Direct Base Project Costs input'!F35*(1+'Misc Data'!$R35*'General Input'!C$11)*(1+'Misc Data'!$S35*'General Input'!C$14)*(1+'Misc Data'!$T35*'General Input'!C$17)*(1+SUM('Misc Data'!$U35:$V35)*'General Input'!C$20)</f>
        <v>21204.259327846001</v>
      </c>
      <c r="G35" s="62">
        <f>'Direct Base Project Costs input'!G35*(1+'Misc Data'!$R35*'General Input'!D$11)*(1+'Misc Data'!$S35*'General Input'!D$14)*(1+'Misc Data'!$T35*'General Input'!D$17)*(1+SUM('Misc Data'!$U35:$V35)*'General Input'!D$20)</f>
        <v>21232.16862299346</v>
      </c>
      <c r="H35" s="62">
        <f>'Direct Base Project Costs input'!H35*(1+'Misc Data'!$R35*'General Input'!E$11)*(1+'Misc Data'!$S35*'General Input'!E$14)*(1+'Misc Data'!$T35*'General Input'!E$17)*(1+SUM('Misc Data'!$U35:$V35)*'General Input'!E$20)</f>
        <v>21266.577195572336</v>
      </c>
      <c r="I35" s="62">
        <f>'Direct Base Project Costs input'!I35*(1+'Misc Data'!$R35*'General Input'!F$11)*(1+'Misc Data'!$S35*'General Input'!F$14)*(1+'Misc Data'!$T35*'General Input'!F$17)*(1+SUM('Misc Data'!$U35:$V35)*'General Input'!F$20)</f>
        <v>21306.759206550196</v>
      </c>
      <c r="K35" s="62">
        <f>IFERROR(('Direct Base Project Costs input'!E35*'Misc Data'!$R35)/'Misc Data'!F35,0)</f>
        <v>154.96</v>
      </c>
      <c r="L35" s="62">
        <f>IFERROR(('Direct Base Project Costs input'!F35*'Misc Data'!$R35)/'Misc Data'!G35,0)</f>
        <v>154.96</v>
      </c>
      <c r="M35" s="62">
        <f>IFERROR(('Direct Base Project Costs input'!G35*'Misc Data'!$R35)/'Misc Data'!H35,0)</f>
        <v>154.96</v>
      </c>
      <c r="N35" s="62">
        <f>IFERROR(('Direct Base Project Costs input'!H35*'Misc Data'!$R35)/'Misc Data'!I35,0)</f>
        <v>154.96</v>
      </c>
      <c r="O35" s="62">
        <f>IFERROR(('Direct Base Project Costs input'!I35*'Misc Data'!$R35)/'Misc Data'!J35,0)</f>
        <v>154.96</v>
      </c>
      <c r="Q35" s="62">
        <f>'General Input'!B$27*K35/K$4</f>
        <v>4920.2395338437227</v>
      </c>
      <c r="R35" s="62">
        <f>'General Input'!C$27*L35/L$4</f>
        <v>4895.8892518483608</v>
      </c>
      <c r="S35" s="62">
        <f>'General Input'!D$27*M35/M$4</f>
        <v>5164.6374743728002</v>
      </c>
      <c r="T35" s="62">
        <f>'General Input'!E$27*N35/N$4</f>
        <v>5200.4199523000616</v>
      </c>
      <c r="U35" s="62">
        <f>'General Input'!F$27*O35/O$4</f>
        <v>4986.946419562727</v>
      </c>
      <c r="W35" s="62">
        <f>'General Input'!B$35*E35/E$4</f>
        <v>8526.4032728350921</v>
      </c>
      <c r="X35" s="62">
        <f>'General Input'!C$35*F35/F$4</f>
        <v>8317.3847912048332</v>
      </c>
      <c r="Y35" s="62">
        <f>'General Input'!D$35*G35/G$4</f>
        <v>8738.6727588064859</v>
      </c>
      <c r="Z35" s="62">
        <f>'General Input'!E$35*H35/H$4</f>
        <v>8255.0673158478585</v>
      </c>
      <c r="AA35" s="62">
        <f>'General Input'!F$35*I35/I$4</f>
        <v>8471.8180172380289</v>
      </c>
      <c r="AC35" s="62">
        <f>SUM(E35,Q35,W35)*(1-'Misc Data'!BS35)</f>
        <v>34632.603826678816</v>
      </c>
      <c r="AD35" s="62">
        <f>SUM(F35,R35,X35)*(1-'Misc Data'!BT35)</f>
        <v>34417.533370899197</v>
      </c>
      <c r="AE35" s="62">
        <f>SUM(G35,S35,Y35)*(1-'Misc Data'!BU35)</f>
        <v>35135.478856172747</v>
      </c>
      <c r="AF35" s="62">
        <f>SUM(H35,T35,Z35)*(1-'Misc Data'!BV35)</f>
        <v>34722.064463720257</v>
      </c>
      <c r="AG35" s="62">
        <f>SUM(I35,U35,AA35)*(1-'Misc Data'!BW35)</f>
        <v>34765.523643350949</v>
      </c>
      <c r="AI35" s="62">
        <f>'General Input'!B$47*E35/E$4</f>
        <v>9113.5156872930584</v>
      </c>
      <c r="AJ35" s="62">
        <f>'General Input'!C$47*F35/F$4</f>
        <v>7305.6368847577642</v>
      </c>
      <c r="AK35" s="62">
        <f>'General Input'!D$47*G35/G$4</f>
        <v>4995.0384046864756</v>
      </c>
      <c r="AL35" s="62">
        <f>'General Input'!E$47*H35/H$4</f>
        <v>6568.9981048311502</v>
      </c>
      <c r="AM35" s="62">
        <f>'General Input'!F$47*I35/I$4</f>
        <v>6991.4514747353314</v>
      </c>
      <c r="AO35" s="62">
        <f>SUM(AC35,AI35)*'General Input'!$C$5</f>
        <v>45673.513885958142</v>
      </c>
      <c r="AP35" s="62">
        <f>SUM(AD35,AJ35)*'General Input'!$C$5</f>
        <v>43561.436241889038</v>
      </c>
      <c r="AQ35" s="62">
        <f>SUM(AE35,AK35)*'General Input'!$C$5</f>
        <v>41898.613127940058</v>
      </c>
      <c r="AR35" s="62">
        <f>SUM(AF35,AL35)*'General Input'!$C$5</f>
        <v>43110.290479327377</v>
      </c>
      <c r="AS35" s="62">
        <f>SUM(AG35,AM35)*'General Input'!$C$5</f>
        <v>43596.730500459453</v>
      </c>
    </row>
    <row r="36" spans="1:45" x14ac:dyDescent="0.2">
      <c r="A36" s="27">
        <f t="shared" si="7"/>
        <v>32</v>
      </c>
      <c r="B36" s="26" t="str">
        <f>'Misc Data'!B36</f>
        <v>Claremont Zone Substation HMI upgrade project</v>
      </c>
      <c r="C36" s="26" t="str">
        <f>'Misc Data'!C36</f>
        <v>Renewal</v>
      </c>
      <c r="D36" s="26" t="str">
        <f>'Misc Data'!D36</f>
        <v>Reliability &amp; quality maintained</v>
      </c>
      <c r="E36" s="62">
        <f>'Direct Base Project Costs input'!E36*(1+'Misc Data'!$R36*'General Input'!B$11)*(1+'Misc Data'!$S36*'General Input'!B$14)*(1+'Misc Data'!$T36*'General Input'!B$17)*(1+SUM('Misc Data'!$U36:$V36)*'General Input'!B$20)</f>
        <v>16289.995775137679</v>
      </c>
      <c r="F36" s="62">
        <f>'Direct Base Project Costs input'!F36*(1+'Misc Data'!$R36*'General Input'!C$11)*(1+'Misc Data'!$S36*'General Input'!C$14)*(1+'Misc Data'!$T36*'General Input'!C$17)*(1+SUM('Misc Data'!$U36:$V36)*'General Input'!C$20)</f>
        <v>0</v>
      </c>
      <c r="G36" s="62">
        <f>'Direct Base Project Costs input'!G36*(1+'Misc Data'!$R36*'General Input'!D$11)*(1+'Misc Data'!$S36*'General Input'!D$14)*(1+'Misc Data'!$T36*'General Input'!D$17)*(1+SUM('Misc Data'!$U36:$V36)*'General Input'!D$20)</f>
        <v>0</v>
      </c>
      <c r="H36" s="62">
        <f>'Direct Base Project Costs input'!H36*(1+'Misc Data'!$R36*'General Input'!E$11)*(1+'Misc Data'!$S36*'General Input'!E$14)*(1+'Misc Data'!$T36*'General Input'!E$17)*(1+SUM('Misc Data'!$U36:$V36)*'General Input'!E$20)</f>
        <v>0</v>
      </c>
      <c r="I36" s="62">
        <f>'Direct Base Project Costs input'!I36*(1+'Misc Data'!$R36*'General Input'!F$11)*(1+'Misc Data'!$S36*'General Input'!F$14)*(1+'Misc Data'!$T36*'General Input'!F$17)*(1+SUM('Misc Data'!$U36:$V36)*'General Input'!F$20)</f>
        <v>0</v>
      </c>
      <c r="K36" s="62">
        <f>IFERROR(('Direct Base Project Costs input'!E36*'Misc Data'!$R36)/'Misc Data'!F36,0)</f>
        <v>12.603364711135409</v>
      </c>
      <c r="L36" s="62">
        <f>IFERROR(('Direct Base Project Costs input'!F36*'Misc Data'!$R36)/'Misc Data'!G36,0)</f>
        <v>0</v>
      </c>
      <c r="M36" s="62">
        <f>IFERROR(('Direct Base Project Costs input'!G36*'Misc Data'!$R36)/'Misc Data'!H36,0)</f>
        <v>0</v>
      </c>
      <c r="N36" s="62">
        <f>IFERROR(('Direct Base Project Costs input'!H36*'Misc Data'!$R36)/'Misc Data'!I36,0)</f>
        <v>0</v>
      </c>
      <c r="O36" s="62">
        <f>IFERROR(('Direct Base Project Costs input'!I36*'Misc Data'!$R36)/'Misc Data'!J36,0)</f>
        <v>0</v>
      </c>
      <c r="Q36" s="62">
        <f>'General Input'!B$27*K36/K$4</f>
        <v>400.17793824973739</v>
      </c>
      <c r="R36" s="62">
        <f>'General Input'!C$27*L36/L$4</f>
        <v>0</v>
      </c>
      <c r="S36" s="62">
        <f>'General Input'!D$27*M36/M$4</f>
        <v>0</v>
      </c>
      <c r="T36" s="62">
        <f>'General Input'!E$27*N36/N$4</f>
        <v>0</v>
      </c>
      <c r="U36" s="62">
        <f>'General Input'!F$27*O36/O$4</f>
        <v>0</v>
      </c>
      <c r="W36" s="62">
        <f>'General Input'!B$35*E36/E$4</f>
        <v>6555.9958861664936</v>
      </c>
      <c r="X36" s="62">
        <f>'General Input'!C$35*F36/F$4</f>
        <v>0</v>
      </c>
      <c r="Y36" s="62">
        <f>'General Input'!D$35*G36/G$4</f>
        <v>0</v>
      </c>
      <c r="Z36" s="62">
        <f>'General Input'!E$35*H36/H$4</f>
        <v>0</v>
      </c>
      <c r="AA36" s="62">
        <f>'General Input'!F$35*I36/I$4</f>
        <v>0</v>
      </c>
      <c r="AC36" s="62">
        <f>SUM(E36,Q36,W36)*(1-'Misc Data'!BS36)</f>
        <v>23246.169599553908</v>
      </c>
      <c r="AD36" s="62">
        <f>SUM(F36,R36,X36)*(1-'Misc Data'!BT36)</f>
        <v>0</v>
      </c>
      <c r="AE36" s="62">
        <f>SUM(G36,S36,Y36)*(1-'Misc Data'!BU36)</f>
        <v>0</v>
      </c>
      <c r="AF36" s="62">
        <f>SUM(H36,T36,Z36)*(1-'Misc Data'!BV36)</f>
        <v>0</v>
      </c>
      <c r="AG36" s="62">
        <f>SUM(I36,U36,AA36)*(1-'Misc Data'!BW36)</f>
        <v>0</v>
      </c>
      <c r="AI36" s="62">
        <f>'General Input'!B$47*E36/E$4</f>
        <v>7007.4296796121862</v>
      </c>
      <c r="AJ36" s="62">
        <f>'General Input'!C$47*F36/F$4</f>
        <v>0</v>
      </c>
      <c r="AK36" s="62">
        <f>'General Input'!D$47*G36/G$4</f>
        <v>0</v>
      </c>
      <c r="AL36" s="62">
        <f>'General Input'!E$47*H36/H$4</f>
        <v>0</v>
      </c>
      <c r="AM36" s="62">
        <f>'General Input'!F$47*I36/I$4</f>
        <v>0</v>
      </c>
      <c r="AO36" s="62">
        <f>SUM(AC36,AI36)*'General Input'!$C$5</f>
        <v>31586.531608498044</v>
      </c>
      <c r="AP36" s="62">
        <f>SUM(AD36,AJ36)*'General Input'!$C$5</f>
        <v>0</v>
      </c>
      <c r="AQ36" s="62">
        <f>SUM(AE36,AK36)*'General Input'!$C$5</f>
        <v>0</v>
      </c>
      <c r="AR36" s="62">
        <f>SUM(AF36,AL36)*'General Input'!$C$5</f>
        <v>0</v>
      </c>
      <c r="AS36" s="62">
        <f>SUM(AG36,AM36)*'General Input'!$C$5</f>
        <v>0</v>
      </c>
    </row>
    <row r="37" spans="1:45" x14ac:dyDescent="0.2">
      <c r="A37" s="27">
        <f t="shared" si="7"/>
        <v>33</v>
      </c>
      <c r="B37" s="26" t="str">
        <f>'Misc Data'!B37</f>
        <v>Composite Material Alternative Distribution Support Structure Trial</v>
      </c>
      <c r="C37" s="26" t="str">
        <f>'Misc Data'!C37</f>
        <v>Renewal</v>
      </c>
      <c r="D37" s="26" t="str">
        <f>'Misc Data'!D37</f>
        <v>Reliability &amp; quality maintained</v>
      </c>
      <c r="E37" s="62">
        <f>'Direct Base Project Costs input'!E37*(1+'Misc Data'!$R37*'General Input'!B$11)*(1+'Misc Data'!$S37*'General Input'!B$14)*(1+'Misc Data'!$T37*'General Input'!B$17)*(1+SUM('Misc Data'!$U37:$V37)*'General Input'!B$20)</f>
        <v>740563.92338676529</v>
      </c>
      <c r="F37" s="62">
        <f>'Direct Base Project Costs input'!F37*(1+'Misc Data'!$R37*'General Input'!C$11)*(1+'Misc Data'!$S37*'General Input'!C$14)*(1+'Misc Data'!$T37*'General Input'!C$17)*(1+SUM('Misc Data'!$U37:$V37)*'General Input'!C$20)</f>
        <v>740942.52214971371</v>
      </c>
      <c r="G37" s="62">
        <f>'Direct Base Project Costs input'!G37*(1+'Misc Data'!$R37*'General Input'!D$11)*(1+'Misc Data'!$S37*'General Input'!D$14)*(1+'Misc Data'!$T37*'General Input'!D$17)*(1+SUM('Misc Data'!$U37:$V37)*'General Input'!D$20)</f>
        <v>741519.97579769674</v>
      </c>
      <c r="H37" s="62">
        <f>'Direct Base Project Costs input'!H37*(1+'Misc Data'!$R37*'General Input'!E$11)*(1+'Misc Data'!$S37*'General Input'!E$14)*(1+'Misc Data'!$T37*'General Input'!E$17)*(1+SUM('Misc Data'!$U37:$V37)*'General Input'!E$20)</f>
        <v>742231.90190161951</v>
      </c>
      <c r="I37" s="62">
        <f>'Direct Base Project Costs input'!I37*(1+'Misc Data'!$R37*'General Input'!F$11)*(1+'Misc Data'!$S37*'General Input'!F$14)*(1+'Misc Data'!$T37*'General Input'!F$17)*(1+SUM('Misc Data'!$U37:$V37)*'General Input'!F$20)</f>
        <v>743063.28258321201</v>
      </c>
      <c r="K37" s="62">
        <f>IFERROR(('Direct Base Project Costs input'!E37*'Misc Data'!$R37)/'Misc Data'!F37,0)</f>
        <v>2850.659321713269</v>
      </c>
      <c r="L37" s="62">
        <f>IFERROR(('Direct Base Project Costs input'!F37*'Misc Data'!$R37)/'Misc Data'!G37,0)</f>
        <v>2850.659321713269</v>
      </c>
      <c r="M37" s="62">
        <f>IFERROR(('Direct Base Project Costs input'!G37*'Misc Data'!$R37)/'Misc Data'!H37,0)</f>
        <v>2850.659321713269</v>
      </c>
      <c r="N37" s="62">
        <f>IFERROR(('Direct Base Project Costs input'!H37*'Misc Data'!$R37)/'Misc Data'!I37,0)</f>
        <v>2850.659321713269</v>
      </c>
      <c r="O37" s="62">
        <f>IFERROR(('Direct Base Project Costs input'!I37*'Misc Data'!$R37)/'Misc Data'!J37,0)</f>
        <v>2850.659321713269</v>
      </c>
      <c r="Q37" s="62">
        <f>'General Input'!B$27*K37/K$4</f>
        <v>90513.207874378917</v>
      </c>
      <c r="R37" s="62">
        <f>'General Input'!C$27*L37/L$4</f>
        <v>90065.257704293559</v>
      </c>
      <c r="S37" s="62">
        <f>'General Input'!D$27*M37/M$4</f>
        <v>95009.176300919557</v>
      </c>
      <c r="T37" s="62">
        <f>'General Input'!E$27*N37/N$4</f>
        <v>95667.434265925665</v>
      </c>
      <c r="U37" s="62">
        <f>'General Input'!F$27*O37/O$4</f>
        <v>91740.354270851181</v>
      </c>
      <c r="W37" s="62">
        <f>'General Input'!B$35*E37/E$4</f>
        <v>298043.91002832644</v>
      </c>
      <c r="X37" s="62">
        <f>'General Input'!C$35*F37/F$4</f>
        <v>290635.1959576325</v>
      </c>
      <c r="Y37" s="62">
        <f>'General Input'!D$35*G37/G$4</f>
        <v>305192.58431268972</v>
      </c>
      <c r="Z37" s="62">
        <f>'General Input'!E$35*H37/H$4</f>
        <v>288112.85698778648</v>
      </c>
      <c r="AA37" s="62">
        <f>'General Input'!F$35*I37/I$4</f>
        <v>295450.69920352922</v>
      </c>
      <c r="AC37" s="62">
        <f>SUM(E37,Q37,W37)*(1-'Misc Data'!BS37)</f>
        <v>1129121.0412894706</v>
      </c>
      <c r="AD37" s="62">
        <f>SUM(F37,R37,X37)*(1-'Misc Data'!BT37)</f>
        <v>1121642.9758116398</v>
      </c>
      <c r="AE37" s="62">
        <f>SUM(G37,S37,Y37)*(1-'Misc Data'!BU37)</f>
        <v>1141721.7364113061</v>
      </c>
      <c r="AF37" s="62">
        <f>SUM(H37,T37,Z37)*(1-'Misc Data'!BV37)</f>
        <v>1126012.1931553315</v>
      </c>
      <c r="AG37" s="62">
        <f>SUM(I37,U37,AA37)*(1-'Misc Data'!BW37)</f>
        <v>1130254.3360575924</v>
      </c>
      <c r="AI37" s="62">
        <f>'General Input'!B$47*E37/E$4</f>
        <v>318566.66435179627</v>
      </c>
      <c r="AJ37" s="62">
        <f>'General Input'!C$47*F37/F$4</f>
        <v>255281.58921324939</v>
      </c>
      <c r="AK37" s="62">
        <f>'General Input'!D$47*G37/G$4</f>
        <v>174448.53715698665</v>
      </c>
      <c r="AL37" s="62">
        <f>'General Input'!E$47*H37/H$4</f>
        <v>229266.79324550991</v>
      </c>
      <c r="AM37" s="62">
        <f>'General Input'!F$47*I37/I$4</f>
        <v>243823.60698200323</v>
      </c>
      <c r="AO37" s="62">
        <f>SUM(AC37,AI37)*'General Input'!$C$5</f>
        <v>1511470.8518322224</v>
      </c>
      <c r="AP37" s="62">
        <f>SUM(AD37,AJ37)*'General Input'!$C$5</f>
        <v>1437589.9837354789</v>
      </c>
      <c r="AQ37" s="62">
        <f>SUM(AE37,AK37)*'General Input'!$C$5</f>
        <v>1374158.9410440659</v>
      </c>
      <c r="AR37" s="62">
        <f>SUM(AF37,AL37)*'General Input'!$C$5</f>
        <v>1414990.7304339539</v>
      </c>
      <c r="AS37" s="62">
        <f>SUM(AG37,AM37)*'General Input'!$C$5</f>
        <v>1434617.9434672706</v>
      </c>
    </row>
    <row r="38" spans="1:45" x14ac:dyDescent="0.2">
      <c r="A38" s="27">
        <f t="shared" si="7"/>
        <v>34</v>
      </c>
      <c r="B38" s="26" t="str">
        <f>'Misc Data'!B38</f>
        <v>Customer Initiated Major Works Commercial</v>
      </c>
      <c r="C38" s="26" t="str">
        <f>'Misc Data'!C38</f>
        <v>Development</v>
      </c>
      <c r="D38" s="26" t="str">
        <f>'Misc Data'!D38</f>
        <v>Connection</v>
      </c>
      <c r="E38" s="62">
        <f>'Direct Base Project Costs input'!E38*(1+'Misc Data'!$R38*'General Input'!B$11)*(1+'Misc Data'!$S38*'General Input'!B$14)*(1+'Misc Data'!$T38*'General Input'!B$17)*(1+SUM('Misc Data'!$U38:$V38)*'General Input'!B$20)</f>
        <v>617357.79519750539</v>
      </c>
      <c r="F38" s="62">
        <f>'Direct Base Project Costs input'!F38*(1+'Misc Data'!$R38*'General Input'!C$11)*(1+'Misc Data'!$S38*'General Input'!C$14)*(1+'Misc Data'!$T38*'General Input'!C$17)*(1+SUM('Misc Data'!$U38:$V38)*'General Input'!C$20)</f>
        <v>617819.40804444917</v>
      </c>
      <c r="G38" s="62">
        <f>'Direct Base Project Costs input'!G38*(1+'Misc Data'!$R38*'General Input'!D$11)*(1+'Misc Data'!$S38*'General Input'!D$14)*(1+'Misc Data'!$T38*'General Input'!D$17)*(1+SUM('Misc Data'!$U38:$V38)*'General Input'!D$20)</f>
        <v>618523.47802171903</v>
      </c>
      <c r="H38" s="62">
        <f>'Direct Base Project Costs input'!H38*(1+'Misc Data'!$R38*'General Input'!E$11)*(1+'Misc Data'!$S38*'General Input'!E$14)*(1+'Misc Data'!$T38*'General Input'!E$17)*(1+SUM('Misc Data'!$U38:$V38)*'General Input'!E$20)</f>
        <v>619391.50578040991</v>
      </c>
      <c r="I38" s="62">
        <f>'Direct Base Project Costs input'!I38*(1+'Misc Data'!$R38*'General Input'!F$11)*(1+'Misc Data'!$S38*'General Input'!F$14)*(1+'Misc Data'!$T38*'General Input'!F$17)*(1+SUM('Misc Data'!$U38:$V38)*'General Input'!F$20)</f>
        <v>620405.18052233243</v>
      </c>
      <c r="K38" s="62">
        <f>IFERROR(('Direct Base Project Costs input'!E38*'Misc Data'!$R38)/'Misc Data'!F38,0)</f>
        <v>3703.8656423583734</v>
      </c>
      <c r="L38" s="62">
        <f>IFERROR(('Direct Base Project Costs input'!F38*'Misc Data'!$R38)/'Misc Data'!G38,0)</f>
        <v>3703.8656423583734</v>
      </c>
      <c r="M38" s="62">
        <f>IFERROR(('Direct Base Project Costs input'!G38*'Misc Data'!$R38)/'Misc Data'!H38,0)</f>
        <v>3703.8656423583734</v>
      </c>
      <c r="N38" s="62">
        <f>IFERROR(('Direct Base Project Costs input'!H38*'Misc Data'!$R38)/'Misc Data'!I38,0)</f>
        <v>3703.8656423583734</v>
      </c>
      <c r="O38" s="62">
        <f>IFERROR(('Direct Base Project Costs input'!I38*'Misc Data'!$R38)/'Misc Data'!J38,0)</f>
        <v>3703.8656423583734</v>
      </c>
      <c r="Q38" s="62">
        <f>'General Input'!B$27*K38/K$4</f>
        <v>117603.93754244414</v>
      </c>
      <c r="R38" s="62">
        <f>'General Input'!C$27*L38/L$4</f>
        <v>117021.9152601496</v>
      </c>
      <c r="S38" s="62">
        <f>'General Input'!D$27*M38/M$4</f>
        <v>123445.55560509769</v>
      </c>
      <c r="T38" s="62">
        <f>'General Input'!E$27*N38/N$4</f>
        <v>124300.83109937509</v>
      </c>
      <c r="U38" s="62">
        <f>'General Input'!F$27*O38/O$4</f>
        <v>119198.3705711183</v>
      </c>
      <c r="W38" s="62">
        <f>'General Input'!B$35*E38/E$4</f>
        <v>248458.94507750141</v>
      </c>
      <c r="X38" s="62">
        <f>'General Input'!C$35*F38/F$4</f>
        <v>242340.07275283002</v>
      </c>
      <c r="Y38" s="62">
        <f>'General Input'!D$35*G38/G$4</f>
        <v>254570.0518889621</v>
      </c>
      <c r="Z38" s="62">
        <f>'General Input'!E$35*H38/H$4</f>
        <v>240429.78463625046</v>
      </c>
      <c r="AA38" s="62">
        <f>'General Input'!F$35*I38/I$4</f>
        <v>246680.39542687015</v>
      </c>
      <c r="AC38" s="62">
        <f>SUM(E38,Q38,W38)*(1-'Misc Data'!BS38)</f>
        <v>983420.67781745084</v>
      </c>
      <c r="AD38" s="62">
        <f>SUM(F38,R38,X38)*(1-'Misc Data'!BT38)</f>
        <v>977181.39605742879</v>
      </c>
      <c r="AE38" s="62">
        <f>SUM(G38,S38,Y38)*(1-'Misc Data'!BU38)</f>
        <v>996539.08551577874</v>
      </c>
      <c r="AF38" s="62">
        <f>SUM(H38,T38,Z38)*(1-'Misc Data'!BV38)</f>
        <v>984122.1215160354</v>
      </c>
      <c r="AG38" s="62">
        <f>SUM(I38,U38,AA38)*(1-'Misc Data'!BW38)</f>
        <v>986283.94652032084</v>
      </c>
      <c r="AI38" s="62">
        <f>'General Input'!B$47*E38/E$4</f>
        <v>265567.3701038991</v>
      </c>
      <c r="AJ38" s="62">
        <f>'General Input'!C$47*F38/F$4</f>
        <v>212861.20801217528</v>
      </c>
      <c r="AK38" s="62">
        <f>'General Input'!D$47*G38/G$4</f>
        <v>145512.62199250335</v>
      </c>
      <c r="AL38" s="62">
        <f>'General Input'!E$47*H38/H$4</f>
        <v>191322.82502269046</v>
      </c>
      <c r="AM38" s="62">
        <f>'General Input'!F$47*I38/I$4</f>
        <v>203575.43220194848</v>
      </c>
      <c r="AO38" s="62">
        <f>SUM(AC38,AI38)*'General Input'!$C$5</f>
        <v>1304016.7581472448</v>
      </c>
      <c r="AP38" s="62">
        <f>SUM(AD38,AJ38)*'General Input'!$C$5</f>
        <v>1242474.2584195416</v>
      </c>
      <c r="AQ38" s="62">
        <f>SUM(AE38,AK38)*'General Input'!$C$5</f>
        <v>1192368.9483978595</v>
      </c>
      <c r="AR38" s="62">
        <f>SUM(AF38,AL38)*'General Input'!$C$5</f>
        <v>1227233.4480037496</v>
      </c>
      <c r="AS38" s="62">
        <f>SUM(AG38,AM38)*'General Input'!$C$5</f>
        <v>1242282.9604132562</v>
      </c>
    </row>
    <row r="39" spans="1:45" x14ac:dyDescent="0.2">
      <c r="A39" s="27">
        <f t="shared" si="7"/>
        <v>35</v>
      </c>
      <c r="B39" s="26" t="str">
        <f>'Misc Data'!B39</f>
        <v>Customer Initiated Non-Major Works Commercial</v>
      </c>
      <c r="C39" s="26" t="str">
        <f>'Misc Data'!C39</f>
        <v>Development</v>
      </c>
      <c r="D39" s="26" t="str">
        <f>'Misc Data'!D39</f>
        <v>Connection</v>
      </c>
      <c r="E39" s="62">
        <f>'Direct Base Project Costs input'!E39*(1+'Misc Data'!$R39*'General Input'!B$11)*(1+'Misc Data'!$S39*'General Input'!B$14)*(1+'Misc Data'!$T39*'General Input'!B$17)*(1+SUM('Misc Data'!$U39:$V39)*'General Input'!B$20)</f>
        <v>4266983.3768527927</v>
      </c>
      <c r="F39" s="62">
        <f>'Direct Base Project Costs input'!F39*(1+'Misc Data'!$R39*'General Input'!C$11)*(1+'Misc Data'!$S39*'General Input'!C$14)*(1+'Misc Data'!$T39*'General Input'!C$17)*(1+SUM('Misc Data'!$U39:$V39)*'General Input'!C$20)</f>
        <v>4771990.1345645003</v>
      </c>
      <c r="G39" s="62">
        <f>'Direct Base Project Costs input'!G39*(1+'Misc Data'!$R39*'General Input'!D$11)*(1+'Misc Data'!$S39*'General Input'!D$14)*(1+'Misc Data'!$T39*'General Input'!D$17)*(1+SUM('Misc Data'!$U39:$V39)*'General Input'!D$20)</f>
        <v>4753724.6767311217</v>
      </c>
      <c r="H39" s="62">
        <f>'Direct Base Project Costs input'!H39*(1+'Misc Data'!$R39*'General Input'!E$11)*(1+'Misc Data'!$S39*'General Input'!E$14)*(1+'Misc Data'!$T39*'General Input'!E$17)*(1+SUM('Misc Data'!$U39:$V39)*'General Input'!E$20)</f>
        <v>5011051.936765465</v>
      </c>
      <c r="I39" s="62">
        <f>'Direct Base Project Costs input'!I39*(1+'Misc Data'!$R39*'General Input'!F$11)*(1+'Misc Data'!$S39*'General Input'!F$14)*(1+'Misc Data'!$T39*'General Input'!F$17)*(1+SUM('Misc Data'!$U39:$V39)*'General Input'!F$20)</f>
        <v>5109627.521977854</v>
      </c>
      <c r="K39" s="62">
        <f>IFERROR(('Direct Base Project Costs input'!E39*'Misc Data'!$R39)/'Misc Data'!F39,0)</f>
        <v>21001.55999012175</v>
      </c>
      <c r="L39" s="62">
        <f>IFERROR(('Direct Base Project Costs input'!F39*'Misc Data'!$R39)/'Misc Data'!G39,0)</f>
        <v>23472.333344597664</v>
      </c>
      <c r="M39" s="62">
        <f>IFERROR(('Direct Base Project Costs input'!G39*'Misc Data'!$R39)/'Misc Data'!H39,0)</f>
        <v>23360.029972489931</v>
      </c>
      <c r="N39" s="62">
        <f>IFERROR(('Direct Base Project Costs input'!H39*'Misc Data'!$R39)/'Misc Data'!I39,0)</f>
        <v>24595.412142086716</v>
      </c>
      <c r="O39" s="62">
        <f>IFERROR(('Direct Base Project Costs input'!I39*'Misc Data'!$R39)/'Misc Data'!J39,0)</f>
        <v>25044.643661082333</v>
      </c>
      <c r="Q39" s="62">
        <f>'General Input'!B$27*K39/K$4</f>
        <v>666834.70402547508</v>
      </c>
      <c r="R39" s="62">
        <f>'General Input'!C$27*L39/L$4</f>
        <v>741597.47378431587</v>
      </c>
      <c r="S39" s="62">
        <f>'General Input'!D$27*M39/M$4</f>
        <v>778562.76586469589</v>
      </c>
      <c r="T39" s="62">
        <f>'General Input'!E$27*N39/N$4</f>
        <v>825416.05600639479</v>
      </c>
      <c r="U39" s="62">
        <f>'General Input'!F$27*O39/O$4</f>
        <v>805990.55262557359</v>
      </c>
      <c r="W39" s="62">
        <f>'General Input'!B$35*E39/E$4</f>
        <v>1717270.2713454997</v>
      </c>
      <c r="X39" s="62">
        <f>'General Input'!C$35*F39/F$4</f>
        <v>1871816.2966854346</v>
      </c>
      <c r="Y39" s="62">
        <f>'General Input'!D$35*G39/G$4</f>
        <v>1956523.851757148</v>
      </c>
      <c r="Z39" s="62">
        <f>'General Input'!E$35*H39/H$4</f>
        <v>1945144.7537040021</v>
      </c>
      <c r="AA39" s="62">
        <f>'General Input'!F$35*I39/I$4</f>
        <v>2031647.9893741698</v>
      </c>
      <c r="AC39" s="62">
        <f>SUM(E39,Q39,W39)*(1-'Misc Data'!BS39)</f>
        <v>6651088.3522237679</v>
      </c>
      <c r="AD39" s="62">
        <f>SUM(F39,R39,X39)*(1-'Misc Data'!BT39)</f>
        <v>7385403.9050342515</v>
      </c>
      <c r="AE39" s="62">
        <f>SUM(G39,S39,Y39)*(1-'Misc Data'!BU39)</f>
        <v>7488811.2943529654</v>
      </c>
      <c r="AF39" s="62">
        <f>SUM(H39,T39,Z39)*(1-'Misc Data'!BV39)</f>
        <v>7781612.7464758623</v>
      </c>
      <c r="AG39" s="62">
        <f>SUM(I39,U39,AA39)*(1-'Misc Data'!BW39)</f>
        <v>7947266.0639775973</v>
      </c>
      <c r="AI39" s="62">
        <f>'General Input'!B$47*E39/E$4</f>
        <v>1835518.3371505435</v>
      </c>
      <c r="AJ39" s="62">
        <f>'General Input'!C$47*F39/F$4</f>
        <v>1644123.7867239392</v>
      </c>
      <c r="AK39" s="62">
        <f>'General Input'!D$47*G39/G$4</f>
        <v>1118351.9567503326</v>
      </c>
      <c r="AL39" s="62">
        <f>'General Input'!E$47*H39/H$4</f>
        <v>1547855.6033302899</v>
      </c>
      <c r="AM39" s="62">
        <f>'General Input'!F$47*I39/I$4</f>
        <v>1676637.5649891419</v>
      </c>
      <c r="AO39" s="62">
        <f>SUM(AC39,AI39)*'General Input'!$C$5</f>
        <v>8860515.007462658</v>
      </c>
      <c r="AP39" s="62">
        <f>SUM(AD39,AJ39)*'General Input'!$C$5</f>
        <v>9427356.3688647505</v>
      </c>
      <c r="AQ39" s="62">
        <f>SUM(AE39,AK39)*'General Input'!$C$5</f>
        <v>8986383.1269061137</v>
      </c>
      <c r="AR39" s="62">
        <f>SUM(AF39,AL39)*'General Input'!$C$5</f>
        <v>9740512.0032963157</v>
      </c>
      <c r="AS39" s="62">
        <f>SUM(AG39,AM39)*'General Input'!$C$5</f>
        <v>10047919.699354066</v>
      </c>
    </row>
    <row r="40" spans="1:45" x14ac:dyDescent="0.2">
      <c r="A40" s="27">
        <f t="shared" si="7"/>
        <v>36</v>
      </c>
      <c r="B40" s="26" t="str">
        <f>'Misc Data'!B40</f>
        <v>Customer Initiated Non-Major Works Irrigation</v>
      </c>
      <c r="C40" s="26" t="str">
        <f>'Misc Data'!C40</f>
        <v>Development</v>
      </c>
      <c r="D40" s="26" t="str">
        <f>'Misc Data'!D40</f>
        <v>Connection</v>
      </c>
      <c r="E40" s="62">
        <f>'Direct Base Project Costs input'!E40*(1+'Misc Data'!$R40*'General Input'!B$11)*(1+'Misc Data'!$S40*'General Input'!B$14)*(1+'Misc Data'!$T40*'General Input'!B$17)*(1+SUM('Misc Data'!$U40:$V40)*'General Input'!B$20)</f>
        <v>1292764.6395586885</v>
      </c>
      <c r="F40" s="62">
        <f>'Direct Base Project Costs input'!F40*(1+'Misc Data'!$R40*'General Input'!C$11)*(1+'Misc Data'!$S40*'General Input'!C$14)*(1+'Misc Data'!$T40*'General Input'!C$17)*(1+SUM('Misc Data'!$U40:$V40)*'General Input'!C$20)</f>
        <v>1207235.3881891388</v>
      </c>
      <c r="G40" s="62">
        <f>'Direct Base Project Costs input'!G40*(1+'Misc Data'!$R40*'General Input'!D$11)*(1+'Misc Data'!$S40*'General Input'!D$14)*(1+'Misc Data'!$T40*'General Input'!D$17)*(1+SUM('Misc Data'!$U40:$V40)*'General Input'!D$20)</f>
        <v>1380839.4287358036</v>
      </c>
      <c r="H40" s="62">
        <f>'Direct Base Project Costs input'!H40*(1+'Misc Data'!$R40*'General Input'!E$11)*(1+'Misc Data'!$S40*'General Input'!E$14)*(1+'Misc Data'!$T40*'General Input'!E$17)*(1+SUM('Misc Data'!$U40:$V40)*'General Input'!E$20)</f>
        <v>1369905.6768354992</v>
      </c>
      <c r="I40" s="62">
        <f>'Direct Base Project Costs input'!I40*(1+'Misc Data'!$R40*'General Input'!F$11)*(1+'Misc Data'!$S40*'General Input'!F$14)*(1+'Misc Data'!$T40*'General Input'!F$17)*(1+SUM('Misc Data'!$U40:$V40)*'General Input'!F$20)</f>
        <v>1458028.1508148243</v>
      </c>
      <c r="K40" s="62">
        <f>IFERROR(('Direct Base Project Costs input'!E40*'Misc Data'!$R40)/'Misc Data'!F40,0)</f>
        <v>5537.2044437115819</v>
      </c>
      <c r="L40" s="62">
        <f>IFERROR(('Direct Base Project Costs input'!F40*'Misc Data'!$R40)/'Misc Data'!G40,0)</f>
        <v>5168.0646930233488</v>
      </c>
      <c r="M40" s="62">
        <f>IFERROR(('Direct Base Project Costs input'!G40*'Misc Data'!$R40)/'Misc Data'!H40,0)</f>
        <v>5906.3532096821555</v>
      </c>
      <c r="N40" s="62">
        <f>IFERROR(('Direct Base Project Costs input'!H40*'Misc Data'!$R40)/'Misc Data'!I40,0)</f>
        <v>5853.6228232762678</v>
      </c>
      <c r="O40" s="62">
        <f>IFERROR(('Direct Base Project Costs input'!I40*'Misc Data'!$R40)/'Misc Data'!J40,0)</f>
        <v>6222.7715892468414</v>
      </c>
      <c r="Q40" s="62">
        <f>'General Input'!B$27*K40/K$4</f>
        <v>175815.51504210674</v>
      </c>
      <c r="R40" s="62">
        <f>'General Input'!C$27*L40/L$4</f>
        <v>163282.60443617715</v>
      </c>
      <c r="S40" s="62">
        <f>'General Input'!D$27*M40/M$4</f>
        <v>196851.91742131213</v>
      </c>
      <c r="T40" s="62">
        <f>'General Input'!E$27*N40/N$4</f>
        <v>196446.1598051427</v>
      </c>
      <c r="U40" s="62">
        <f>'General Input'!F$27*O40/O$4</f>
        <v>200262.1869950387</v>
      </c>
      <c r="W40" s="62">
        <f>'General Input'!B$35*E40/E$4</f>
        <v>520280.04032165813</v>
      </c>
      <c r="X40" s="62">
        <f>'General Input'!C$35*F40/F$4</f>
        <v>473538.88206519163</v>
      </c>
      <c r="Y40" s="62">
        <f>'General Input'!D$35*G40/G$4</f>
        <v>568321.78165313706</v>
      </c>
      <c r="Z40" s="62">
        <f>'General Input'!E$35*H40/H$4</f>
        <v>531757.57784819335</v>
      </c>
      <c r="AA40" s="62">
        <f>'General Input'!F$35*I40/I$4</f>
        <v>579729.13843771862</v>
      </c>
      <c r="AC40" s="62">
        <f>SUM(E40,Q40,W40)*(1-'Misc Data'!BS40)</f>
        <v>1988860.1949224535</v>
      </c>
      <c r="AD40" s="62">
        <f>SUM(F40,R40,X40)*(1-'Misc Data'!BT40)</f>
        <v>1844056.8746905075</v>
      </c>
      <c r="AE40" s="62">
        <f>SUM(G40,S40,Y40)*(1-'Misc Data'!BU40)</f>
        <v>2146013.1278102528</v>
      </c>
      <c r="AF40" s="62">
        <f>SUM(H40,T40,Z40)*(1-'Misc Data'!BV40)</f>
        <v>2098109.4144888353</v>
      </c>
      <c r="AG40" s="62">
        <f>SUM(I40,U40,AA40)*(1-'Misc Data'!BW40)</f>
        <v>2238019.4762475817</v>
      </c>
      <c r="AI40" s="62">
        <f>'General Input'!B$47*E40/E$4</f>
        <v>556105.56497643655</v>
      </c>
      <c r="AJ40" s="62">
        <f>'General Input'!C$47*F40/F$4</f>
        <v>415936.40429388941</v>
      </c>
      <c r="AK40" s="62">
        <f>'General Input'!D$47*G40/G$4</f>
        <v>324853.57947709423</v>
      </c>
      <c r="AL40" s="62">
        <f>'General Input'!E$47*H40/H$4</f>
        <v>423147.91478543077</v>
      </c>
      <c r="AM40" s="62">
        <f>'General Input'!F$47*I40/I$4</f>
        <v>478427.19610245276</v>
      </c>
      <c r="AO40" s="62">
        <f>SUM(AC40,AI40)*'General Input'!$C$5</f>
        <v>2657093.4808721803</v>
      </c>
      <c r="AP40" s="62">
        <f>SUM(AD40,AJ40)*'General Input'!$C$5</f>
        <v>2359565.5010474324</v>
      </c>
      <c r="AQ40" s="62">
        <f>SUM(AE40,AK40)*'General Input'!$C$5</f>
        <v>2579729.7250467357</v>
      </c>
      <c r="AR40" s="62">
        <f>SUM(AF40,AL40)*'General Input'!$C$5</f>
        <v>2632340.4891239139</v>
      </c>
      <c r="AS40" s="62">
        <f>SUM(AG40,AM40)*'General Input'!$C$5</f>
        <v>2836129.6084883148</v>
      </c>
    </row>
    <row r="41" spans="1:45" x14ac:dyDescent="0.2">
      <c r="A41" s="27">
        <f t="shared" si="7"/>
        <v>37</v>
      </c>
      <c r="B41" s="26" t="str">
        <f>'Misc Data'!B41</f>
        <v>Customer Initiated Non-Major Works Residential</v>
      </c>
      <c r="C41" s="26" t="str">
        <f>'Misc Data'!C41</f>
        <v>Development</v>
      </c>
      <c r="D41" s="26" t="str">
        <f>'Misc Data'!D41</f>
        <v>Connection</v>
      </c>
      <c r="E41" s="62">
        <f>'Direct Base Project Costs input'!E41*(1+'Misc Data'!$R41*'General Input'!B$11)*(1+'Misc Data'!$S41*'General Input'!B$14)*(1+'Misc Data'!$T41*'General Input'!B$17)*(1+SUM('Misc Data'!$U41:$V41)*'General Input'!B$20)</f>
        <v>1574473.5955608201</v>
      </c>
      <c r="F41" s="62">
        <f>'Direct Base Project Costs input'!F41*(1+'Misc Data'!$R41*'General Input'!C$11)*(1+'Misc Data'!$S41*'General Input'!C$14)*(1+'Misc Data'!$T41*'General Input'!C$17)*(1+SUM('Misc Data'!$U41:$V41)*'General Input'!C$20)</f>
        <v>1870448.8557814753</v>
      </c>
      <c r="G41" s="62">
        <f>'Direct Base Project Costs input'!G41*(1+'Misc Data'!$R41*'General Input'!D$11)*(1+'Misc Data'!$S41*'General Input'!D$14)*(1+'Misc Data'!$T41*'General Input'!D$17)*(1+SUM('Misc Data'!$U41:$V41)*'General Input'!D$20)</f>
        <v>1852224.4948440909</v>
      </c>
      <c r="H41" s="62">
        <f>'Direct Base Project Costs input'!H41*(1+'Misc Data'!$R41*'General Input'!E$11)*(1+'Misc Data'!$S41*'General Input'!E$14)*(1+'Misc Data'!$T41*'General Input'!E$17)*(1+SUM('Misc Data'!$U41:$V41)*'General Input'!E$20)</f>
        <v>1997500.2566739658</v>
      </c>
      <c r="I41" s="62">
        <f>'Direct Base Project Costs input'!I41*(1+'Misc Data'!$R41*'General Input'!F$11)*(1+'Misc Data'!$S41*'General Input'!F$14)*(1+'Misc Data'!$T41*'General Input'!F$17)*(1+SUM('Misc Data'!$U41:$V41)*'General Input'!F$20)</f>
        <v>2056910.459207416</v>
      </c>
      <c r="K41" s="62">
        <f>IFERROR(('Direct Base Project Costs input'!E41*'Misc Data'!$R41)/'Misc Data'!F41,0)</f>
        <v>9446.1316981725904</v>
      </c>
      <c r="L41" s="62">
        <f>IFERROR(('Direct Base Project Costs input'!F41*'Misc Data'!$R41)/'Misc Data'!G41,0)</f>
        <v>11213.46961751563</v>
      </c>
      <c r="M41" s="62">
        <f>IFERROR(('Direct Base Project Costs input'!G41*'Misc Data'!$R41)/'Misc Data'!H41,0)</f>
        <v>11091.592015562952</v>
      </c>
      <c r="N41" s="62">
        <f>IFERROR(('Direct Base Project Costs input'!H41*'Misc Data'!$R41)/'Misc Data'!I41,0)</f>
        <v>11944.789320925716</v>
      </c>
      <c r="O41" s="62">
        <f>IFERROR(('Direct Base Project Costs input'!I41*'Misc Data'!$R41)/'Misc Data'!J41,0)</f>
        <v>12279.968503039667</v>
      </c>
      <c r="Q41" s="62">
        <f>'General Input'!B$27*K41/K$4</f>
        <v>299930.50221504335</v>
      </c>
      <c r="R41" s="62">
        <f>'General Input'!C$27*L41/L$4</f>
        <v>354284.36613527953</v>
      </c>
      <c r="S41" s="62">
        <f>'General Input'!D$27*M41/M$4</f>
        <v>369669.92626503971</v>
      </c>
      <c r="T41" s="62">
        <f>'General Input'!E$27*N41/N$4</f>
        <v>400864.22761075624</v>
      </c>
      <c r="U41" s="62">
        <f>'General Input'!F$27*O41/O$4</f>
        <v>395195.82446164644</v>
      </c>
      <c r="W41" s="62">
        <f>'General Input'!B$35*E41/E$4</f>
        <v>633655.31568330107</v>
      </c>
      <c r="X41" s="62">
        <f>'General Input'!C$35*F41/F$4</f>
        <v>733684.80479641841</v>
      </c>
      <c r="Y41" s="62">
        <f>'General Input'!D$35*G41/G$4</f>
        <v>762333.04396233405</v>
      </c>
      <c r="Z41" s="62">
        <f>'General Input'!E$35*H41/H$4</f>
        <v>775371.55747376452</v>
      </c>
      <c r="AA41" s="62">
        <f>'General Input'!F$35*I41/I$4</f>
        <v>817851.78680771159</v>
      </c>
      <c r="AC41" s="62">
        <f>SUM(E41,Q41,W41)*(1-'Misc Data'!BS41)</f>
        <v>2508059.4134591646</v>
      </c>
      <c r="AD41" s="62">
        <f>SUM(F41,R41,X41)*(1-'Misc Data'!BT41)</f>
        <v>2958418.0267131729</v>
      </c>
      <c r="AE41" s="62">
        <f>SUM(G41,S41,Y41)*(1-'Misc Data'!BU41)</f>
        <v>2984227.4650714649</v>
      </c>
      <c r="AF41" s="62">
        <f>SUM(H41,T41,Z41)*(1-'Misc Data'!BV41)</f>
        <v>3173736.041758487</v>
      </c>
      <c r="AG41" s="62">
        <f>SUM(I41,U41,AA41)*(1-'Misc Data'!BW41)</f>
        <v>3269958.0704767741</v>
      </c>
      <c r="AI41" s="62">
        <f>'General Input'!B$47*E41/E$4</f>
        <v>677287.65283890045</v>
      </c>
      <c r="AJ41" s="62">
        <f>'General Input'!C$47*F41/F$4</f>
        <v>644437.51326437946</v>
      </c>
      <c r="AK41" s="62">
        <f>'General Input'!D$47*G41/G$4</f>
        <v>435750.70686975541</v>
      </c>
      <c r="AL41" s="62">
        <f>'General Input'!E$47*H41/H$4</f>
        <v>617004.57388238795</v>
      </c>
      <c r="AM41" s="62">
        <f>'General Input'!F$47*I41/I$4</f>
        <v>674940.26304118684</v>
      </c>
      <c r="AO41" s="62">
        <f>SUM(AC41,AI41)*'General Input'!$C$5</f>
        <v>3325689.1143840672</v>
      </c>
      <c r="AP41" s="62">
        <f>SUM(AD41,AJ41)*'General Input'!$C$5</f>
        <v>3761592.442084136</v>
      </c>
      <c r="AQ41" s="62">
        <f>SUM(AE41,AK41)*'General Input'!$C$5</f>
        <v>3570657.7465903526</v>
      </c>
      <c r="AR41" s="62">
        <f>SUM(AF41,AL41)*'General Input'!$C$5</f>
        <v>3957755.4779742635</v>
      </c>
      <c r="AS41" s="62">
        <f>SUM(AG41,AM41)*'General Input'!$C$5</f>
        <v>4118705.1746859443</v>
      </c>
    </row>
    <row r="42" spans="1:45" x14ac:dyDescent="0.2">
      <c r="A42" s="27">
        <f t="shared" si="7"/>
        <v>38</v>
      </c>
      <c r="B42" s="26" t="str">
        <f>'Misc Data'!B42</f>
        <v>Customer Initiated Subdivisions</v>
      </c>
      <c r="C42" s="26" t="str">
        <f>'Misc Data'!C42</f>
        <v>Development</v>
      </c>
      <c r="D42" s="26" t="str">
        <f>'Misc Data'!D42</f>
        <v>Connection</v>
      </c>
      <c r="E42" s="62">
        <f>'Direct Base Project Costs input'!E42*(1+'Misc Data'!$R42*'General Input'!B$11)*(1+'Misc Data'!$S42*'General Input'!B$14)*(1+'Misc Data'!$T42*'General Input'!B$17)*(1+SUM('Misc Data'!$U42:$V42)*'General Input'!B$20)</f>
        <v>5117055.1910684118</v>
      </c>
      <c r="F42" s="62">
        <f>'Direct Base Project Costs input'!F42*(1+'Misc Data'!$R42*'General Input'!C$11)*(1+'Misc Data'!$S42*'General Input'!C$14)*(1+'Misc Data'!$T42*'General Input'!C$17)*(1+SUM('Misc Data'!$U42:$V42)*'General Input'!C$20)</f>
        <v>5494004.244772125</v>
      </c>
      <c r="G42" s="62">
        <f>'Direct Base Project Costs input'!G42*(1+'Misc Data'!$R42*'General Input'!D$11)*(1+'Misc Data'!$S42*'General Input'!D$14)*(1+'Misc Data'!$T42*'General Input'!D$17)*(1+SUM('Misc Data'!$U42:$V42)*'General Input'!D$20)</f>
        <v>5472317.2622738024</v>
      </c>
      <c r="H42" s="62">
        <f>'Direct Base Project Costs input'!H42*(1+'Misc Data'!$R42*'General Input'!E$11)*(1+'Misc Data'!$S42*'General Input'!E$14)*(1+'Misc Data'!$T42*'General Input'!E$17)*(1+SUM('Misc Data'!$U42:$V42)*'General Input'!E$20)</f>
        <v>5651334.4276126772</v>
      </c>
      <c r="I42" s="62">
        <f>'Direct Base Project Costs input'!I42*(1+'Misc Data'!$R42*'General Input'!F$11)*(1+'Misc Data'!$S42*'General Input'!F$14)*(1+'Misc Data'!$T42*'General Input'!F$17)*(1+SUM('Misc Data'!$U42:$V42)*'General Input'!F$20)</f>
        <v>5733113.1240662085</v>
      </c>
      <c r="K42" s="62">
        <f>IFERROR(('Direct Base Project Costs input'!E42*'Misc Data'!$R42)/'Misc Data'!F42,0)</f>
        <v>13837.592924592696</v>
      </c>
      <c r="L42" s="62">
        <f>IFERROR(('Direct Base Project Costs input'!F42*'Misc Data'!$R42)/'Misc Data'!G42,0)</f>
        <v>14851.983478192295</v>
      </c>
      <c r="M42" s="62">
        <f>IFERROR(('Direct Base Project Costs input'!G42*'Misc Data'!$R42)/'Misc Data'!H42,0)</f>
        <v>14785.820321100007</v>
      </c>
      <c r="N42" s="62">
        <f>IFERROR(('Direct Base Project Costs input'!H42*'Misc Data'!$R42)/'Misc Data'!I42,0)</f>
        <v>15259.943034636002</v>
      </c>
      <c r="O42" s="62">
        <f>IFERROR(('Direct Base Project Costs input'!I42*'Misc Data'!$R42)/'Misc Data'!J42,0)</f>
        <v>15469.431150367513</v>
      </c>
      <c r="Q42" s="62">
        <f>'General Input'!B$27*K42/K$4</f>
        <v>439366.75116686343</v>
      </c>
      <c r="R42" s="62">
        <f>'General Input'!C$27*L42/L$4</f>
        <v>469241.5221961221</v>
      </c>
      <c r="S42" s="62">
        <f>'General Input'!D$27*M42/M$4</f>
        <v>492794.2805865769</v>
      </c>
      <c r="T42" s="62">
        <f>'General Input'!E$27*N42/N$4</f>
        <v>512119.98082268587</v>
      </c>
      <c r="U42" s="62">
        <f>'General Input'!F$27*O42/O$4</f>
        <v>497839.59917396354</v>
      </c>
      <c r="W42" s="62">
        <f>'General Input'!B$35*E42/E$4</f>
        <v>2059386.2174680568</v>
      </c>
      <c r="X42" s="62">
        <f>'General Input'!C$35*F42/F$4</f>
        <v>2155026.8104990395</v>
      </c>
      <c r="Y42" s="62">
        <f>'General Input'!D$35*G42/G$4</f>
        <v>2252280.0490379892</v>
      </c>
      <c r="Z42" s="62">
        <f>'General Input'!E$35*H42/H$4</f>
        <v>2193683.8117054435</v>
      </c>
      <c r="AA42" s="62">
        <f>'General Input'!F$35*I42/I$4</f>
        <v>2279553.1966398903</v>
      </c>
      <c r="AC42" s="62">
        <f>SUM(E42,Q42,W42)*(1-'Misc Data'!BS42)</f>
        <v>7615808.159703332</v>
      </c>
      <c r="AD42" s="62">
        <f>SUM(F42,R42,X42)*(1-'Misc Data'!BT42)</f>
        <v>8118272.577467287</v>
      </c>
      <c r="AE42" s="62">
        <f>SUM(G42,S42,Y42)*(1-'Misc Data'!BU42)</f>
        <v>8217391.5918983687</v>
      </c>
      <c r="AF42" s="62">
        <f>SUM(H42,T42,Z42)*(1-'Misc Data'!BV42)</f>
        <v>8357138.2201408073</v>
      </c>
      <c r="AG42" s="62">
        <f>SUM(I42,U42,AA42)*(1-'Misc Data'!BW42)</f>
        <v>8510505.9198800623</v>
      </c>
      <c r="AI42" s="62">
        <f>'General Input'!B$47*E42/E$4</f>
        <v>2201191.7567733889</v>
      </c>
      <c r="AJ42" s="62">
        <f>'General Input'!C$47*F42/F$4</f>
        <v>1892883.8510720208</v>
      </c>
      <c r="AK42" s="62">
        <f>'General Input'!D$47*G42/G$4</f>
        <v>1287406.6409817631</v>
      </c>
      <c r="AL42" s="62">
        <f>'General Input'!E$47*H42/H$4</f>
        <v>1745631.4104219731</v>
      </c>
      <c r="AM42" s="62">
        <f>'General Input'!F$47*I42/I$4</f>
        <v>1881223.7852556568</v>
      </c>
      <c r="AO42" s="62">
        <f>SUM(AC42,AI42)*'General Input'!$C$5</f>
        <v>10249523.545978617</v>
      </c>
      <c r="AP42" s="62">
        <f>SUM(AD42,AJ42)*'General Input'!$C$5</f>
        <v>10452234.329203801</v>
      </c>
      <c r="AQ42" s="62">
        <f>SUM(AE42,AK42)*'General Input'!$C$5</f>
        <v>9923566.681932332</v>
      </c>
      <c r="AR42" s="62">
        <f>SUM(AF42,AL42)*'General Input'!$C$5</f>
        <v>10547883.883981336</v>
      </c>
      <c r="AS42" s="62">
        <f>SUM(AG42,AM42)*'General Input'!$C$5</f>
        <v>10849575.145403493</v>
      </c>
    </row>
    <row r="43" spans="1:45" x14ac:dyDescent="0.2">
      <c r="A43" s="27">
        <f t="shared" si="7"/>
        <v>39</v>
      </c>
      <c r="B43" s="26" t="str">
        <f>'Misc Data'!B43</f>
        <v>Customer Initiated Substations</v>
      </c>
      <c r="C43" s="26" t="str">
        <f>'Misc Data'!C43</f>
        <v>Development</v>
      </c>
      <c r="D43" s="26" t="str">
        <f>'Misc Data'!D43</f>
        <v>Connection</v>
      </c>
      <c r="E43" s="62">
        <f>'Direct Base Project Costs input'!E43*(1+'Misc Data'!$R43*'General Input'!B$11)*(1+'Misc Data'!$S43*'General Input'!B$14)*(1+'Misc Data'!$T43*'General Input'!B$17)*(1+SUM('Misc Data'!$U43:$V43)*'General Input'!B$20)</f>
        <v>857031.61939448013</v>
      </c>
      <c r="F43" s="62">
        <f>'Direct Base Project Costs input'!F43*(1+'Misc Data'!$R43*'General Input'!C$11)*(1+'Misc Data'!$S43*'General Input'!C$14)*(1+'Misc Data'!$T43*'General Input'!C$17)*(1+SUM('Misc Data'!$U43:$V43)*'General Input'!C$20)</f>
        <v>857315.26768053009</v>
      </c>
      <c r="G43" s="62">
        <f>'Direct Base Project Costs input'!G43*(1+'Misc Data'!$R43*'General Input'!D$11)*(1+'Misc Data'!$S43*'General Input'!D$14)*(1+'Misc Data'!$T43*'General Input'!D$17)*(1+SUM('Misc Data'!$U43:$V43)*'General Input'!D$20)</f>
        <v>857747.89914569422</v>
      </c>
      <c r="H43" s="62">
        <f>'Direct Base Project Costs input'!H43*(1+'Misc Data'!$R43*'General Input'!E$11)*(1+'Misc Data'!$S43*'General Input'!E$14)*(1+'Misc Data'!$T43*'General Input'!E$17)*(1+SUM('Misc Data'!$U43:$V43)*'General Input'!E$20)</f>
        <v>858281.27811819618</v>
      </c>
      <c r="I43" s="62">
        <f>'Direct Base Project Costs input'!I43*(1+'Misc Data'!$R43*'General Input'!F$11)*(1+'Misc Data'!$S43*'General Input'!F$14)*(1+'Misc Data'!$T43*'General Input'!F$17)*(1+SUM('Misc Data'!$U43:$V43)*'General Input'!F$20)</f>
        <v>858904.15312061901</v>
      </c>
      <c r="K43" s="62">
        <f>IFERROR(('Direct Base Project Costs input'!E43*'Misc Data'!$R43)/'Misc Data'!F43,0)</f>
        <v>2083.548947413904</v>
      </c>
      <c r="L43" s="62">
        <f>IFERROR(('Direct Base Project Costs input'!F43*'Misc Data'!$R43)/'Misc Data'!G43,0)</f>
        <v>2083.548947413904</v>
      </c>
      <c r="M43" s="62">
        <f>IFERROR(('Direct Base Project Costs input'!G43*'Misc Data'!$R43)/'Misc Data'!H43,0)</f>
        <v>2083.548947413904</v>
      </c>
      <c r="N43" s="62">
        <f>IFERROR(('Direct Base Project Costs input'!H43*'Misc Data'!$R43)/'Misc Data'!I43,0)</f>
        <v>2083.548947413904</v>
      </c>
      <c r="O43" s="62">
        <f>IFERROR(('Direct Base Project Costs input'!I43*'Misc Data'!$R43)/'Misc Data'!J43,0)</f>
        <v>2083.548947413904</v>
      </c>
      <c r="Q43" s="62">
        <f>'General Input'!B$27*K43/K$4</f>
        <v>66156.168700079812</v>
      </c>
      <c r="R43" s="62">
        <f>'General Input'!C$27*L43/L$4</f>
        <v>65828.761598759011</v>
      </c>
      <c r="S43" s="62">
        <f>'General Input'!D$27*M43/M$4</f>
        <v>69442.275254929336</v>
      </c>
      <c r="T43" s="62">
        <f>'General Input'!E$27*N43/N$4</f>
        <v>69923.396474735768</v>
      </c>
      <c r="U43" s="62">
        <f>'General Input'!F$27*O43/O$4</f>
        <v>67053.090883385768</v>
      </c>
      <c r="W43" s="62">
        <f>'General Input'!B$35*E43/E$4</f>
        <v>344916.95692397025</v>
      </c>
      <c r="X43" s="62">
        <f>'General Input'!C$35*F43/F$4</f>
        <v>336282.48260997358</v>
      </c>
      <c r="Y43" s="62">
        <f>'General Input'!D$35*G43/G$4</f>
        <v>353029.3270217629</v>
      </c>
      <c r="Z43" s="62">
        <f>'General Input'!E$35*H43/H$4</f>
        <v>333159.85274173628</v>
      </c>
      <c r="AA43" s="62">
        <f>'General Input'!F$35*I43/I$4</f>
        <v>341510.39155926032</v>
      </c>
      <c r="AC43" s="62">
        <f>SUM(E43,Q43,W43)*(1-'Misc Data'!BS43)</f>
        <v>1268104.7450185302</v>
      </c>
      <c r="AD43" s="62">
        <f>SUM(F43,R43,X43)*(1-'Misc Data'!BT43)</f>
        <v>1259426.5118892626</v>
      </c>
      <c r="AE43" s="62">
        <f>SUM(G43,S43,Y43)*(1-'Misc Data'!BU43)</f>
        <v>1280219.5014223864</v>
      </c>
      <c r="AF43" s="62">
        <f>SUM(H43,T43,Z43)*(1-'Misc Data'!BV43)</f>
        <v>1261364.5273346682</v>
      </c>
      <c r="AG43" s="62">
        <f>SUM(I43,U43,AA43)*(1-'Misc Data'!BW43)</f>
        <v>1267467.6355632651</v>
      </c>
      <c r="AI43" s="62">
        <f>'General Input'!B$47*E43/E$4</f>
        <v>368667.30286553537</v>
      </c>
      <c r="AJ43" s="62">
        <f>'General Input'!C$47*F43/F$4</f>
        <v>295376.22345562477</v>
      </c>
      <c r="AK43" s="62">
        <f>'General Input'!D$47*G43/G$4</f>
        <v>201792.09075854765</v>
      </c>
      <c r="AL43" s="62">
        <f>'General Input'!E$47*H43/H$4</f>
        <v>265113.09448256297</v>
      </c>
      <c r="AM43" s="62">
        <f>'General Input'!F$47*I43/I$4</f>
        <v>281834.82292067108</v>
      </c>
      <c r="AO43" s="62">
        <f>SUM(AC43,AI43)*'General Input'!$C$5</f>
        <v>1708885.9923519541</v>
      </c>
      <c r="AP43" s="62">
        <f>SUM(AD43,AJ43)*'General Input'!$C$5</f>
        <v>1623305.2236786347</v>
      </c>
      <c r="AQ43" s="62">
        <f>SUM(AE43,AK43)*'General Input'!$C$5</f>
        <v>1547307.0020075275</v>
      </c>
      <c r="AR43" s="62">
        <f>SUM(AF43,AL43)*'General Input'!$C$5</f>
        <v>1593732.1442741051</v>
      </c>
      <c r="AS43" s="62">
        <f>SUM(AG43,AM43)*'General Input'!$C$5</f>
        <v>1617562.6121195678</v>
      </c>
    </row>
    <row r="44" spans="1:45" x14ac:dyDescent="0.2">
      <c r="A44" s="27">
        <f t="shared" si="7"/>
        <v>40</v>
      </c>
      <c r="B44" s="26" t="str">
        <f>'Misc Data'!B44</f>
        <v>Demand Mgmt - Customer Side controls for demand management capability building</v>
      </c>
      <c r="C44" s="26" t="str">
        <f>'Misc Data'!C44</f>
        <v>Renewal</v>
      </c>
      <c r="D44" s="26" t="str">
        <f>'Misc Data'!D44</f>
        <v>Reliability &amp; quality maintained</v>
      </c>
      <c r="E44" s="62">
        <f>'Direct Base Project Costs input'!E44*(1+'Misc Data'!$R44*'General Input'!B$11)*(1+'Misc Data'!$S44*'General Input'!B$14)*(1+'Misc Data'!$T44*'General Input'!B$17)*(1+SUM('Misc Data'!$U44:$V44)*'General Input'!B$20)</f>
        <v>13941.18851437207</v>
      </c>
      <c r="F44" s="62">
        <f>'Direct Base Project Costs input'!F44*(1+'Misc Data'!$R44*'General Input'!C$11)*(1+'Misc Data'!$S44*'General Input'!C$14)*(1+'Misc Data'!$T44*'General Input'!C$17)*(1+SUM('Misc Data'!$U44:$V44)*'General Input'!C$20)</f>
        <v>13950.011115337436</v>
      </c>
      <c r="G44" s="62">
        <f>'Direct Base Project Costs input'!G44*(1+'Misc Data'!$R44*'General Input'!D$11)*(1+'Misc Data'!$S44*'General Input'!D$14)*(1+'Misc Data'!$T44*'General Input'!D$17)*(1+SUM('Misc Data'!$U44:$V44)*'General Input'!D$20)</f>
        <v>13963.46769156202</v>
      </c>
      <c r="H44" s="62">
        <f>'Direct Base Project Costs input'!H44*(1+'Misc Data'!$R44*'General Input'!E$11)*(1+'Misc Data'!$S44*'General Input'!E$14)*(1+'Misc Data'!$T44*'General Input'!E$17)*(1+SUM('Misc Data'!$U44:$V44)*'General Input'!E$20)</f>
        <v>13980.057919915709</v>
      </c>
      <c r="I44" s="62">
        <f>'Direct Base Project Costs input'!I44*(1+'Misc Data'!$R44*'General Input'!F$11)*(1+'Misc Data'!$S44*'General Input'!F$14)*(1+'Misc Data'!$T44*'General Input'!F$17)*(1+SUM('Misc Data'!$U44:$V44)*'General Input'!F$20)</f>
        <v>13999.431834259438</v>
      </c>
      <c r="K44" s="62">
        <f>IFERROR(('Direct Base Project Costs input'!E44*'Misc Data'!$R44)/'Misc Data'!F44,0)</f>
        <v>66.785211573741861</v>
      </c>
      <c r="L44" s="62">
        <f>IFERROR(('Direct Base Project Costs input'!F44*'Misc Data'!$R44)/'Misc Data'!G44,0)</f>
        <v>66.785211573741861</v>
      </c>
      <c r="M44" s="62">
        <f>IFERROR(('Direct Base Project Costs input'!G44*'Misc Data'!$R44)/'Misc Data'!H44,0)</f>
        <v>66.785211573741861</v>
      </c>
      <c r="N44" s="62">
        <f>IFERROR(('Direct Base Project Costs input'!H44*'Misc Data'!$R44)/'Misc Data'!I44,0)</f>
        <v>66.785211573741861</v>
      </c>
      <c r="O44" s="62">
        <f>IFERROR(('Direct Base Project Costs input'!I44*'Misc Data'!$R44)/'Misc Data'!J44,0)</f>
        <v>66.785211573741861</v>
      </c>
      <c r="Q44" s="62">
        <f>'General Input'!B$27*K44/K$4</f>
        <v>2120.5423222847317</v>
      </c>
      <c r="R44" s="62">
        <f>'General Input'!C$27*L44/L$4</f>
        <v>2110.0477512022553</v>
      </c>
      <c r="S44" s="62">
        <f>'General Input'!D$27*M44/M$4</f>
        <v>2225.8738153566287</v>
      </c>
      <c r="T44" s="62">
        <f>'General Input'!E$27*N44/N$4</f>
        <v>2241.2954748752459</v>
      </c>
      <c r="U44" s="62">
        <f>'General Input'!F$27*O44/O$4</f>
        <v>2149.2918929879402</v>
      </c>
      <c r="W44" s="62">
        <f>'General Input'!B$35*E44/E$4</f>
        <v>5610.7058473268635</v>
      </c>
      <c r="X44" s="62">
        <f>'General Input'!C$35*F44/F$4</f>
        <v>5471.9011163703044</v>
      </c>
      <c r="Y44" s="62">
        <f>'General Input'!D$35*G44/G$4</f>
        <v>5747.0424666175231</v>
      </c>
      <c r="Z44" s="62">
        <f>'General Input'!E$35*H44/H$4</f>
        <v>5426.6522603545036</v>
      </c>
      <c r="AA44" s="62">
        <f>'General Input'!F$35*I44/I$4</f>
        <v>5566.3387235405626</v>
      </c>
      <c r="AC44" s="62">
        <f>SUM(E44,Q44,W44)*(1-'Misc Data'!BS44)</f>
        <v>21672.436683983666</v>
      </c>
      <c r="AD44" s="62">
        <f>SUM(F44,R44,X44)*(1-'Misc Data'!BT44)</f>
        <v>21531.959982909997</v>
      </c>
      <c r="AE44" s="62">
        <f>SUM(G44,S44,Y44)*(1-'Misc Data'!BU44)</f>
        <v>21936.383973536173</v>
      </c>
      <c r="AF44" s="62">
        <f>SUM(H44,T44,Z44)*(1-'Misc Data'!BV44)</f>
        <v>21648.005655145458</v>
      </c>
      <c r="AG44" s="62">
        <f>SUM(I44,U44,AA44)*(1-'Misc Data'!BW44)</f>
        <v>21715.06245078794</v>
      </c>
      <c r="AI44" s="62">
        <f>'General Input'!B$47*E44/E$4</f>
        <v>5997.048710950552</v>
      </c>
      <c r="AJ44" s="62">
        <f>'General Input'!C$47*F44/F$4</f>
        <v>4806.2851039156158</v>
      </c>
      <c r="AK44" s="62">
        <f>'General Input'!D$47*G44/G$4</f>
        <v>3285.0180601154971</v>
      </c>
      <c r="AL44" s="62">
        <f>'General Input'!E$47*H44/H$4</f>
        <v>4318.2771320847942</v>
      </c>
      <c r="AM44" s="62">
        <f>'General Input'!F$47*I44/I$4</f>
        <v>4593.6759970986304</v>
      </c>
      <c r="AO44" s="62">
        <f>SUM(AC44,AI44)*'General Input'!$C$5</f>
        <v>28888.565190318572</v>
      </c>
      <c r="AP44" s="62">
        <f>SUM(AD44,AJ44)*'General Input'!$C$5</f>
        <v>27498.672249562394</v>
      </c>
      <c r="AQ44" s="62">
        <f>SUM(AE44,AK44)*'General Input'!$C$5</f>
        <v>26332.622614433407</v>
      </c>
      <c r="AR44" s="62">
        <f>SUM(AF44,AL44)*'General Input'!$C$5</f>
        <v>27110.321798268178</v>
      </c>
      <c r="AS44" s="62">
        <f>SUM(AG44,AM44)*'General Input'!$C$5</f>
        <v>27467.865588348024</v>
      </c>
    </row>
    <row r="45" spans="1:45" x14ac:dyDescent="0.2">
      <c r="A45" s="27">
        <f t="shared" si="7"/>
        <v>41</v>
      </c>
      <c r="B45" s="26" t="str">
        <f>'Misc Data'!B45</f>
        <v>Derwent Bridge 22 kV supply development</v>
      </c>
      <c r="C45" s="26" t="str">
        <f>'Misc Data'!C45</f>
        <v>Development</v>
      </c>
      <c r="D45" s="26" t="str">
        <f>'Misc Data'!D45</f>
        <v>Augmentation</v>
      </c>
      <c r="E45" s="62">
        <f>'Direct Base Project Costs input'!E45*(1+'Misc Data'!$R45*'General Input'!B$11)*(1+'Misc Data'!$S45*'General Input'!B$14)*(1+'Misc Data'!$T45*'General Input'!B$17)*(1+SUM('Misc Data'!$U45:$V45)*'General Input'!B$20)</f>
        <v>995089.8020627799</v>
      </c>
      <c r="F45" s="62">
        <f>'Direct Base Project Costs input'!F45*(1+'Misc Data'!$R45*'General Input'!C$11)*(1+'Misc Data'!$S45*'General Input'!C$14)*(1+'Misc Data'!$T45*'General Input'!C$17)*(1+SUM('Misc Data'!$U45:$V45)*'General Input'!C$20)</f>
        <v>663755.82357526675</v>
      </c>
      <c r="G45" s="62">
        <f>'Direct Base Project Costs input'!G45*(1+'Misc Data'!$R45*'General Input'!D$11)*(1+'Misc Data'!$S45*'General Input'!D$14)*(1+'Misc Data'!$T45*'General Input'!D$17)*(1+SUM('Misc Data'!$U45:$V45)*'General Input'!D$20)</f>
        <v>0</v>
      </c>
      <c r="H45" s="62">
        <f>'Direct Base Project Costs input'!H45*(1+'Misc Data'!$R45*'General Input'!E$11)*(1+'Misc Data'!$S45*'General Input'!E$14)*(1+'Misc Data'!$T45*'General Input'!E$17)*(1+SUM('Misc Data'!$U45:$V45)*'General Input'!E$20)</f>
        <v>0</v>
      </c>
      <c r="I45" s="62">
        <f>'Direct Base Project Costs input'!I45*(1+'Misc Data'!$R45*'General Input'!F$11)*(1+'Misc Data'!$S45*'General Input'!F$14)*(1+'Misc Data'!$T45*'General Input'!F$17)*(1+SUM('Misc Data'!$U45:$V45)*'General Input'!F$20)</f>
        <v>0</v>
      </c>
      <c r="K45" s="62">
        <f>IFERROR(('Direct Base Project Costs input'!E45*'Misc Data'!$R45)/'Misc Data'!F45,0)</f>
        <v>4077.1343923582658</v>
      </c>
      <c r="L45" s="62">
        <f>IFERROR(('Direct Base Project Costs input'!F45*'Misc Data'!$R45)/'Misc Data'!G45,0)</f>
        <v>2718.0895949055111</v>
      </c>
      <c r="M45" s="62">
        <f>IFERROR(('Direct Base Project Costs input'!G45*'Misc Data'!$R45)/'Misc Data'!H45,0)</f>
        <v>0</v>
      </c>
      <c r="N45" s="62">
        <f>IFERROR(('Direct Base Project Costs input'!H45*'Misc Data'!$R45)/'Misc Data'!I45,0)</f>
        <v>0</v>
      </c>
      <c r="O45" s="62">
        <f>IFERROR(('Direct Base Project Costs input'!I45*'Misc Data'!$R45)/'Misc Data'!J45,0)</f>
        <v>0</v>
      </c>
      <c r="Q45" s="62">
        <f>'General Input'!B$27*K45/K$4</f>
        <v>129455.84552190917</v>
      </c>
      <c r="R45" s="62">
        <f>'General Input'!C$27*L45/L$4</f>
        <v>85876.778738117937</v>
      </c>
      <c r="S45" s="62">
        <f>'General Input'!D$27*M45/M$4</f>
        <v>0</v>
      </c>
      <c r="T45" s="62">
        <f>'General Input'!E$27*N45/N$4</f>
        <v>0</v>
      </c>
      <c r="U45" s="62">
        <f>'General Input'!F$27*O45/O$4</f>
        <v>0</v>
      </c>
      <c r="W45" s="62">
        <f>'General Input'!B$35*E45/E$4</f>
        <v>400479.21059910028</v>
      </c>
      <c r="X45" s="62">
        <f>'General Input'!C$35*F45/F$4</f>
        <v>260358.6622254056</v>
      </c>
      <c r="Y45" s="62">
        <f>'General Input'!D$35*G45/G$4</f>
        <v>0</v>
      </c>
      <c r="Z45" s="62">
        <f>'General Input'!E$35*H45/H$4</f>
        <v>0</v>
      </c>
      <c r="AA45" s="62">
        <f>'General Input'!F$35*I45/I$4</f>
        <v>0</v>
      </c>
      <c r="AC45" s="62">
        <f>SUM(E45,Q45,W45)*(1-'Misc Data'!BS45)</f>
        <v>1525024.8581837893</v>
      </c>
      <c r="AD45" s="62">
        <f>SUM(F45,R45,X45)*(1-'Misc Data'!BT45)</f>
        <v>1009991.2645387902</v>
      </c>
      <c r="AE45" s="62">
        <f>SUM(G45,S45,Y45)*(1-'Misc Data'!BU45)</f>
        <v>0</v>
      </c>
      <c r="AF45" s="62">
        <f>SUM(H45,T45,Z45)*(1-'Misc Data'!BV45)</f>
        <v>0</v>
      </c>
      <c r="AG45" s="62">
        <f>SUM(I45,U45,AA45)*(1-'Misc Data'!BW45)</f>
        <v>0</v>
      </c>
      <c r="AI45" s="62">
        <f>'General Input'!B$47*E45/E$4</f>
        <v>428055.47092262551</v>
      </c>
      <c r="AJ45" s="62">
        <f>'General Input'!C$47*F45/F$4</f>
        <v>228687.97028982712</v>
      </c>
      <c r="AK45" s="62">
        <f>'General Input'!D$47*G45/G$4</f>
        <v>0</v>
      </c>
      <c r="AL45" s="62">
        <f>'General Input'!E$47*H45/H$4</f>
        <v>0</v>
      </c>
      <c r="AM45" s="62">
        <f>'General Input'!F$47*I45/I$4</f>
        <v>0</v>
      </c>
      <c r="AO45" s="62">
        <f>SUM(AC45,AI45)*'General Input'!$C$5</f>
        <v>2039130.3851154854</v>
      </c>
      <c r="AP45" s="62">
        <f>SUM(AD45,AJ45)*'General Input'!$C$5</f>
        <v>1293253.7528071189</v>
      </c>
      <c r="AQ45" s="62">
        <f>SUM(AE45,AK45)*'General Input'!$C$5</f>
        <v>0</v>
      </c>
      <c r="AR45" s="62">
        <f>SUM(AF45,AL45)*'General Input'!$C$5</f>
        <v>0</v>
      </c>
      <c r="AS45" s="62">
        <f>SUM(AG45,AM45)*'General Input'!$C$5</f>
        <v>0</v>
      </c>
    </row>
    <row r="46" spans="1:45" x14ac:dyDescent="0.2">
      <c r="A46" s="27">
        <f t="shared" si="7"/>
        <v>42</v>
      </c>
      <c r="B46" s="26" t="str">
        <f>'Misc Data'!B46</f>
        <v>Derwent Park and Newtown  Zone Substation AVR Replacement</v>
      </c>
      <c r="C46" s="26" t="str">
        <f>'Misc Data'!C46</f>
        <v>Renewal</v>
      </c>
      <c r="D46" s="26" t="str">
        <f>'Misc Data'!D46</f>
        <v>Reliability &amp; quality maintained</v>
      </c>
      <c r="E46" s="62">
        <f>'Direct Base Project Costs input'!E46*(1+'Misc Data'!$R46*'General Input'!B$11)*(1+'Misc Data'!$S46*'General Input'!B$14)*(1+'Misc Data'!$T46*'General Input'!B$17)*(1+SUM('Misc Data'!$U46:$V46)*'General Input'!B$20)</f>
        <v>32579.991550275357</v>
      </c>
      <c r="F46" s="62">
        <f>'Direct Base Project Costs input'!F46*(1+'Misc Data'!$R46*'General Input'!C$11)*(1+'Misc Data'!$S46*'General Input'!C$14)*(1+'Misc Data'!$T46*'General Input'!C$17)*(1+SUM('Misc Data'!$U46:$V46)*'General Input'!C$20)</f>
        <v>0</v>
      </c>
      <c r="G46" s="62">
        <f>'Direct Base Project Costs input'!G46*(1+'Misc Data'!$R46*'General Input'!D$11)*(1+'Misc Data'!$S46*'General Input'!D$14)*(1+'Misc Data'!$T46*'General Input'!D$17)*(1+SUM('Misc Data'!$U46:$V46)*'General Input'!D$20)</f>
        <v>0</v>
      </c>
      <c r="H46" s="62">
        <f>'Direct Base Project Costs input'!H46*(1+'Misc Data'!$R46*'General Input'!E$11)*(1+'Misc Data'!$S46*'General Input'!E$14)*(1+'Misc Data'!$T46*'General Input'!E$17)*(1+SUM('Misc Data'!$U46:$V46)*'General Input'!E$20)</f>
        <v>0</v>
      </c>
      <c r="I46" s="62">
        <f>'Direct Base Project Costs input'!I46*(1+'Misc Data'!$R46*'General Input'!F$11)*(1+'Misc Data'!$S46*'General Input'!F$14)*(1+'Misc Data'!$T46*'General Input'!F$17)*(1+SUM('Misc Data'!$U46:$V46)*'General Input'!F$20)</f>
        <v>0</v>
      </c>
      <c r="K46" s="62">
        <f>IFERROR(('Direct Base Project Costs input'!E46*'Misc Data'!$R46)/'Misc Data'!F46,0)</f>
        <v>25.197714139930948</v>
      </c>
      <c r="L46" s="62">
        <f>IFERROR(('Direct Base Project Costs input'!F46*'Misc Data'!$R46)/'Misc Data'!G46,0)</f>
        <v>0</v>
      </c>
      <c r="M46" s="62">
        <f>IFERROR(('Direct Base Project Costs input'!G46*'Misc Data'!$R46)/'Misc Data'!H46,0)</f>
        <v>0</v>
      </c>
      <c r="N46" s="62">
        <f>IFERROR(('Direct Base Project Costs input'!H46*'Misc Data'!$R46)/'Misc Data'!I46,0)</f>
        <v>0</v>
      </c>
      <c r="O46" s="62">
        <f>IFERROR(('Direct Base Project Costs input'!I46*'Misc Data'!$R46)/'Misc Data'!J46,0)</f>
        <v>0</v>
      </c>
      <c r="Q46" s="62">
        <f>'General Input'!B$27*K46/K$4</f>
        <v>800.06962618599152</v>
      </c>
      <c r="R46" s="62">
        <f>'General Input'!C$27*L46/L$4</f>
        <v>0</v>
      </c>
      <c r="S46" s="62">
        <f>'General Input'!D$27*M46/M$4</f>
        <v>0</v>
      </c>
      <c r="T46" s="62">
        <f>'General Input'!E$27*N46/N$4</f>
        <v>0</v>
      </c>
      <c r="U46" s="62">
        <f>'General Input'!F$27*O46/O$4</f>
        <v>0</v>
      </c>
      <c r="W46" s="62">
        <f>'General Input'!B$35*E46/E$4</f>
        <v>13111.991772332987</v>
      </c>
      <c r="X46" s="62">
        <f>'General Input'!C$35*F46/F$4</f>
        <v>0</v>
      </c>
      <c r="Y46" s="62">
        <f>'General Input'!D$35*G46/G$4</f>
        <v>0</v>
      </c>
      <c r="Z46" s="62">
        <f>'General Input'!E$35*H46/H$4</f>
        <v>0</v>
      </c>
      <c r="AA46" s="62">
        <f>'General Input'!F$35*I46/I$4</f>
        <v>0</v>
      </c>
      <c r="AC46" s="62">
        <f>SUM(E46,Q46,W46)*(1-'Misc Data'!BS46)</f>
        <v>46492.052948794335</v>
      </c>
      <c r="AD46" s="62">
        <f>SUM(F46,R46,X46)*(1-'Misc Data'!BT46)</f>
        <v>0</v>
      </c>
      <c r="AE46" s="62">
        <f>SUM(G46,S46,Y46)*(1-'Misc Data'!BU46)</f>
        <v>0</v>
      </c>
      <c r="AF46" s="62">
        <f>SUM(H46,T46,Z46)*(1-'Misc Data'!BV46)</f>
        <v>0</v>
      </c>
      <c r="AG46" s="62">
        <f>SUM(I46,U46,AA46)*(1-'Misc Data'!BW46)</f>
        <v>0</v>
      </c>
      <c r="AI46" s="62">
        <f>'General Input'!B$47*E46/E$4</f>
        <v>14014.859359224372</v>
      </c>
      <c r="AJ46" s="62">
        <f>'General Input'!C$47*F46/F$4</f>
        <v>0</v>
      </c>
      <c r="AK46" s="62">
        <f>'General Input'!D$47*G46/G$4</f>
        <v>0</v>
      </c>
      <c r="AL46" s="62">
        <f>'General Input'!E$47*H46/H$4</f>
        <v>0</v>
      </c>
      <c r="AM46" s="62">
        <f>'General Input'!F$47*I46/I$4</f>
        <v>0</v>
      </c>
      <c r="AO46" s="62">
        <f>SUM(AC46,AI46)*'General Input'!$C$5</f>
        <v>63172.764354884137</v>
      </c>
      <c r="AP46" s="62">
        <f>SUM(AD46,AJ46)*'General Input'!$C$5</f>
        <v>0</v>
      </c>
      <c r="AQ46" s="62">
        <f>SUM(AE46,AK46)*'General Input'!$C$5</f>
        <v>0</v>
      </c>
      <c r="AR46" s="62">
        <f>SUM(AF46,AL46)*'General Input'!$C$5</f>
        <v>0</v>
      </c>
      <c r="AS46" s="62">
        <f>SUM(AG46,AM46)*'General Input'!$C$5</f>
        <v>0</v>
      </c>
    </row>
    <row r="47" spans="1:45" x14ac:dyDescent="0.2">
      <c r="A47" s="27">
        <f t="shared" si="7"/>
        <v>43</v>
      </c>
      <c r="B47" s="26" t="str">
        <f>'Misc Data'!B47</f>
        <v>East Coast South supply development</v>
      </c>
      <c r="C47" s="26" t="str">
        <f>'Misc Data'!C47</f>
        <v>Development</v>
      </c>
      <c r="D47" s="26" t="str">
        <f>'Misc Data'!D47</f>
        <v>Augmentation</v>
      </c>
      <c r="E47" s="62">
        <f>'Direct Base Project Costs input'!E47*(1+'Misc Data'!$R47*'General Input'!B$11)*(1+'Misc Data'!$S47*'General Input'!B$14)*(1+'Misc Data'!$T47*'General Input'!B$17)*(1+SUM('Misc Data'!$U47:$V47)*'General Input'!B$20)</f>
        <v>0</v>
      </c>
      <c r="F47" s="62">
        <f>'Direct Base Project Costs input'!F47*(1+'Misc Data'!$R47*'General Input'!C$11)*(1+'Misc Data'!$S47*'General Input'!C$14)*(1+'Misc Data'!$T47*'General Input'!C$17)*(1+SUM('Misc Data'!$U47:$V47)*'General Input'!C$20)</f>
        <v>73919.989377234</v>
      </c>
      <c r="G47" s="62">
        <f>'Direct Base Project Costs input'!G47*(1+'Misc Data'!$R47*'General Input'!D$11)*(1+'Misc Data'!$S47*'General Input'!D$14)*(1+'Misc Data'!$T47*'General Input'!D$17)*(1+SUM('Misc Data'!$U47:$V47)*'General Input'!D$20)</f>
        <v>92476.991266986486</v>
      </c>
      <c r="H47" s="62">
        <f>'Direct Base Project Costs input'!H47*(1+'Misc Data'!$R47*'General Input'!E$11)*(1+'Misc Data'!$S47*'General Input'!E$14)*(1+'Misc Data'!$T47*'General Input'!E$17)*(1+SUM('Misc Data'!$U47:$V47)*'General Input'!E$20)</f>
        <v>1036805.4281863115</v>
      </c>
      <c r="I47" s="62">
        <f>'Direct Base Project Costs input'!I47*(1+'Misc Data'!$R47*'General Input'!F$11)*(1+'Misc Data'!$S47*'General Input'!F$14)*(1+'Misc Data'!$T47*'General Input'!F$17)*(1+SUM('Misc Data'!$U47:$V47)*'General Input'!F$20)</f>
        <v>648779.35019097035</v>
      </c>
      <c r="K47" s="62">
        <f>IFERROR(('Direct Base Project Costs input'!E47*'Misc Data'!$R47)/'Misc Data'!F47,0)</f>
        <v>0</v>
      </c>
      <c r="L47" s="62">
        <f>IFERROR(('Direct Base Project Costs input'!F47*'Misc Data'!$R47)/'Misc Data'!G47,0)</f>
        <v>302.70613512574653</v>
      </c>
      <c r="M47" s="62">
        <f>IFERROR(('Direct Base Project Costs input'!G47*'Misc Data'!$R47)/'Misc Data'!H47,0)</f>
        <v>378.38041508659819</v>
      </c>
      <c r="N47" s="62">
        <f>IFERROR(('Direct Base Project Costs input'!H47*'Misc Data'!$R47)/'Misc Data'!I47,0)</f>
        <v>4237.8498306310921</v>
      </c>
      <c r="O47" s="62">
        <f>IFERROR(('Direct Base Project Costs input'!I47*'Misc Data'!$R47)/'Misc Data'!J47,0)</f>
        <v>2648.6538903238475</v>
      </c>
      <c r="Q47" s="62">
        <f>'General Input'!B$27*K47/K$4</f>
        <v>0</v>
      </c>
      <c r="R47" s="62">
        <f>'General Input'!C$27*L47/L$4</f>
        <v>9563.8597924025544</v>
      </c>
      <c r="S47" s="62">
        <f>'General Input'!D$27*M47/M$4</f>
        <v>12610.981358576279</v>
      </c>
      <c r="T47" s="62">
        <f>'General Input'!E$27*N47/N$4</f>
        <v>142221.21072577027</v>
      </c>
      <c r="U47" s="62">
        <f>'General Input'!F$27*O47/O$4</f>
        <v>85239.384583191786</v>
      </c>
      <c r="W47" s="62">
        <f>'General Input'!B$35*E47/E$4</f>
        <v>0</v>
      </c>
      <c r="X47" s="62">
        <f>'General Input'!C$35*F47/F$4</f>
        <v>28995.164882030542</v>
      </c>
      <c r="Y47" s="62">
        <f>'General Input'!D$35*G47/G$4</f>
        <v>38061.404783967133</v>
      </c>
      <c r="Z47" s="62">
        <f>'General Input'!E$35*H47/H$4</f>
        <v>402457.74035026249</v>
      </c>
      <c r="AA47" s="62">
        <f>'General Input'!F$35*I47/I$4</f>
        <v>257962.29895300738</v>
      </c>
      <c r="AC47" s="62">
        <f>SUM(E47,Q47,W47)*(1-'Misc Data'!BS47)</f>
        <v>0</v>
      </c>
      <c r="AD47" s="62">
        <f>SUM(F47,R47,X47)*(1-'Misc Data'!BT47)</f>
        <v>112479.01405166709</v>
      </c>
      <c r="AE47" s="62">
        <f>SUM(G47,S47,Y47)*(1-'Misc Data'!BU47)</f>
        <v>143149.3774095299</v>
      </c>
      <c r="AF47" s="62">
        <f>SUM(H47,T47,Z47)*(1-'Misc Data'!BV47)</f>
        <v>1581484.3792623442</v>
      </c>
      <c r="AG47" s="62">
        <f>SUM(I47,U47,AA47)*(1-'Misc Data'!BW47)</f>
        <v>991981.0337271695</v>
      </c>
      <c r="AI47" s="62">
        <f>'General Input'!B$47*E47/E$4</f>
        <v>0</v>
      </c>
      <c r="AJ47" s="62">
        <f>'General Input'!C$47*F47/F$4</f>
        <v>25468.119049366534</v>
      </c>
      <c r="AK47" s="62">
        <f>'General Input'!D$47*G47/G$4</f>
        <v>21755.955839019131</v>
      </c>
      <c r="AL47" s="62">
        <f>'General Input'!E$47*H47/H$4</f>
        <v>320257.12601520662</v>
      </c>
      <c r="AM47" s="62">
        <f>'General Input'!F$47*I47/I$4</f>
        <v>212885.93449143806</v>
      </c>
      <c r="AO47" s="62">
        <f>SUM(AC47,AI47)*'General Input'!$C$5</f>
        <v>0</v>
      </c>
      <c r="AP47" s="62">
        <f>SUM(AD47,AJ47)*'General Input'!$C$5</f>
        <v>144024.89567573823</v>
      </c>
      <c r="AQ47" s="62">
        <f>SUM(AE47,AK47)*'General Input'!$C$5</f>
        <v>172170.83736057111</v>
      </c>
      <c r="AR47" s="62">
        <f>SUM(AF47,AL47)*'General Input'!$C$5</f>
        <v>1985529.6427162089</v>
      </c>
      <c r="AS47" s="62">
        <f>SUM(AG47,AM47)*'General Input'!$C$5</f>
        <v>1257951.7638379082</v>
      </c>
    </row>
    <row r="48" spans="1:45" x14ac:dyDescent="0.2">
      <c r="A48" s="27">
        <f t="shared" si="7"/>
        <v>44</v>
      </c>
      <c r="B48" s="26" t="str">
        <f>'Misc Data'!B48</f>
        <v>Fibreglass Reinforced Plastic  cross arm  trial</v>
      </c>
      <c r="C48" s="26" t="str">
        <f>'Misc Data'!C48</f>
        <v>Renewal</v>
      </c>
      <c r="D48" s="26" t="str">
        <f>'Misc Data'!D48</f>
        <v>Reliability &amp; quality maintained</v>
      </c>
      <c r="E48" s="62">
        <f>'Direct Base Project Costs input'!E48*(1+'Misc Data'!$R48*'General Input'!B$11)*(1+'Misc Data'!$S48*'General Input'!B$14)*(1+'Misc Data'!$T48*'General Input'!B$17)*(1+SUM('Misc Data'!$U48:$V48)*'General Input'!B$20)</f>
        <v>76475.38380950586</v>
      </c>
      <c r="F48" s="62">
        <f>'Direct Base Project Costs input'!F48*(1+'Misc Data'!$R48*'General Input'!C$11)*(1+'Misc Data'!$S48*'General Input'!C$14)*(1+'Misc Data'!$T48*'General Input'!C$17)*(1+SUM('Misc Data'!$U48:$V48)*'General Input'!C$20)</f>
        <v>76496.861498064754</v>
      </c>
      <c r="G48" s="62">
        <f>'Direct Base Project Costs input'!G48*(1+'Misc Data'!$R48*'General Input'!D$11)*(1+'Misc Data'!$S48*'General Input'!D$14)*(1+'Misc Data'!$T48*'General Input'!D$17)*(1+SUM('Misc Data'!$U48:$V48)*'General Input'!D$20)</f>
        <v>76529.620109086085</v>
      </c>
      <c r="H48" s="62">
        <f>'Direct Base Project Costs input'!H48*(1+'Misc Data'!$R48*'General Input'!E$11)*(1+'Misc Data'!$S48*'General Input'!E$14)*(1+'Misc Data'!$T48*'General Input'!E$17)*(1+SUM('Misc Data'!$U48:$V48)*'General Input'!E$20)</f>
        <v>76570.007264653963</v>
      </c>
      <c r="I48" s="62">
        <f>'Direct Base Project Costs input'!I48*(1+'Misc Data'!$R48*'General Input'!F$11)*(1+'Misc Data'!$S48*'General Input'!F$14)*(1+'Misc Data'!$T48*'General Input'!F$17)*(1+SUM('Misc Data'!$U48:$V48)*'General Input'!F$20)</f>
        <v>76617.171009231664</v>
      </c>
      <c r="K48" s="62">
        <f>IFERROR(('Direct Base Project Costs input'!E48*'Misc Data'!$R48)/'Misc Data'!F48,0)</f>
        <v>171.17316578707297</v>
      </c>
      <c r="L48" s="62">
        <f>IFERROR(('Direct Base Project Costs input'!F48*'Misc Data'!$R48)/'Misc Data'!G48,0)</f>
        <v>171.17316578707297</v>
      </c>
      <c r="M48" s="62">
        <f>IFERROR(('Direct Base Project Costs input'!G48*'Misc Data'!$R48)/'Misc Data'!H48,0)</f>
        <v>171.17316578707297</v>
      </c>
      <c r="N48" s="62">
        <f>IFERROR(('Direct Base Project Costs input'!H48*'Misc Data'!$R48)/'Misc Data'!I48,0)</f>
        <v>171.17316578707297</v>
      </c>
      <c r="O48" s="62">
        <f>IFERROR(('Direct Base Project Costs input'!I48*'Misc Data'!$R48)/'Misc Data'!J48,0)</f>
        <v>171.17316578707297</v>
      </c>
      <c r="Q48" s="62">
        <f>'General Input'!B$27*K48/K$4</f>
        <v>5435.034702108559</v>
      </c>
      <c r="R48" s="62">
        <f>'General Input'!C$27*L48/L$4</f>
        <v>5408.1366970946565</v>
      </c>
      <c r="S48" s="62">
        <f>'General Input'!D$27*M48/M$4</f>
        <v>5705.0035275615965</v>
      </c>
      <c r="T48" s="62">
        <f>'General Input'!E$27*N48/N$4</f>
        <v>5744.5298571080302</v>
      </c>
      <c r="U48" s="62">
        <f>'General Input'!F$27*O48/O$4</f>
        <v>5508.7210005618272</v>
      </c>
      <c r="W48" s="62">
        <f>'General Input'!B$35*E48/E$4</f>
        <v>30777.92705221783</v>
      </c>
      <c r="X48" s="62">
        <f>'General Input'!C$35*F48/F$4</f>
        <v>30005.944681282072</v>
      </c>
      <c r="Y48" s="62">
        <f>'General Input'!D$35*G48/G$4</f>
        <v>31497.833234276197</v>
      </c>
      <c r="Z48" s="62">
        <f>'General Input'!E$35*H48/H$4</f>
        <v>29722.251894690329</v>
      </c>
      <c r="AA48" s="62">
        <f>'General Input'!F$35*I48/I$4</f>
        <v>30463.888172457107</v>
      </c>
      <c r="AC48" s="62">
        <f>SUM(E48,Q48,W48)*(1-'Misc Data'!BS48)</f>
        <v>112688.34556383225</v>
      </c>
      <c r="AD48" s="62">
        <f>SUM(F48,R48,X48)*(1-'Misc Data'!BT48)</f>
        <v>111910.94287644148</v>
      </c>
      <c r="AE48" s="62">
        <f>SUM(G48,S48,Y48)*(1-'Misc Data'!BU48)</f>
        <v>113732.45687092388</v>
      </c>
      <c r="AF48" s="62">
        <f>SUM(H48,T48,Z48)*(1-'Misc Data'!BV48)</f>
        <v>112036.78901645233</v>
      </c>
      <c r="AG48" s="62">
        <f>SUM(I48,U48,AA48)*(1-'Misc Data'!BW48)</f>
        <v>112589.7801822506</v>
      </c>
      <c r="AI48" s="62">
        <f>'General Input'!B$47*E48/E$4</f>
        <v>32897.238382613104</v>
      </c>
      <c r="AJ48" s="62">
        <f>'General Input'!C$47*F48/F$4</f>
        <v>26355.945014998011</v>
      </c>
      <c r="AK48" s="62">
        <f>'General Input'!D$47*G48/G$4</f>
        <v>18004.208535108013</v>
      </c>
      <c r="AL48" s="62">
        <f>'General Input'!E$47*H48/H$4</f>
        <v>23651.583796622454</v>
      </c>
      <c r="AM48" s="62">
        <f>'General Input'!F$47*I48/I$4</f>
        <v>25140.624533733211</v>
      </c>
      <c r="AO48" s="62">
        <f>SUM(AC48,AI48)*'General Input'!$C$5</f>
        <v>151999.88624932943</v>
      </c>
      <c r="AP48" s="62">
        <f>SUM(AD48,AJ48)*'General Input'!$C$5</f>
        <v>144358.73842618009</v>
      </c>
      <c r="AQ48" s="62">
        <f>SUM(AE48,AK48)*'General Input'!$C$5</f>
        <v>137540.80324291429</v>
      </c>
      <c r="AR48" s="62">
        <f>SUM(AF48,AL48)*'General Input'!$C$5</f>
        <v>141666.61748961959</v>
      </c>
      <c r="AS48" s="62">
        <f>SUM(AG48,AM48)*'General Input'!$C$5</f>
        <v>143798.61853358182</v>
      </c>
    </row>
    <row r="49" spans="1:45" x14ac:dyDescent="0.2">
      <c r="A49" s="27">
        <f t="shared" si="7"/>
        <v>45</v>
      </c>
      <c r="B49" s="26" t="str">
        <f>'Misc Data'!B49</f>
        <v>GENERAL O/H - Replace/relocate High Voltage Overhead due to Vegetation Issues</v>
      </c>
      <c r="C49" s="26" t="str">
        <f>'Misc Data'!C49</f>
        <v>Renewal</v>
      </c>
      <c r="D49" s="26" t="str">
        <f>'Misc Data'!D49</f>
        <v>Reliability &amp; quality maintained</v>
      </c>
      <c r="E49" s="62">
        <f>'Direct Base Project Costs input'!E49*(1+'Misc Data'!$R49*'General Input'!B$11)*(1+'Misc Data'!$S49*'General Input'!B$14)*(1+'Misc Data'!$T49*'General Input'!B$17)*(1+SUM('Misc Data'!$U49:$V49)*'General Input'!B$20)</f>
        <v>80250.825564779021</v>
      </c>
      <c r="F49" s="62">
        <f>'Direct Base Project Costs input'!F49*(1+'Misc Data'!$R49*'General Input'!C$11)*(1+'Misc Data'!$S49*'General Input'!C$14)*(1+'Misc Data'!$T49*'General Input'!C$17)*(1+SUM('Misc Data'!$U49:$V49)*'General Input'!C$20)</f>
        <v>80260.717124096976</v>
      </c>
      <c r="G49" s="62">
        <f>'Direct Base Project Costs input'!G49*(1+'Misc Data'!$R49*'General Input'!D$11)*(1+'Misc Data'!$S49*'General Input'!D$14)*(1+'Misc Data'!$T49*'General Input'!D$17)*(1+SUM('Misc Data'!$U49:$V49)*'General Input'!D$20)</f>
        <v>80275.80411742974</v>
      </c>
      <c r="H49" s="62">
        <f>'Direct Base Project Costs input'!H49*(1+'Misc Data'!$R49*'General Input'!E$11)*(1+'Misc Data'!$S49*'General Input'!E$14)*(1+'Misc Data'!$T49*'General Input'!E$17)*(1+SUM('Misc Data'!$U49:$V49)*'General Input'!E$20)</f>
        <v>80294.404440452752</v>
      </c>
      <c r="I49" s="62">
        <f>'Direct Base Project Costs input'!I49*(1+'Misc Data'!$R49*'General Input'!F$11)*(1+'Misc Data'!$S49*'General Input'!F$14)*(1+'Misc Data'!$T49*'General Input'!F$17)*(1+SUM('Misc Data'!$U49:$V49)*'General Input'!F$20)</f>
        <v>80316.125724652753</v>
      </c>
      <c r="K49" s="62">
        <f>IFERROR(('Direct Base Project Costs input'!E49*'Misc Data'!$R49)/'Misc Data'!F49,0)</f>
        <v>71.500204237492795</v>
      </c>
      <c r="L49" s="62">
        <f>IFERROR(('Direct Base Project Costs input'!F49*'Misc Data'!$R49)/'Misc Data'!G49,0)</f>
        <v>71.500204237492795</v>
      </c>
      <c r="M49" s="62">
        <f>IFERROR(('Direct Base Project Costs input'!G49*'Misc Data'!$R49)/'Misc Data'!H49,0)</f>
        <v>71.500204237492795</v>
      </c>
      <c r="N49" s="62">
        <f>IFERROR(('Direct Base Project Costs input'!H49*'Misc Data'!$R49)/'Misc Data'!I49,0)</f>
        <v>71.500204237492795</v>
      </c>
      <c r="O49" s="62">
        <f>IFERROR(('Direct Base Project Costs input'!I49*'Misc Data'!$R49)/'Misc Data'!J49,0)</f>
        <v>71.500204237492795</v>
      </c>
      <c r="Q49" s="62">
        <f>'General Input'!B$27*K49/K$4</f>
        <v>2270.2512362365292</v>
      </c>
      <c r="R49" s="62">
        <f>'General Input'!C$27*L49/L$4</f>
        <v>2259.0157552355677</v>
      </c>
      <c r="S49" s="62">
        <f>'General Input'!D$27*M49/M$4</f>
        <v>2383.0190644699542</v>
      </c>
      <c r="T49" s="62">
        <f>'General Input'!E$27*N49/N$4</f>
        <v>2399.5294831581496</v>
      </c>
      <c r="U49" s="62">
        <f>'General Input'!F$27*O49/O$4</f>
        <v>2301.0305080031521</v>
      </c>
      <c r="W49" s="62">
        <f>'General Input'!B$35*E49/E$4</f>
        <v>32297.37377017273</v>
      </c>
      <c r="X49" s="62">
        <f>'General Input'!C$35*F49/F$4</f>
        <v>31482.319548058953</v>
      </c>
      <c r="Y49" s="62">
        <f>'General Input'!D$35*G49/G$4</f>
        <v>33039.676496943997</v>
      </c>
      <c r="Z49" s="62">
        <f>'General Input'!E$35*H49/H$4</f>
        <v>31167.954657031125</v>
      </c>
      <c r="AA49" s="62">
        <f>'General Input'!F$35*I49/I$4</f>
        <v>31934.636065145463</v>
      </c>
      <c r="AC49" s="62">
        <f>SUM(E49,Q49,W49)*(1-'Misc Data'!BS49)</f>
        <v>114818.45057118827</v>
      </c>
      <c r="AD49" s="62">
        <f>SUM(F49,R49,X49)*(1-'Misc Data'!BT49)</f>
        <v>114002.05242739149</v>
      </c>
      <c r="AE49" s="62">
        <f>SUM(G49,S49,Y49)*(1-'Misc Data'!BU49)</f>
        <v>115698.4996788437</v>
      </c>
      <c r="AF49" s="62">
        <f>SUM(H49,T49,Z49)*(1-'Misc Data'!BV49)</f>
        <v>113861.88858064203</v>
      </c>
      <c r="AG49" s="62">
        <f>SUM(I49,U49,AA49)*(1-'Misc Data'!BW49)</f>
        <v>114551.79229780137</v>
      </c>
      <c r="AI49" s="62">
        <f>'General Input'!B$47*E49/E$4</f>
        <v>34521.311401092738</v>
      </c>
      <c r="AJ49" s="62">
        <f>'General Input'!C$47*F49/F$4</f>
        <v>27652.729876251513</v>
      </c>
      <c r="AK49" s="62">
        <f>'General Input'!D$47*G49/G$4</f>
        <v>18885.528447593741</v>
      </c>
      <c r="AL49" s="62">
        <f>'General Input'!E$47*H49/H$4</f>
        <v>24802.006723850936</v>
      </c>
      <c r="AM49" s="62">
        <f>'General Input'!F$47*I49/I$4</f>
        <v>26354.37375525535</v>
      </c>
      <c r="AO49" s="62">
        <f>SUM(AC49,AI49)*'General Input'!$C$5</f>
        <v>155919.46823964975</v>
      </c>
      <c r="AP49" s="62">
        <f>SUM(AD49,AJ49)*'General Input'!$C$5</f>
        <v>147895.89884632928</v>
      </c>
      <c r="AQ49" s="62">
        <f>SUM(AE49,AK49)*'General Input'!$C$5</f>
        <v>140513.61688201356</v>
      </c>
      <c r="AR49" s="62">
        <f>SUM(AF49,AL49)*'General Input'!$C$5</f>
        <v>144773.23744447896</v>
      </c>
      <c r="AS49" s="62">
        <f>SUM(AG49,AM49)*'General Input'!$C$5</f>
        <v>147114.29958458251</v>
      </c>
    </row>
    <row r="50" spans="1:45" x14ac:dyDescent="0.2">
      <c r="A50" s="27">
        <f t="shared" si="7"/>
        <v>46</v>
      </c>
      <c r="B50" s="26" t="str">
        <f>'Misc Data'!B50</f>
        <v>Hobart CBD 11 kV supply development</v>
      </c>
      <c r="C50" s="26" t="str">
        <f>'Misc Data'!C50</f>
        <v>Development</v>
      </c>
      <c r="D50" s="26" t="str">
        <f>'Misc Data'!D50</f>
        <v>Augmentation</v>
      </c>
      <c r="E50" s="62">
        <f>'Direct Base Project Costs input'!E50*(1+'Misc Data'!$R50*'General Input'!B$11)*(1+'Misc Data'!$S50*'General Input'!B$14)*(1+'Misc Data'!$T50*'General Input'!B$17)*(1+SUM('Misc Data'!$U50:$V50)*'General Input'!B$20)</f>
        <v>414620.7508594917</v>
      </c>
      <c r="F50" s="62">
        <f>'Direct Base Project Costs input'!F50*(1+'Misc Data'!$R50*'General Input'!C$11)*(1+'Misc Data'!$S50*'General Input'!C$14)*(1+'Misc Data'!$T50*'General Input'!C$17)*(1+SUM('Misc Data'!$U50:$V50)*'General Input'!C$20)</f>
        <v>587700.46879060077</v>
      </c>
      <c r="G50" s="62">
        <f>'Direct Base Project Costs input'!G50*(1+'Misc Data'!$R50*'General Input'!D$11)*(1+'Misc Data'!$S50*'General Input'!D$14)*(1+'Misc Data'!$T50*'General Input'!D$17)*(1+SUM('Misc Data'!$U50:$V50)*'General Input'!D$20)</f>
        <v>553590.75762032752</v>
      </c>
      <c r="H50" s="62">
        <f>'Direct Base Project Costs input'!H50*(1+'Misc Data'!$R50*'General Input'!E$11)*(1+'Misc Data'!$S50*'General Input'!E$14)*(1+'Misc Data'!$T50*'General Input'!E$17)*(1+SUM('Misc Data'!$U50:$V50)*'General Input'!E$20)</f>
        <v>380984.30822611274</v>
      </c>
      <c r="I50" s="62">
        <f>'Direct Base Project Costs input'!I50*(1+'Misc Data'!$R50*'General Input'!F$11)*(1+'Misc Data'!$S50*'General Input'!F$14)*(1+'Misc Data'!$T50*'General Input'!F$17)*(1+SUM('Misc Data'!$U50:$V50)*'General Input'!F$20)</f>
        <v>381440.5200985485</v>
      </c>
      <c r="K50" s="62">
        <f>IFERROR(('Direct Base Project Costs input'!E50*'Misc Data'!$R50)/'Misc Data'!F50,0)</f>
        <v>1698.803742995359</v>
      </c>
      <c r="L50" s="62">
        <f>IFERROR(('Direct Base Project Costs input'!F50*'Misc Data'!$R50)/'Misc Data'!G50,0)</f>
        <v>2406.6386359100925</v>
      </c>
      <c r="M50" s="62">
        <f>IFERROR(('Direct Base Project Costs input'!G50*'Misc Data'!$R50)/'Misc Data'!H50,0)</f>
        <v>2265.0716573271457</v>
      </c>
      <c r="N50" s="62">
        <f>IFERROR(('Direct Base Project Costs input'!H50*'Misc Data'!$R50)/'Misc Data'!I50,0)</f>
        <v>1557.2367644124126</v>
      </c>
      <c r="O50" s="62">
        <f>IFERROR(('Direct Base Project Costs input'!I50*'Misc Data'!$R50)/'Misc Data'!J50,0)</f>
        <v>1557.2367644124126</v>
      </c>
      <c r="Q50" s="62">
        <f>'General Input'!B$27*K50/K$4</f>
        <v>53939.864071550444</v>
      </c>
      <c r="R50" s="62">
        <f>'General Input'!C$27*L50/L$4</f>
        <v>76036.630295787429</v>
      </c>
      <c r="S50" s="62">
        <f>'General Input'!D$27*M50/M$4</f>
        <v>75492.217111328602</v>
      </c>
      <c r="T50" s="62">
        <f>'General Input'!E$27*N50/N$4</f>
        <v>52260.487481320983</v>
      </c>
      <c r="U50" s="62">
        <f>'General Input'!F$27*O50/O$4</f>
        <v>50115.231715913316</v>
      </c>
      <c r="W50" s="62">
        <f>'General Input'!B$35*E50/E$4</f>
        <v>166866.33774962515</v>
      </c>
      <c r="X50" s="62">
        <f>'General Input'!C$35*F50/F$4</f>
        <v>230525.8988454112</v>
      </c>
      <c r="Y50" s="62">
        <f>'General Input'!D$35*G50/G$4</f>
        <v>227845.23611520539</v>
      </c>
      <c r="Z50" s="62">
        <f>'General Input'!E$35*H50/H$4</f>
        <v>147887.03803934579</v>
      </c>
      <c r="AA50" s="62">
        <f>'General Input'!F$35*I50/I$4</f>
        <v>151665.2363388089</v>
      </c>
      <c r="AC50" s="62">
        <f>SUM(E50,Q50,W50)*(1-'Misc Data'!BS50)</f>
        <v>635426.95268066728</v>
      </c>
      <c r="AD50" s="62">
        <f>SUM(F50,R50,X50)*(1-'Misc Data'!BT50)</f>
        <v>894262.99793179939</v>
      </c>
      <c r="AE50" s="62">
        <f>SUM(G50,S50,Y50)*(1-'Misc Data'!BU50)</f>
        <v>856928.21084686159</v>
      </c>
      <c r="AF50" s="62">
        <f>SUM(H50,T50,Z50)*(1-'Misc Data'!BV50)</f>
        <v>581131.83374677948</v>
      </c>
      <c r="AG50" s="62">
        <f>SUM(I50,U50,AA50)*(1-'Misc Data'!BW50)</f>
        <v>583220.98815327068</v>
      </c>
      <c r="AI50" s="62">
        <f>'General Input'!B$47*E50/E$4</f>
        <v>178356.44621776068</v>
      </c>
      <c r="AJ50" s="62">
        <f>'General Input'!C$47*F50/F$4</f>
        <v>202484.14036078443</v>
      </c>
      <c r="AK50" s="62">
        <f>'General Input'!D$47*G50/G$4</f>
        <v>130236.67736881225</v>
      </c>
      <c r="AL50" s="62">
        <f>'General Input'!E$47*H50/H$4</f>
        <v>117681.61729517978</v>
      </c>
      <c r="AM50" s="62">
        <f>'General Input'!F$47*I50/I$4</f>
        <v>125163.23392564389</v>
      </c>
      <c r="AO50" s="62">
        <f>SUM(AC50,AI50)*'General Input'!$C$5</f>
        <v>849637.58574925782</v>
      </c>
      <c r="AP50" s="62">
        <f>SUM(AD50,AJ50)*'General Input'!$C$5</f>
        <v>1145068.3216414757</v>
      </c>
      <c r="AQ50" s="62">
        <f>SUM(AE50,AK50)*'General Input'!$C$5</f>
        <v>1030658.027056518</v>
      </c>
      <c r="AR50" s="62">
        <f>SUM(AF50,AL50)*'General Input'!$C$5</f>
        <v>729602.21876743471</v>
      </c>
      <c r="AS50" s="62">
        <f>SUM(AG50,AM50)*'General Input'!$C$5</f>
        <v>739594.66492522683</v>
      </c>
    </row>
    <row r="51" spans="1:45" x14ac:dyDescent="0.2">
      <c r="A51" s="27">
        <f t="shared" si="7"/>
        <v>47</v>
      </c>
      <c r="B51" s="26" t="str">
        <f>'Misc Data'!B51</f>
        <v>Hobart CBD Substation Communication Infrastructure project</v>
      </c>
      <c r="C51" s="26" t="str">
        <f>'Misc Data'!C51</f>
        <v>Renewal</v>
      </c>
      <c r="D51" s="26" t="str">
        <f>'Misc Data'!D51</f>
        <v>Reliability &amp; quality maintained</v>
      </c>
      <c r="E51" s="62">
        <f>'Direct Base Project Costs input'!E51*(1+'Misc Data'!$R51*'General Input'!B$11)*(1+'Misc Data'!$S51*'General Input'!B$14)*(1+'Misc Data'!$T51*'General Input'!B$17)*(1+SUM('Misc Data'!$U51:$V51)*'General Input'!B$20)</f>
        <v>67589.121234294216</v>
      </c>
      <c r="F51" s="62">
        <f>'Direct Base Project Costs input'!F51*(1+'Misc Data'!$R51*'General Input'!C$11)*(1+'Misc Data'!$S51*'General Input'!C$14)*(1+'Misc Data'!$T51*'General Input'!C$17)*(1+SUM('Misc Data'!$U51:$V51)*'General Input'!C$20)</f>
        <v>67625.89418979529</v>
      </c>
      <c r="G51" s="62">
        <f>'Direct Base Project Costs input'!G51*(1+'Misc Data'!$R51*'General Input'!D$11)*(1+'Misc Data'!$S51*'General Input'!D$14)*(1+'Misc Data'!$T51*'General Input'!D$17)*(1+SUM('Misc Data'!$U51:$V51)*'General Input'!D$20)</f>
        <v>67681.981740467265</v>
      </c>
      <c r="H51" s="62">
        <f>'Direct Base Project Costs input'!H51*(1+'Misc Data'!$R51*'General Input'!E$11)*(1+'Misc Data'!$S51*'General Input'!E$14)*(1+'Misc Data'!$T51*'General Input'!E$17)*(1+SUM('Misc Data'!$U51:$V51)*'General Input'!E$20)</f>
        <v>67751.130479189276</v>
      </c>
      <c r="I51" s="62">
        <f>'Direct Base Project Costs input'!I51*(1+'Misc Data'!$R51*'General Input'!F$11)*(1+'Misc Data'!$S51*'General Input'!F$14)*(1+'Misc Data'!$T51*'General Input'!F$17)*(1+SUM('Misc Data'!$U51:$V51)*'General Input'!F$20)</f>
        <v>67831.881733024769</v>
      </c>
      <c r="K51" s="62">
        <f>IFERROR(('Direct Base Project Costs input'!E51*'Misc Data'!$R51)/'Misc Data'!F51,0)</f>
        <v>269.07913199803903</v>
      </c>
      <c r="L51" s="62">
        <f>IFERROR(('Direct Base Project Costs input'!F51*'Misc Data'!$R51)/'Misc Data'!G51,0)</f>
        <v>269.07913199803903</v>
      </c>
      <c r="M51" s="62">
        <f>IFERROR(('Direct Base Project Costs input'!G51*'Misc Data'!$R51)/'Misc Data'!H51,0)</f>
        <v>269.07913199803903</v>
      </c>
      <c r="N51" s="62">
        <f>IFERROR(('Direct Base Project Costs input'!H51*'Misc Data'!$R51)/'Misc Data'!I51,0)</f>
        <v>269.07913199803903</v>
      </c>
      <c r="O51" s="62">
        <f>IFERROR(('Direct Base Project Costs input'!I51*'Misc Data'!$R51)/'Misc Data'!J51,0)</f>
        <v>269.07913199803903</v>
      </c>
      <c r="Q51" s="62">
        <f>'General Input'!B$27*K51/K$4</f>
        <v>8543.7131065378489</v>
      </c>
      <c r="R51" s="62">
        <f>'General Input'!C$27*L51/L$4</f>
        <v>8501.4302416487189</v>
      </c>
      <c r="S51" s="62">
        <f>'General Input'!D$27*M51/M$4</f>
        <v>8968.0960808516866</v>
      </c>
      <c r="T51" s="62">
        <f>'General Input'!E$27*N51/N$4</f>
        <v>9030.230296787453</v>
      </c>
      <c r="U51" s="62">
        <f>'General Input'!F$27*O51/O$4</f>
        <v>8659.5457788891799</v>
      </c>
      <c r="W51" s="62">
        <f>'General Input'!B$35*E51/E$4</f>
        <v>27201.603172785126</v>
      </c>
      <c r="X51" s="62">
        <f>'General Input'!C$35*F51/F$4</f>
        <v>26526.301868378836</v>
      </c>
      <c r="Y51" s="62">
        <f>'General Input'!D$35*G51/G$4</f>
        <v>27856.348571805589</v>
      </c>
      <c r="Z51" s="62">
        <f>'General Input'!E$35*H51/H$4</f>
        <v>26299.020180216979</v>
      </c>
      <c r="AA51" s="62">
        <f>'General Input'!F$35*I51/I$4</f>
        <v>26970.753845677984</v>
      </c>
      <c r="AC51" s="62">
        <f>SUM(E51,Q51,W51)*(1-'Misc Data'!BS51)</f>
        <v>103334.43751361719</v>
      </c>
      <c r="AD51" s="62">
        <f>SUM(F51,R51,X51)*(1-'Misc Data'!BT51)</f>
        <v>102653.62629982285</v>
      </c>
      <c r="AE51" s="62">
        <f>SUM(G51,S51,Y51)*(1-'Misc Data'!BU51)</f>
        <v>104506.42639312454</v>
      </c>
      <c r="AF51" s="62">
        <f>SUM(H51,T51,Z51)*(1-'Misc Data'!BV51)</f>
        <v>103080.38095619371</v>
      </c>
      <c r="AG51" s="62">
        <f>SUM(I51,U51,AA51)*(1-'Misc Data'!BW51)</f>
        <v>103462.18135759194</v>
      </c>
      <c r="AI51" s="62">
        <f>'General Input'!B$47*E51/E$4</f>
        <v>29074.655432321411</v>
      </c>
      <c r="AJ51" s="62">
        <f>'General Input'!C$47*F51/F$4</f>
        <v>23299.574831595004</v>
      </c>
      <c r="AK51" s="62">
        <f>'General Input'!D$47*G51/G$4</f>
        <v>15922.730461588559</v>
      </c>
      <c r="AL51" s="62">
        <f>'General Input'!E$47*H51/H$4</f>
        <v>20927.535429190852</v>
      </c>
      <c r="AM51" s="62">
        <f>'General Input'!F$47*I51/I$4</f>
        <v>22257.880937173926</v>
      </c>
      <c r="AO51" s="62">
        <f>SUM(AC51,AI51)*'General Input'!$C$5</f>
        <v>138242.85702328265</v>
      </c>
      <c r="AP51" s="62">
        <f>SUM(AD51,AJ51)*'General Input'!$C$5</f>
        <v>131502.52741890296</v>
      </c>
      <c r="AQ51" s="62">
        <f>SUM(AE51,AK51)*'General Input'!$C$5</f>
        <v>125735.10128415424</v>
      </c>
      <c r="AR51" s="62">
        <f>SUM(AF51,AL51)*'General Input'!$C$5</f>
        <v>129471.53607962045</v>
      </c>
      <c r="AS51" s="62">
        <f>SUM(AG51,AM51)*'General Input'!$C$5</f>
        <v>131259.11680302466</v>
      </c>
    </row>
    <row r="52" spans="1:45" x14ac:dyDescent="0.2">
      <c r="A52" s="27">
        <f t="shared" si="7"/>
        <v>48</v>
      </c>
      <c r="B52" s="26" t="str">
        <f>'Misc Data'!B52</f>
        <v>Hobart CBD Substation Pilot wire Project</v>
      </c>
      <c r="C52" s="26" t="str">
        <f>'Misc Data'!C52</f>
        <v>Renewal</v>
      </c>
      <c r="D52" s="26" t="str">
        <f>'Misc Data'!D52</f>
        <v>Reliability &amp; quality maintained</v>
      </c>
      <c r="E52" s="62">
        <f>'Direct Base Project Costs input'!E52*(1+'Misc Data'!$R52*'General Input'!B$11)*(1+'Misc Data'!$S52*'General Input'!B$14)*(1+'Misc Data'!$T52*'General Input'!B$17)*(1+SUM('Misc Data'!$U52:$V52)*'General Input'!B$20)</f>
        <v>73304.980988119554</v>
      </c>
      <c r="F52" s="62">
        <f>'Direct Base Project Costs input'!F52*(1+'Misc Data'!$R52*'General Input'!C$11)*(1+'Misc Data'!$S52*'General Input'!C$14)*(1+'Misc Data'!$T52*'General Input'!C$17)*(1+SUM('Misc Data'!$U52:$V52)*'General Input'!C$20)</f>
        <v>73314.716883456218</v>
      </c>
      <c r="G52" s="62">
        <f>'Direct Base Project Costs input'!G52*(1+'Misc Data'!$R52*'General Input'!D$11)*(1+'Misc Data'!$S52*'General Input'!D$14)*(1+'Misc Data'!$T52*'General Input'!D$17)*(1+SUM('Misc Data'!$U52:$V52)*'General Input'!D$20)</f>
        <v>73329.56645199348</v>
      </c>
      <c r="H52" s="62">
        <f>'Direct Base Project Costs input'!H52*(1+'Misc Data'!$R52*'General Input'!E$11)*(1+'Misc Data'!$S52*'General Input'!E$14)*(1+'Misc Data'!$T52*'General Input'!E$17)*(1+SUM('Misc Data'!$U52:$V52)*'General Input'!E$20)</f>
        <v>73347.874060769711</v>
      </c>
      <c r="I52" s="62">
        <f>'Direct Base Project Costs input'!I52*(1+'Misc Data'!$R52*'General Input'!F$11)*(1+'Misc Data'!$S52*'General Input'!F$14)*(1+'Misc Data'!$T52*'General Input'!F$17)*(1+SUM('Misc Data'!$U52:$V52)*'General Input'!F$20)</f>
        <v>73369.253515995268</v>
      </c>
      <c r="K52" s="62">
        <f>IFERROR(('Direct Base Project Costs input'!E52*'Misc Data'!$R52)/'Misc Data'!F52,0)</f>
        <v>56.706125917769477</v>
      </c>
      <c r="L52" s="62">
        <f>IFERROR(('Direct Base Project Costs input'!F52*'Misc Data'!$R52)/'Misc Data'!G52,0)</f>
        <v>56.706125917769477</v>
      </c>
      <c r="M52" s="62">
        <f>IFERROR(('Direct Base Project Costs input'!G52*'Misc Data'!$R52)/'Misc Data'!H52,0)</f>
        <v>56.706125917769477</v>
      </c>
      <c r="N52" s="62">
        <f>IFERROR(('Direct Base Project Costs input'!H52*'Misc Data'!$R52)/'Misc Data'!I52,0)</f>
        <v>56.706125917769477</v>
      </c>
      <c r="O52" s="62">
        <f>IFERROR(('Direct Base Project Costs input'!I52*'Misc Data'!$R52)/'Misc Data'!J52,0)</f>
        <v>56.706125917769477</v>
      </c>
      <c r="Q52" s="62">
        <f>'General Input'!B$27*K52/K$4</f>
        <v>1800.5144718103352</v>
      </c>
      <c r="R52" s="62">
        <f>'General Input'!C$27*L52/L$4</f>
        <v>1791.6037196358243</v>
      </c>
      <c r="S52" s="62">
        <f>'General Input'!D$27*M52/M$4</f>
        <v>1889.9495543457338</v>
      </c>
      <c r="T52" s="62">
        <f>'General Input'!E$27*N52/N$4</f>
        <v>1903.0438089855959</v>
      </c>
      <c r="U52" s="62">
        <f>'General Input'!F$27*O52/O$4</f>
        <v>1824.9252169133563</v>
      </c>
      <c r="W52" s="62">
        <f>'General Input'!B$35*E52/E$4</f>
        <v>29501.981487749224</v>
      </c>
      <c r="X52" s="62">
        <f>'General Input'!C$35*F52/F$4</f>
        <v>28757.746344724183</v>
      </c>
      <c r="Y52" s="62">
        <f>'General Input'!D$35*G52/G$4</f>
        <v>30180.764675877959</v>
      </c>
      <c r="Z52" s="62">
        <f>'General Input'!E$35*H52/H$4</f>
        <v>28471.51341176084</v>
      </c>
      <c r="AA52" s="62">
        <f>'General Input'!F$35*I52/I$4</f>
        <v>29172.47798327903</v>
      </c>
      <c r="AC52" s="62">
        <f>SUM(E52,Q52,W52)*(1-'Misc Data'!BS52)</f>
        <v>104607.47694767913</v>
      </c>
      <c r="AD52" s="62">
        <f>SUM(F52,R52,X52)*(1-'Misc Data'!BT52)</f>
        <v>103864.06694781623</v>
      </c>
      <c r="AE52" s="62">
        <f>SUM(G52,S52,Y52)*(1-'Misc Data'!BU52)</f>
        <v>105400.28068221717</v>
      </c>
      <c r="AF52" s="62">
        <f>SUM(H52,T52,Z52)*(1-'Misc Data'!BV52)</f>
        <v>103722.43128151614</v>
      </c>
      <c r="AG52" s="62">
        <f>SUM(I52,U52,AA52)*(1-'Misc Data'!BW52)</f>
        <v>104366.65671618766</v>
      </c>
      <c r="AI52" s="62">
        <f>'General Input'!B$47*E52/E$4</f>
        <v>31533.433558254837</v>
      </c>
      <c r="AJ52" s="62">
        <f>'General Input'!C$47*F52/F$4</f>
        <v>25259.580708672631</v>
      </c>
      <c r="AK52" s="62">
        <f>'General Input'!D$47*G52/G$4</f>
        <v>17251.370179400692</v>
      </c>
      <c r="AL52" s="62">
        <f>'General Input'!E$47*H52/H$4</f>
        <v>22656.304362833929</v>
      </c>
      <c r="AM52" s="62">
        <f>'General Input'!F$47*I52/I$4</f>
        <v>24074.875522925155</v>
      </c>
      <c r="AO52" s="62">
        <f>SUM(AC52,AI52)*'General Input'!$C$5</f>
        <v>142139.09337612928</v>
      </c>
      <c r="AP52" s="62">
        <f>SUM(AD52,AJ52)*'General Input'!$C$5</f>
        <v>134812.65949453242</v>
      </c>
      <c r="AQ52" s="62">
        <f>SUM(AE52,AK52)*'General Input'!$C$5</f>
        <v>128055.51534632957</v>
      </c>
      <c r="AR52" s="62">
        <f>SUM(AF52,AL52)*'General Input'!$C$5</f>
        <v>131946.81040220062</v>
      </c>
      <c r="AS52" s="62">
        <f>SUM(AG52,AM52)*'General Input'!$C$5</f>
        <v>134100.49100202415</v>
      </c>
    </row>
    <row r="53" spans="1:45" x14ac:dyDescent="0.2">
      <c r="A53" s="27">
        <f t="shared" si="7"/>
        <v>49</v>
      </c>
      <c r="B53" s="26" t="str">
        <f>'Misc Data'!B53</f>
        <v>HV CT and VT Replacement</v>
      </c>
      <c r="C53" s="26" t="str">
        <f>'Misc Data'!C53</f>
        <v>Renewal</v>
      </c>
      <c r="D53" s="26" t="str">
        <f>'Misc Data'!D53</f>
        <v>Reliability &amp; quality maintained</v>
      </c>
      <c r="E53" s="62">
        <f>'Direct Base Project Costs input'!E53*(1+'Misc Data'!$R53*'General Input'!B$11)*(1+'Misc Data'!$S53*'General Input'!B$14)*(1+'Misc Data'!$T53*'General Input'!B$17)*(1+SUM('Misc Data'!$U53:$V53)*'General Input'!B$20)</f>
        <v>62582.309962500003</v>
      </c>
      <c r="F53" s="62">
        <f>'Direct Base Project Costs input'!F53*(1+'Misc Data'!$R53*'General Input'!C$11)*(1+'Misc Data'!$S53*'General Input'!C$14)*(1+'Misc Data'!$T53*'General Input'!C$17)*(1+SUM('Misc Data'!$U53:$V53)*'General Input'!C$20)</f>
        <v>62608.652575413747</v>
      </c>
      <c r="G53" s="62">
        <f>'Direct Base Project Costs input'!G53*(1+'Misc Data'!$R53*'General Input'!D$11)*(1+'Misc Data'!$S53*'General Input'!D$14)*(1+'Misc Data'!$T53*'General Input'!D$17)*(1+SUM('Misc Data'!$U53:$V53)*'General Input'!D$20)</f>
        <v>62648.831359427691</v>
      </c>
      <c r="H53" s="62">
        <f>'Direct Base Project Costs input'!H53*(1+'Misc Data'!$R53*'General Input'!E$11)*(1+'Misc Data'!$S53*'General Input'!E$14)*(1+'Misc Data'!$T53*'General Input'!E$17)*(1+SUM('Misc Data'!$U53:$V53)*'General Input'!E$20)</f>
        <v>62698.366634273239</v>
      </c>
      <c r="I53" s="62">
        <f>'Direct Base Project Costs input'!I53*(1+'Misc Data'!$R53*'General Input'!F$11)*(1+'Misc Data'!$S53*'General Input'!F$14)*(1+'Misc Data'!$T53*'General Input'!F$17)*(1+SUM('Misc Data'!$U53:$V53)*'General Input'!F$20)</f>
        <v>62756.213467444599</v>
      </c>
      <c r="K53" s="62">
        <f>IFERROR(('Direct Base Project Costs input'!E53*'Misc Data'!$R53)/'Misc Data'!F53,0)</f>
        <v>154.72</v>
      </c>
      <c r="L53" s="62">
        <f>IFERROR(('Direct Base Project Costs input'!F53*'Misc Data'!$R53)/'Misc Data'!G53,0)</f>
        <v>154.72</v>
      </c>
      <c r="M53" s="62">
        <f>IFERROR(('Direct Base Project Costs input'!G53*'Misc Data'!$R53)/'Misc Data'!H53,0)</f>
        <v>154.72</v>
      </c>
      <c r="N53" s="62">
        <f>IFERROR(('Direct Base Project Costs input'!H53*'Misc Data'!$R53)/'Misc Data'!I53,0)</f>
        <v>154.72</v>
      </c>
      <c r="O53" s="62">
        <f>IFERROR(('Direct Base Project Costs input'!I53*'Misc Data'!$R53)/'Misc Data'!J53,0)</f>
        <v>154.72</v>
      </c>
      <c r="Q53" s="62">
        <f>'General Input'!B$27*K53/K$4</f>
        <v>4912.6191318811352</v>
      </c>
      <c r="R53" s="62">
        <f>'General Input'!C$27*L53/L$4</f>
        <v>4888.3065632807065</v>
      </c>
      <c r="S53" s="62">
        <f>'General Input'!D$27*M53/M$4</f>
        <v>5156.638552109961</v>
      </c>
      <c r="T53" s="62">
        <f>'General Input'!E$27*N53/N$4</f>
        <v>5192.3656106083208</v>
      </c>
      <c r="U53" s="62">
        <f>'General Input'!F$27*O53/O$4</f>
        <v>4979.2227028571569</v>
      </c>
      <c r="W53" s="62">
        <f>'General Input'!B$35*E53/E$4</f>
        <v>25186.58520999394</v>
      </c>
      <c r="X53" s="62">
        <f>'General Input'!C$35*F53/F$4</f>
        <v>24558.285516001193</v>
      </c>
      <c r="Y53" s="62">
        <f>'General Input'!D$35*G53/G$4</f>
        <v>25784.819520452096</v>
      </c>
      <c r="Z53" s="62">
        <f>'General Input'!E$35*H53/H$4</f>
        <v>24337.684075808589</v>
      </c>
      <c r="AA53" s="62">
        <f>'General Input'!F$35*I53/I$4</f>
        <v>24952.608455991212</v>
      </c>
      <c r="AC53" s="62">
        <f>SUM(E53,Q53,W53)*(1-'Misc Data'!BS53)</f>
        <v>92681.514304375072</v>
      </c>
      <c r="AD53" s="62">
        <f>SUM(F53,R53,X53)*(1-'Misc Data'!BT53)</f>
        <v>92055.244654695649</v>
      </c>
      <c r="AE53" s="62">
        <f>SUM(G53,S53,Y53)*(1-'Misc Data'!BU53)</f>
        <v>93590.289431989746</v>
      </c>
      <c r="AF53" s="62">
        <f>SUM(H53,T53,Z53)*(1-'Misc Data'!BV53)</f>
        <v>92228.416320690143</v>
      </c>
      <c r="AG53" s="62">
        <f>SUM(I53,U53,AA53)*(1-'Misc Data'!BW53)</f>
        <v>92688.044626292962</v>
      </c>
      <c r="AI53" s="62">
        <f>'General Input'!B$47*E53/E$4</f>
        <v>26920.887046467356</v>
      </c>
      <c r="AJ53" s="62">
        <f>'General Input'!C$47*F53/F$4</f>
        <v>21570.953009391938</v>
      </c>
      <c r="AK53" s="62">
        <f>'General Input'!D$47*G53/G$4</f>
        <v>14738.641360928877</v>
      </c>
      <c r="AL53" s="62">
        <f>'General Input'!E$47*H53/H$4</f>
        <v>19366.795503053458</v>
      </c>
      <c r="AM53" s="62">
        <f>'General Input'!F$47*I53/I$4</f>
        <v>20592.386525909893</v>
      </c>
      <c r="AO53" s="62">
        <f>SUM(AC53,AI53)*'General Input'!$C$5</f>
        <v>124871.92006017688</v>
      </c>
      <c r="AP53" s="62">
        <f>SUM(AD53,AJ53)*'General Input'!$C$5</f>
        <v>118632.41298835228</v>
      </c>
      <c r="AQ53" s="62">
        <f>SUM(AE53,AK53)*'General Input'!$C$5</f>
        <v>113101.75576238535</v>
      </c>
      <c r="AR53" s="62">
        <f>SUM(AF53,AL53)*'General Input'!$C$5</f>
        <v>116511.94468140889</v>
      </c>
      <c r="AS53" s="62">
        <f>SUM(AG53,AM53)*'General Input'!$C$5</f>
        <v>118271.4124754537</v>
      </c>
    </row>
    <row r="54" spans="1:45" x14ac:dyDescent="0.2">
      <c r="A54" s="27">
        <f t="shared" si="7"/>
        <v>50</v>
      </c>
      <c r="B54" s="26" t="str">
        <f>'Misc Data'!B54</f>
        <v>HV Links Replace with Air Break Switch</v>
      </c>
      <c r="C54" s="26" t="str">
        <f>'Misc Data'!C54</f>
        <v>Renewal</v>
      </c>
      <c r="D54" s="26" t="str">
        <f>'Misc Data'!D54</f>
        <v>Reliability &amp; quality maintained</v>
      </c>
      <c r="E54" s="62">
        <f>'Direct Base Project Costs input'!E54*(1+'Misc Data'!$R54*'General Input'!B$11)*(1+'Misc Data'!$S54*'General Input'!B$14)*(1+'Misc Data'!$T54*'General Input'!B$17)*(1+SUM('Misc Data'!$U54:$V54)*'General Input'!B$20)</f>
        <v>48164.047746858108</v>
      </c>
      <c r="F54" s="62">
        <f>'Direct Base Project Costs input'!F54*(1+'Misc Data'!$R54*'General Input'!C$11)*(1+'Misc Data'!$S54*'General Input'!C$14)*(1+'Misc Data'!$T54*'General Input'!C$17)*(1+SUM('Misc Data'!$U54:$V54)*'General Input'!C$20)</f>
        <v>48208.234642815303</v>
      </c>
      <c r="G54" s="62">
        <f>'Direct Base Project Costs input'!G54*(1+'Misc Data'!$R54*'General Input'!D$11)*(1+'Misc Data'!$S54*'General Input'!D$14)*(1+'Misc Data'!$T54*'General Input'!D$17)*(1+SUM('Misc Data'!$U54:$V54)*'General Input'!D$20)</f>
        <v>48275.630225581663</v>
      </c>
      <c r="H54" s="62">
        <f>'Direct Base Project Costs input'!H54*(1+'Misc Data'!$R54*'General Input'!E$11)*(1+'Misc Data'!$S54*'General Input'!E$14)*(1+'Misc Data'!$T54*'General Input'!E$17)*(1+SUM('Misc Data'!$U54:$V54)*'General Input'!E$20)</f>
        <v>48358.720313986218</v>
      </c>
      <c r="I54" s="62">
        <f>'Direct Base Project Costs input'!I54*(1+'Misc Data'!$R54*'General Input'!F$11)*(1+'Misc Data'!$S54*'General Input'!F$14)*(1+'Misc Data'!$T54*'General Input'!F$17)*(1+SUM('Misc Data'!$U54:$V54)*'General Input'!F$20)</f>
        <v>48455.752146294013</v>
      </c>
      <c r="K54" s="62">
        <f>IFERROR(('Direct Base Project Costs input'!E54*'Misc Data'!$R54)/'Misc Data'!F54,0)</f>
        <v>351.59601125485057</v>
      </c>
      <c r="L54" s="62">
        <f>IFERROR(('Direct Base Project Costs input'!F54*'Misc Data'!$R54)/'Misc Data'!G54,0)</f>
        <v>351.59601125485057</v>
      </c>
      <c r="M54" s="62">
        <f>IFERROR(('Direct Base Project Costs input'!G54*'Misc Data'!$R54)/'Misc Data'!H54,0)</f>
        <v>351.59601125485057</v>
      </c>
      <c r="N54" s="62">
        <f>IFERROR(('Direct Base Project Costs input'!H54*'Misc Data'!$R54)/'Misc Data'!I54,0)</f>
        <v>351.59601125485057</v>
      </c>
      <c r="O54" s="62">
        <f>IFERROR(('Direct Base Project Costs input'!I54*'Misc Data'!$R54)/'Misc Data'!J54,0)</f>
        <v>351.59601125485057</v>
      </c>
      <c r="Q54" s="62">
        <f>'General Input'!B$27*K54/K$4</f>
        <v>11163.762225851046</v>
      </c>
      <c r="R54" s="62">
        <f>'General Input'!C$27*L54/L$4</f>
        <v>11108.512729061551</v>
      </c>
      <c r="S54" s="62">
        <f>'General Input'!D$27*M54/M$4</f>
        <v>11718.28817479867</v>
      </c>
      <c r="T54" s="62">
        <f>'General Input'!E$27*N54/N$4</f>
        <v>11799.476717080805</v>
      </c>
      <c r="U54" s="62">
        <f>'General Input'!F$27*O54/O$4</f>
        <v>11315.116607252925</v>
      </c>
      <c r="W54" s="62">
        <f>'General Input'!B$35*E54/E$4</f>
        <v>19383.878501150783</v>
      </c>
      <c r="X54" s="62">
        <f>'General Input'!C$35*F54/F$4</f>
        <v>18909.712026697682</v>
      </c>
      <c r="Y54" s="62">
        <f>'General Input'!D$35*G54/G$4</f>
        <v>19869.14018333696</v>
      </c>
      <c r="Z54" s="62">
        <f>'General Input'!E$35*H54/H$4</f>
        <v>18771.450047134484</v>
      </c>
      <c r="AA54" s="62">
        <f>'General Input'!F$35*I54/I$4</f>
        <v>19266.576868508193</v>
      </c>
      <c r="AC54" s="62">
        <f>SUM(E54,Q54,W54)*(1-'Misc Data'!BS54)</f>
        <v>78711.688473859933</v>
      </c>
      <c r="AD54" s="62">
        <f>SUM(F54,R54,X54)*(1-'Misc Data'!BT54)</f>
        <v>78226.45939857453</v>
      </c>
      <c r="AE54" s="62">
        <f>SUM(G54,S54,Y54)*(1-'Misc Data'!BU54)</f>
        <v>79863.058583717298</v>
      </c>
      <c r="AF54" s="62">
        <f>SUM(H54,T54,Z54)*(1-'Misc Data'!BV54)</f>
        <v>78929.647078201509</v>
      </c>
      <c r="AG54" s="62">
        <f>SUM(I54,U54,AA54)*(1-'Misc Data'!BW54)</f>
        <v>79037.445622055122</v>
      </c>
      <c r="AI54" s="62">
        <f>'General Input'!B$47*E54/E$4</f>
        <v>20718.616648550938</v>
      </c>
      <c r="AJ54" s="62">
        <f>'General Input'!C$47*F54/F$4</f>
        <v>16609.486410737332</v>
      </c>
      <c r="AK54" s="62">
        <f>'General Input'!D$47*G54/G$4</f>
        <v>11357.230213690071</v>
      </c>
      <c r="AL54" s="62">
        <f>'General Input'!E$47*H54/H$4</f>
        <v>14937.44570051325</v>
      </c>
      <c r="AM54" s="62">
        <f>'General Input'!F$47*I54/I$4</f>
        <v>15899.932810920833</v>
      </c>
      <c r="AO54" s="62">
        <f>SUM(AC54,AI54)*'General Input'!$C$5</f>
        <v>103811.06877932459</v>
      </c>
      <c r="AP54" s="62">
        <f>SUM(AD54,AJ54)*'General Input'!$C$5</f>
        <v>99014.288259925859</v>
      </c>
      <c r="AQ54" s="62">
        <f>SUM(AE54,AK54)*'General Input'!$C$5</f>
        <v>95239.330330518234</v>
      </c>
      <c r="AR54" s="62">
        <f>SUM(AF54,AL54)*'General Input'!$C$5</f>
        <v>98002.748885963869</v>
      </c>
      <c r="AS54" s="62">
        <f>SUM(AG54,AM54)*'General Input'!$C$5</f>
        <v>99120.189866671368</v>
      </c>
    </row>
    <row r="55" spans="1:45" x14ac:dyDescent="0.2">
      <c r="A55" s="27">
        <f t="shared" si="7"/>
        <v>51</v>
      </c>
      <c r="B55" s="26" t="str">
        <f>'Misc Data'!B55</f>
        <v>Install animal access barriers to poles and conductors</v>
      </c>
      <c r="C55" s="26" t="str">
        <f>'Misc Data'!C55</f>
        <v>Renewal</v>
      </c>
      <c r="D55" s="26" t="str">
        <f>'Misc Data'!D55</f>
        <v>Reliability &amp; quality maintained</v>
      </c>
      <c r="E55" s="62">
        <f>'Direct Base Project Costs input'!E55*(1+'Misc Data'!$R55*'General Input'!B$11)*(1+'Misc Data'!$S55*'General Input'!B$14)*(1+'Misc Data'!$T55*'General Input'!B$17)*(1+SUM('Misc Data'!$U55:$V55)*'General Input'!B$20)</f>
        <v>39209.570736711437</v>
      </c>
      <c r="F55" s="62">
        <f>'Direct Base Project Costs input'!F55*(1+'Misc Data'!$R55*'General Input'!C$11)*(1+'Misc Data'!$S55*'General Input'!C$14)*(1+'Misc Data'!$T55*'General Input'!C$17)*(1+SUM('Misc Data'!$U55:$V55)*'General Input'!C$20)</f>
        <v>39218.821906232908</v>
      </c>
      <c r="G55" s="62">
        <f>'Direct Base Project Costs input'!G55*(1+'Misc Data'!$R55*'General Input'!D$11)*(1+'Misc Data'!$S55*'General Input'!D$14)*(1+'Misc Data'!$T55*'General Input'!D$17)*(1+SUM('Misc Data'!$U55:$V55)*'General Input'!D$20)</f>
        <v>39232.932151989349</v>
      </c>
      <c r="H55" s="62">
        <f>'Direct Base Project Costs input'!H55*(1+'Misc Data'!$R55*'General Input'!E$11)*(1+'Misc Data'!$S55*'General Input'!E$14)*(1+'Misc Data'!$T55*'General Input'!E$17)*(1+SUM('Misc Data'!$U55:$V55)*'General Input'!E$20)</f>
        <v>39250.328270832579</v>
      </c>
      <c r="I55" s="62">
        <f>'Direct Base Project Costs input'!I55*(1+'Misc Data'!$R55*'General Input'!F$11)*(1+'Misc Data'!$S55*'General Input'!F$14)*(1+'Misc Data'!$T55*'General Input'!F$17)*(1+SUM('Misc Data'!$U55:$V55)*'General Input'!F$20)</f>
        <v>39270.643296593335</v>
      </c>
      <c r="K55" s="62">
        <f>IFERROR(('Direct Base Project Costs input'!E55*'Misc Data'!$R55)/'Misc Data'!F55,0)</f>
        <v>73.582734458002292</v>
      </c>
      <c r="L55" s="62">
        <f>IFERROR(('Direct Base Project Costs input'!F55*'Misc Data'!$R55)/'Misc Data'!G55,0)</f>
        <v>73.582734458002292</v>
      </c>
      <c r="M55" s="62">
        <f>IFERROR(('Direct Base Project Costs input'!G55*'Misc Data'!$R55)/'Misc Data'!H55,0)</f>
        <v>73.582734458002292</v>
      </c>
      <c r="N55" s="62">
        <f>IFERROR(('Direct Base Project Costs input'!H55*'Misc Data'!$R55)/'Misc Data'!I55,0)</f>
        <v>73.582734458002292</v>
      </c>
      <c r="O55" s="62">
        <f>IFERROR(('Direct Base Project Costs input'!I55*'Misc Data'!$R55)/'Misc Data'!J55,0)</f>
        <v>73.582734458002292</v>
      </c>
      <c r="Q55" s="62">
        <f>'General Input'!B$27*K55/K$4</f>
        <v>2336.3750586511851</v>
      </c>
      <c r="R55" s="62">
        <f>'General Input'!C$27*L55/L$4</f>
        <v>2324.8123306307784</v>
      </c>
      <c r="S55" s="62">
        <f>'General Input'!D$27*M55/M$4</f>
        <v>2452.4273867360694</v>
      </c>
      <c r="T55" s="62">
        <f>'General Input'!E$27*N55/N$4</f>
        <v>2469.4186914054744</v>
      </c>
      <c r="U55" s="62">
        <f>'General Input'!F$27*O55/O$4</f>
        <v>2368.0508140614961</v>
      </c>
      <c r="W55" s="62">
        <f>'General Input'!B$35*E55/E$4</f>
        <v>15780.101357703499</v>
      </c>
      <c r="X55" s="62">
        <f>'General Input'!C$35*F55/F$4</f>
        <v>15383.608915945513</v>
      </c>
      <c r="Y55" s="62">
        <f>'General Input'!D$35*G55/G$4</f>
        <v>16147.373428139059</v>
      </c>
      <c r="Z55" s="62">
        <f>'General Input'!E$35*H55/H$4</f>
        <v>15235.836922187384</v>
      </c>
      <c r="AA55" s="62">
        <f>'General Input'!F$35*I55/I$4</f>
        <v>15614.469577631939</v>
      </c>
      <c r="AC55" s="62">
        <f>SUM(E55,Q55,W55)*(1-'Misc Data'!BS55)</f>
        <v>57326.047153066123</v>
      </c>
      <c r="AD55" s="62">
        <f>SUM(F55,R55,X55)*(1-'Misc Data'!BT55)</f>
        <v>56927.243152809198</v>
      </c>
      <c r="AE55" s="62">
        <f>SUM(G55,S55,Y55)*(1-'Misc Data'!BU55)</f>
        <v>57832.732966864474</v>
      </c>
      <c r="AF55" s="62">
        <f>SUM(H55,T55,Z55)*(1-'Misc Data'!BV55)</f>
        <v>56955.583884425432</v>
      </c>
      <c r="AG55" s="62">
        <f>SUM(I55,U55,AA55)*(1-'Misc Data'!BW55)</f>
        <v>57253.163688286775</v>
      </c>
      <c r="AI55" s="62">
        <f>'General Input'!B$47*E55/E$4</f>
        <v>16866.690053083392</v>
      </c>
      <c r="AJ55" s="62">
        <f>'General Input'!C$47*F55/F$4</f>
        <v>13512.307478651575</v>
      </c>
      <c r="AK55" s="62">
        <f>'General Input'!D$47*G55/G$4</f>
        <v>9229.8627760246363</v>
      </c>
      <c r="AL55" s="62">
        <f>'General Input'!E$47*H55/H$4</f>
        <v>12123.969440591529</v>
      </c>
      <c r="AM55" s="62">
        <f>'General Input'!F$47*I55/I$4</f>
        <v>12885.995205942294</v>
      </c>
      <c r="AO55" s="62">
        <f>SUM(AC55,AI55)*'General Input'!$C$5</f>
        <v>77461.56803553809</v>
      </c>
      <c r="AP55" s="62">
        <f>SUM(AD55,AJ55)*'General Input'!$C$5</f>
        <v>73543.02117835026</v>
      </c>
      <c r="AQ55" s="62">
        <f>SUM(AE55,AK55)*'General Input'!$C$5</f>
        <v>70017.282262326611</v>
      </c>
      <c r="AR55" s="62">
        <f>SUM(AF55,AL55)*'General Input'!$C$5</f>
        <v>72123.104245126306</v>
      </c>
      <c r="AS55" s="62">
        <f>SUM(AG55,AM55)*'General Input'!$C$5</f>
        <v>73229.394590801225</v>
      </c>
    </row>
    <row r="56" spans="1:45" x14ac:dyDescent="0.2">
      <c r="A56" s="27">
        <f t="shared" si="7"/>
        <v>52</v>
      </c>
      <c r="B56" s="26" t="str">
        <f>'Misc Data'!B56</f>
        <v>Install D Loops</v>
      </c>
      <c r="C56" s="26" t="str">
        <f>'Misc Data'!C56</f>
        <v>Renewal</v>
      </c>
      <c r="D56" s="26" t="str">
        <f>'Misc Data'!D56</f>
        <v>Reliability &amp; quality maintained</v>
      </c>
      <c r="E56" s="62">
        <f>'Direct Base Project Costs input'!E56*(1+'Misc Data'!$R56*'General Input'!B$11)*(1+'Misc Data'!$S56*'General Input'!B$14)*(1+'Misc Data'!$T56*'General Input'!B$17)*(1+SUM('Misc Data'!$U56:$V56)*'General Input'!B$20)</f>
        <v>39205.287192922275</v>
      </c>
      <c r="F56" s="62">
        <f>'Direct Base Project Costs input'!F56*(1+'Misc Data'!$R56*'General Input'!C$11)*(1+'Misc Data'!$S56*'General Input'!C$14)*(1+'Misc Data'!$T56*'General Input'!C$17)*(1+SUM('Misc Data'!$U56:$V56)*'General Input'!C$20)</f>
        <v>39214.528510293036</v>
      </c>
      <c r="G56" s="62">
        <f>'Direct Base Project Costs input'!G56*(1+'Misc Data'!$R56*'General Input'!D$11)*(1+'Misc Data'!$S56*'General Input'!D$14)*(1+'Misc Data'!$T56*'General Input'!D$17)*(1+SUM('Misc Data'!$U56:$V56)*'General Input'!D$20)</f>
        <v>39228.623729163679</v>
      </c>
      <c r="H56" s="62">
        <f>'Direct Base Project Costs input'!H56*(1+'Misc Data'!$R56*'General Input'!E$11)*(1+'Misc Data'!$S56*'General Input'!E$14)*(1+'Misc Data'!$T56*'General Input'!E$17)*(1+SUM('Misc Data'!$U56:$V56)*'General Input'!E$20)</f>
        <v>39246.001321788761</v>
      </c>
      <c r="I56" s="62">
        <f>'Direct Base Project Costs input'!I56*(1+'Misc Data'!$R56*'General Input'!F$11)*(1+'Misc Data'!$S56*'General Input'!F$14)*(1+'Misc Data'!$T56*'General Input'!F$17)*(1+SUM('Misc Data'!$U56:$V56)*'General Input'!F$20)</f>
        <v>39266.294712804294</v>
      </c>
      <c r="K56" s="62">
        <f>IFERROR(('Direct Base Project Costs input'!E56*'Misc Data'!$R56)/'Misc Data'!F56,0)</f>
        <v>73.582734458002321</v>
      </c>
      <c r="L56" s="62">
        <f>IFERROR(('Direct Base Project Costs input'!F56*'Misc Data'!$R56)/'Misc Data'!G56,0)</f>
        <v>73.582734458002321</v>
      </c>
      <c r="M56" s="62">
        <f>IFERROR(('Direct Base Project Costs input'!G56*'Misc Data'!$R56)/'Misc Data'!H56,0)</f>
        <v>73.582734458002321</v>
      </c>
      <c r="N56" s="62">
        <f>IFERROR(('Direct Base Project Costs input'!H56*'Misc Data'!$R56)/'Misc Data'!I56,0)</f>
        <v>73.582734458002321</v>
      </c>
      <c r="O56" s="62">
        <f>IFERROR(('Direct Base Project Costs input'!I56*'Misc Data'!$R56)/'Misc Data'!J56,0)</f>
        <v>73.582734458002321</v>
      </c>
      <c r="Q56" s="62">
        <f>'General Input'!B$27*K56/K$4</f>
        <v>2336.375058651186</v>
      </c>
      <c r="R56" s="62">
        <f>'General Input'!C$27*L56/L$4</f>
        <v>2324.8123306307793</v>
      </c>
      <c r="S56" s="62">
        <f>'General Input'!D$27*M56/M$4</f>
        <v>2452.4273867360703</v>
      </c>
      <c r="T56" s="62">
        <f>'General Input'!E$27*N56/N$4</f>
        <v>2469.4186914054753</v>
      </c>
      <c r="U56" s="62">
        <f>'General Input'!F$27*O56/O$4</f>
        <v>2368.050814061497</v>
      </c>
      <c r="W56" s="62">
        <f>'General Input'!B$35*E56/E$4</f>
        <v>15778.377422605688</v>
      </c>
      <c r="X56" s="62">
        <f>'General Input'!C$35*F56/F$4</f>
        <v>15381.924828539262</v>
      </c>
      <c r="Y56" s="62">
        <f>'General Input'!D$35*G56/G$4</f>
        <v>16145.600180297604</v>
      </c>
      <c r="Z56" s="62">
        <f>'General Input'!E$35*H56/H$4</f>
        <v>15234.157326298469</v>
      </c>
      <c r="AA56" s="62">
        <f>'General Input'!F$35*I56/I$4</f>
        <v>15612.740529580269</v>
      </c>
      <c r="AC56" s="62">
        <f>SUM(E56,Q56,W56)*(1-'Misc Data'!BS56)</f>
        <v>57320.039674179148</v>
      </c>
      <c r="AD56" s="62">
        <f>SUM(F56,R56,X56)*(1-'Misc Data'!BT56)</f>
        <v>56921.265669463079</v>
      </c>
      <c r="AE56" s="62">
        <f>SUM(G56,S56,Y56)*(1-'Misc Data'!BU56)</f>
        <v>57826.651296197349</v>
      </c>
      <c r="AF56" s="62">
        <f>SUM(H56,T56,Z56)*(1-'Misc Data'!BV56)</f>
        <v>56949.577339492702</v>
      </c>
      <c r="AG56" s="62">
        <f>SUM(I56,U56,AA56)*(1-'Misc Data'!BW56)</f>
        <v>57247.08605644606</v>
      </c>
      <c r="AI56" s="62">
        <f>'General Input'!B$47*E56/E$4</f>
        <v>16864.847410992108</v>
      </c>
      <c r="AJ56" s="62">
        <f>'General Input'!C$47*F56/F$4</f>
        <v>13510.828247934092</v>
      </c>
      <c r="AK56" s="62">
        <f>'General Input'!D$47*G56/G$4</f>
        <v>9228.8491849091934</v>
      </c>
      <c r="AL56" s="62">
        <f>'General Input'!E$47*H56/H$4</f>
        <v>12122.632896407331</v>
      </c>
      <c r="AM56" s="62">
        <f>'General Input'!F$47*I56/I$4</f>
        <v>12884.568291963955</v>
      </c>
      <c r="AO56" s="62">
        <f>SUM(AC56,AI56)*'General Input'!$C$5</f>
        <v>77453.372048934238</v>
      </c>
      <c r="AP56" s="62">
        <f>SUM(AD56,AJ56)*'General Input'!$C$5</f>
        <v>73535.235931633259</v>
      </c>
      <c r="AQ56" s="62">
        <f>SUM(AE56,AK56)*'General Input'!$C$5</f>
        <v>70009.874392985264</v>
      </c>
      <c r="AR56" s="62">
        <f>SUM(AF56,AL56)*'General Input'!$C$5</f>
        <v>72115.437629516193</v>
      </c>
      <c r="AS56" s="62">
        <f>SUM(AG56,AM56)*'General Input'!$C$5</f>
        <v>73221.55940492684</v>
      </c>
    </row>
    <row r="57" spans="1:45" x14ac:dyDescent="0.2">
      <c r="A57" s="27">
        <f t="shared" si="7"/>
        <v>53</v>
      </c>
      <c r="B57" s="26" t="str">
        <f>'Misc Data'!B57</f>
        <v>Install HV and LV Conduit with other UG works (Capacity)</v>
      </c>
      <c r="C57" s="26" t="str">
        <f>'Misc Data'!C57</f>
        <v>Development</v>
      </c>
      <c r="D57" s="26" t="str">
        <f>'Misc Data'!D57</f>
        <v>Augmentation</v>
      </c>
      <c r="E57" s="62">
        <f>'Direct Base Project Costs input'!E57*(1+'Misc Data'!$R57*'General Input'!B$11)*(1+'Misc Data'!$S57*'General Input'!B$14)*(1+'Misc Data'!$T57*'General Input'!B$17)*(1+SUM('Misc Data'!$U57:$V57)*'General Input'!B$20)</f>
        <v>55282.766781265549</v>
      </c>
      <c r="F57" s="62">
        <f>'Direct Base Project Costs input'!F57*(1+'Misc Data'!$R57*'General Input'!C$11)*(1+'Misc Data'!$S57*'General Input'!C$14)*(1+'Misc Data'!$T57*'General Input'!C$17)*(1+SUM('Misc Data'!$U57:$V57)*'General Input'!C$20)</f>
        <v>55312.985297938889</v>
      </c>
      <c r="G57" s="62">
        <f>'Direct Base Project Costs input'!G57*(1+'Misc Data'!$R57*'General Input'!D$11)*(1+'Misc Data'!$S57*'General Input'!D$14)*(1+'Misc Data'!$T57*'General Input'!D$17)*(1+SUM('Misc Data'!$U57:$V57)*'General Input'!D$20)</f>
        <v>55359.075762032742</v>
      </c>
      <c r="H57" s="62">
        <f>'Direct Base Project Costs input'!H57*(1+'Misc Data'!$R57*'General Input'!E$11)*(1+'Misc Data'!$S57*'General Input'!E$14)*(1+'Misc Data'!$T57*'General Input'!E$17)*(1+SUM('Misc Data'!$U57:$V57)*'General Input'!E$20)</f>
        <v>55415.899378343667</v>
      </c>
      <c r="I57" s="62">
        <f>'Direct Base Project Costs input'!I57*(1+'Misc Data'!$R57*'General Input'!F$11)*(1+'Misc Data'!$S57*'General Input'!F$14)*(1+'Misc Data'!$T57*'General Input'!F$17)*(1+SUM('Misc Data'!$U57:$V57)*'General Input'!F$20)</f>
        <v>55482.257468879776</v>
      </c>
      <c r="K57" s="62">
        <f>IFERROR(('Direct Base Project Costs input'!E57*'Misc Data'!$R57)/'Misc Data'!F57,0)</f>
        <v>226.50896878918252</v>
      </c>
      <c r="L57" s="62">
        <f>IFERROR(('Direct Base Project Costs input'!F57*'Misc Data'!$R57)/'Misc Data'!G57,0)</f>
        <v>226.50896878918252</v>
      </c>
      <c r="M57" s="62">
        <f>IFERROR(('Direct Base Project Costs input'!G57*'Misc Data'!$R57)/'Misc Data'!H57,0)</f>
        <v>226.50896878918252</v>
      </c>
      <c r="N57" s="62">
        <f>IFERROR(('Direct Base Project Costs input'!H57*'Misc Data'!$R57)/'Misc Data'!I57,0)</f>
        <v>226.50896878918252</v>
      </c>
      <c r="O57" s="62">
        <f>IFERROR(('Direct Base Project Costs input'!I57*'Misc Data'!$R57)/'Misc Data'!J57,0)</f>
        <v>226.50896878918252</v>
      </c>
      <c r="Q57" s="62">
        <f>'General Input'!B$27*K57/K$4</f>
        <v>7192.039126269422</v>
      </c>
      <c r="R57" s="62">
        <f>'General Input'!C$27*L57/L$4</f>
        <v>7156.4457004531123</v>
      </c>
      <c r="S57" s="62">
        <f>'General Input'!D$27*M57/M$4</f>
        <v>7549.2818049183716</v>
      </c>
      <c r="T57" s="62">
        <f>'General Input'!E$27*N57/N$4</f>
        <v>7601.5859619655157</v>
      </c>
      <c r="U57" s="62">
        <f>'General Input'!F$27*O57/O$4</f>
        <v>7289.5462758264021</v>
      </c>
      <c r="W57" s="62">
        <f>'General Input'!B$35*E57/E$4</f>
        <v>22248.845033283349</v>
      </c>
      <c r="X57" s="62">
        <f>'General Input'!C$35*F57/F$4</f>
        <v>21696.555185450463</v>
      </c>
      <c r="Y57" s="62">
        <f>'General Input'!D$35*G57/G$4</f>
        <v>22784.523611520537</v>
      </c>
      <c r="Z57" s="62">
        <f>'General Input'!E$35*H57/H$4</f>
        <v>21510.841896632115</v>
      </c>
      <c r="AA57" s="62">
        <f>'General Input'!F$35*I57/I$4</f>
        <v>22060.398012917656</v>
      </c>
      <c r="AC57" s="62">
        <f>SUM(E57,Q57,W57)*(1-'Misc Data'!BS57)</f>
        <v>84723.650940818319</v>
      </c>
      <c r="AD57" s="62">
        <f>SUM(F57,R57,X57)*(1-'Misc Data'!BT57)</f>
        <v>84165.986183842469</v>
      </c>
      <c r="AE57" s="62">
        <f>SUM(G57,S57,Y57)*(1-'Misc Data'!BU57)</f>
        <v>85692.881178471653</v>
      </c>
      <c r="AF57" s="62">
        <f>SUM(H57,T57,Z57)*(1-'Misc Data'!BV57)</f>
        <v>84528.327236941303</v>
      </c>
      <c r="AG57" s="62">
        <f>SUM(I57,U57,AA57)*(1-'Misc Data'!BW57)</f>
        <v>84832.201757623843</v>
      </c>
      <c r="AI57" s="62">
        <f>'General Input'!B$47*E57/E$4</f>
        <v>23780.859495701417</v>
      </c>
      <c r="AJ57" s="62">
        <f>'General Input'!C$47*F57/F$4</f>
        <v>19057.330857485587</v>
      </c>
      <c r="AK57" s="62">
        <f>'General Input'!D$47*G57/G$4</f>
        <v>13023.667736881223</v>
      </c>
      <c r="AL57" s="62">
        <f>'General Input'!E$47*H57/H$4</f>
        <v>17117.326152026148</v>
      </c>
      <c r="AM57" s="62">
        <f>'General Input'!F$47*I57/I$4</f>
        <v>18205.561298275472</v>
      </c>
      <c r="AO57" s="62">
        <f>SUM(AC57,AI57)*'General Input'!$C$5</f>
        <v>113285.07120565674</v>
      </c>
      <c r="AP57" s="62">
        <f>SUM(AD57,AJ57)*'General Input'!$C$5</f>
        <v>107771.19563110029</v>
      </c>
      <c r="AQ57" s="62">
        <f>SUM(AE57,AK57)*'General Input'!$C$5</f>
        <v>103065.86544708753</v>
      </c>
      <c r="AR57" s="62">
        <f>SUM(AF57,AL57)*'General Input'!$C$5</f>
        <v>106124.02226957619</v>
      </c>
      <c r="AS57" s="62">
        <f>SUM(AG57,AM57)*'General Input'!$C$5</f>
        <v>107577.4663901017</v>
      </c>
    </row>
    <row r="58" spans="1:45" x14ac:dyDescent="0.2">
      <c r="A58" s="27">
        <f t="shared" si="7"/>
        <v>54</v>
      </c>
      <c r="B58" s="26" t="str">
        <f>'Misc Data'!B58</f>
        <v>Install Low Voltage  Spreaders</v>
      </c>
      <c r="C58" s="26" t="str">
        <f>'Misc Data'!C58</f>
        <v>Renewal</v>
      </c>
      <c r="D58" s="26" t="str">
        <f>'Misc Data'!D58</f>
        <v>Reliability &amp; quality maintained</v>
      </c>
      <c r="E58" s="62">
        <f>'Direct Base Project Costs input'!E58*(1+'Misc Data'!$R58*'General Input'!B$11)*(1+'Misc Data'!$S58*'General Input'!B$14)*(1+'Misc Data'!$T58*'General Input'!B$17)*(1+SUM('Misc Data'!$U58:$V58)*'General Input'!B$20)</f>
        <v>39209.570736711437</v>
      </c>
      <c r="F58" s="62">
        <f>'Direct Base Project Costs input'!F58*(1+'Misc Data'!$R58*'General Input'!C$11)*(1+'Misc Data'!$S58*'General Input'!C$14)*(1+'Misc Data'!$T58*'General Input'!C$17)*(1+SUM('Misc Data'!$U58:$V58)*'General Input'!C$20)</f>
        <v>39218.821906232908</v>
      </c>
      <c r="G58" s="62">
        <f>'Direct Base Project Costs input'!G58*(1+'Misc Data'!$R58*'General Input'!D$11)*(1+'Misc Data'!$S58*'General Input'!D$14)*(1+'Misc Data'!$T58*'General Input'!D$17)*(1+SUM('Misc Data'!$U58:$V58)*'General Input'!D$20)</f>
        <v>39232.932151989349</v>
      </c>
      <c r="H58" s="62">
        <f>'Direct Base Project Costs input'!H58*(1+'Misc Data'!$R58*'General Input'!E$11)*(1+'Misc Data'!$S58*'General Input'!E$14)*(1+'Misc Data'!$T58*'General Input'!E$17)*(1+SUM('Misc Data'!$U58:$V58)*'General Input'!E$20)</f>
        <v>39250.328270832579</v>
      </c>
      <c r="I58" s="62">
        <f>'Direct Base Project Costs input'!I58*(1+'Misc Data'!$R58*'General Input'!F$11)*(1+'Misc Data'!$S58*'General Input'!F$14)*(1+'Misc Data'!$T58*'General Input'!F$17)*(1+SUM('Misc Data'!$U58:$V58)*'General Input'!F$20)</f>
        <v>39270.643296593335</v>
      </c>
      <c r="K58" s="62">
        <f>IFERROR(('Direct Base Project Costs input'!E58*'Misc Data'!$R58)/'Misc Data'!F58,0)</f>
        <v>73.582734458002292</v>
      </c>
      <c r="L58" s="62">
        <f>IFERROR(('Direct Base Project Costs input'!F58*'Misc Data'!$R58)/'Misc Data'!G58,0)</f>
        <v>73.582734458002292</v>
      </c>
      <c r="M58" s="62">
        <f>IFERROR(('Direct Base Project Costs input'!G58*'Misc Data'!$R58)/'Misc Data'!H58,0)</f>
        <v>73.582734458002292</v>
      </c>
      <c r="N58" s="62">
        <f>IFERROR(('Direct Base Project Costs input'!H58*'Misc Data'!$R58)/'Misc Data'!I58,0)</f>
        <v>73.582734458002292</v>
      </c>
      <c r="O58" s="62">
        <f>IFERROR(('Direct Base Project Costs input'!I58*'Misc Data'!$R58)/'Misc Data'!J58,0)</f>
        <v>73.582734458002292</v>
      </c>
      <c r="Q58" s="62">
        <f>'General Input'!B$27*K58/K$4</f>
        <v>2336.3750586511851</v>
      </c>
      <c r="R58" s="62">
        <f>'General Input'!C$27*L58/L$4</f>
        <v>2324.8123306307784</v>
      </c>
      <c r="S58" s="62">
        <f>'General Input'!D$27*M58/M$4</f>
        <v>2452.4273867360694</v>
      </c>
      <c r="T58" s="62">
        <f>'General Input'!E$27*N58/N$4</f>
        <v>2469.4186914054744</v>
      </c>
      <c r="U58" s="62">
        <f>'General Input'!F$27*O58/O$4</f>
        <v>2368.0508140614961</v>
      </c>
      <c r="W58" s="62">
        <f>'General Input'!B$35*E58/E$4</f>
        <v>15780.101357703499</v>
      </c>
      <c r="X58" s="62">
        <f>'General Input'!C$35*F58/F$4</f>
        <v>15383.608915945513</v>
      </c>
      <c r="Y58" s="62">
        <f>'General Input'!D$35*G58/G$4</f>
        <v>16147.373428139059</v>
      </c>
      <c r="Z58" s="62">
        <f>'General Input'!E$35*H58/H$4</f>
        <v>15235.836922187384</v>
      </c>
      <c r="AA58" s="62">
        <f>'General Input'!F$35*I58/I$4</f>
        <v>15614.469577631939</v>
      </c>
      <c r="AC58" s="62">
        <f>SUM(E58,Q58,W58)*(1-'Misc Data'!BS58)</f>
        <v>57326.047153066123</v>
      </c>
      <c r="AD58" s="62">
        <f>SUM(F58,R58,X58)*(1-'Misc Data'!BT58)</f>
        <v>56927.243152809198</v>
      </c>
      <c r="AE58" s="62">
        <f>SUM(G58,S58,Y58)*(1-'Misc Data'!BU58)</f>
        <v>57832.732966864474</v>
      </c>
      <c r="AF58" s="62">
        <f>SUM(H58,T58,Z58)*(1-'Misc Data'!BV58)</f>
        <v>56955.583884425432</v>
      </c>
      <c r="AG58" s="62">
        <f>SUM(I58,U58,AA58)*(1-'Misc Data'!BW58)</f>
        <v>57253.163688286775</v>
      </c>
      <c r="AI58" s="62">
        <f>'General Input'!B$47*E58/E$4</f>
        <v>16866.690053083392</v>
      </c>
      <c r="AJ58" s="62">
        <f>'General Input'!C$47*F58/F$4</f>
        <v>13512.307478651575</v>
      </c>
      <c r="AK58" s="62">
        <f>'General Input'!D$47*G58/G$4</f>
        <v>9229.8627760246363</v>
      </c>
      <c r="AL58" s="62">
        <f>'General Input'!E$47*H58/H$4</f>
        <v>12123.969440591529</v>
      </c>
      <c r="AM58" s="62">
        <f>'General Input'!F$47*I58/I$4</f>
        <v>12885.995205942294</v>
      </c>
      <c r="AO58" s="62">
        <f>SUM(AC58,AI58)*'General Input'!$C$5</f>
        <v>77461.56803553809</v>
      </c>
      <c r="AP58" s="62">
        <f>SUM(AD58,AJ58)*'General Input'!$C$5</f>
        <v>73543.02117835026</v>
      </c>
      <c r="AQ58" s="62">
        <f>SUM(AE58,AK58)*'General Input'!$C$5</f>
        <v>70017.282262326611</v>
      </c>
      <c r="AR58" s="62">
        <f>SUM(AF58,AL58)*'General Input'!$C$5</f>
        <v>72123.104245126306</v>
      </c>
      <c r="AS58" s="62">
        <f>SUM(AG58,AM58)*'General Input'!$C$5</f>
        <v>73229.394590801225</v>
      </c>
    </row>
    <row r="59" spans="1:45" x14ac:dyDescent="0.2">
      <c r="A59" s="27">
        <f t="shared" si="7"/>
        <v>55</v>
      </c>
      <c r="B59" s="26" t="str">
        <f>'Misc Data'!B59</f>
        <v>Install OH Equipment - Anti-Climbing barriers or Signage Program</v>
      </c>
      <c r="C59" s="26" t="str">
        <f>'Misc Data'!C59</f>
        <v>Renewal</v>
      </c>
      <c r="D59" s="26" t="str">
        <f>'Misc Data'!D59</f>
        <v>Reliability &amp; quality maintained</v>
      </c>
      <c r="E59" s="62">
        <f>'Direct Base Project Costs input'!E59*(1+'Misc Data'!$R59*'General Input'!B$11)*(1+'Misc Data'!$S59*'General Input'!B$14)*(1+'Misc Data'!$T59*'General Input'!B$17)*(1+SUM('Misc Data'!$U59:$V59)*'General Input'!B$20)</f>
        <v>13479.088263575821</v>
      </c>
      <c r="F59" s="62">
        <f>'Direct Base Project Costs input'!F59*(1+'Misc Data'!$R59*'General Input'!C$11)*(1+'Misc Data'!$S59*'General Input'!C$14)*(1+'Misc Data'!$T59*'General Input'!C$17)*(1+SUM('Misc Data'!$U59:$V59)*'General Input'!C$20)</f>
        <v>13500.705852674877</v>
      </c>
      <c r="G59" s="62">
        <f>'Direct Base Project Costs input'!G59*(1+'Misc Data'!$R59*'General Input'!D$11)*(1+'Misc Data'!$S59*'General Input'!D$14)*(1+'Misc Data'!$T59*'General Input'!D$17)*(1+SUM('Misc Data'!$U59:$V59)*'General Input'!D$20)</f>
        <v>13533.677845474418</v>
      </c>
      <c r="H59" s="62">
        <f>'Direct Base Project Costs input'!H59*(1+'Misc Data'!$R59*'General Input'!E$11)*(1+'Misc Data'!$S59*'General Input'!E$14)*(1+'Misc Data'!$T59*'General Input'!E$17)*(1+SUM('Misc Data'!$U59:$V59)*'General Input'!E$20)</f>
        <v>13574.328073340035</v>
      </c>
      <c r="I59" s="62">
        <f>'Direct Base Project Costs input'!I59*(1+'Misc Data'!$R59*'General Input'!F$11)*(1+'Misc Data'!$S59*'General Input'!F$14)*(1+'Misc Data'!$T59*'General Input'!F$17)*(1+SUM('Misc Data'!$U59:$V59)*'General Input'!F$20)</f>
        <v>13621.799031299846</v>
      </c>
      <c r="K59" s="62">
        <f>IFERROR(('Direct Base Project Costs input'!E59*'Misc Data'!$R59)/'Misc Data'!F59,0)</f>
        <v>174.44571327644505</v>
      </c>
      <c r="L59" s="62">
        <f>IFERROR(('Direct Base Project Costs input'!F59*'Misc Data'!$R59)/'Misc Data'!G59,0)</f>
        <v>174.44571327644505</v>
      </c>
      <c r="M59" s="62">
        <f>IFERROR(('Direct Base Project Costs input'!G59*'Misc Data'!$R59)/'Misc Data'!H59,0)</f>
        <v>174.44571327644505</v>
      </c>
      <c r="N59" s="62">
        <f>IFERROR(('Direct Base Project Costs input'!H59*'Misc Data'!$R59)/'Misc Data'!I59,0)</f>
        <v>174.44571327644505</v>
      </c>
      <c r="O59" s="62">
        <f>IFERROR(('Direct Base Project Costs input'!I59*'Misc Data'!$R59)/'Misc Data'!J59,0)</f>
        <v>174.44571327644505</v>
      </c>
      <c r="Q59" s="62">
        <f>'General Input'!B$27*K59/K$4</f>
        <v>5538.9435659030187</v>
      </c>
      <c r="R59" s="62">
        <f>'General Input'!C$27*L59/L$4</f>
        <v>5511.5313155728454</v>
      </c>
      <c r="S59" s="62">
        <f>'General Input'!D$27*M59/M$4</f>
        <v>5814.0737482654922</v>
      </c>
      <c r="T59" s="62">
        <f>'General Input'!E$27*N59/N$4</f>
        <v>5854.3557557823979</v>
      </c>
      <c r="U59" s="62">
        <f>'General Input'!F$27*O59/O$4</f>
        <v>5614.0386243677967</v>
      </c>
      <c r="W59" s="62">
        <f>'General Input'!B$35*E59/E$4</f>
        <v>5424.7311310018604</v>
      </c>
      <c r="X59" s="62">
        <f>'General Input'!C$35*F59/F$4</f>
        <v>5295.6608289592623</v>
      </c>
      <c r="Y59" s="62">
        <f>'General Input'!D$35*G59/G$4</f>
        <v>5570.1508411455025</v>
      </c>
      <c r="Z59" s="62">
        <f>'General Input'!E$35*H59/H$4</f>
        <v>5269.1597233689035</v>
      </c>
      <c r="AA59" s="62">
        <f>'General Input'!F$35*I59/I$4</f>
        <v>5416.1874803130313</v>
      </c>
      <c r="AC59" s="62">
        <f>SUM(E59,Q59,W59)*(1-'Misc Data'!BS59)</f>
        <v>24442.762960480697</v>
      </c>
      <c r="AD59" s="62">
        <f>SUM(F59,R59,X59)*(1-'Misc Data'!BT59)</f>
        <v>24307.897997206986</v>
      </c>
      <c r="AE59" s="62">
        <f>SUM(G59,S59,Y59)*(1-'Misc Data'!BU59)</f>
        <v>24917.902434885415</v>
      </c>
      <c r="AF59" s="62">
        <f>SUM(H59,T59,Z59)*(1-'Misc Data'!BV59)</f>
        <v>24697.843552491337</v>
      </c>
      <c r="AG59" s="62">
        <f>SUM(I59,U59,AA59)*(1-'Misc Data'!BW59)</f>
        <v>24652.025135980675</v>
      </c>
      <c r="AI59" s="62">
        <f>'General Input'!B$47*E59/E$4</f>
        <v>5798.2681184271323</v>
      </c>
      <c r="AJ59" s="62">
        <f>'General Input'!C$47*F59/F$4</f>
        <v>4651.4831347134768</v>
      </c>
      <c r="AK59" s="62">
        <f>'General Input'!D$47*G59/G$4</f>
        <v>3183.9065427160467</v>
      </c>
      <c r="AL59" s="62">
        <f>'General Input'!E$47*H59/H$4</f>
        <v>4192.9519060872644</v>
      </c>
      <c r="AM59" s="62">
        <f>'General Input'!F$47*I59/I$4</f>
        <v>4469.7622009381794</v>
      </c>
      <c r="AO59" s="62">
        <f>SUM(AC59,AI59)*'General Input'!$C$5</f>
        <v>31573.409670474855</v>
      </c>
      <c r="AP59" s="62">
        <f>SUM(AD59,AJ59)*'General Input'!$C$5</f>
        <v>30235.291974527699</v>
      </c>
      <c r="AQ59" s="62">
        <f>SUM(AE59,AK59)*'General Input'!$C$5</f>
        <v>29339.936360505977</v>
      </c>
      <c r="AR59" s="62">
        <f>SUM(AF59,AL59)*'General Input'!$C$5</f>
        <v>30163.684509944313</v>
      </c>
      <c r="AS59" s="62">
        <f>SUM(AG59,AM59)*'General Input'!$C$5</f>
        <v>30404.853575455312</v>
      </c>
    </row>
    <row r="60" spans="1:45" x14ac:dyDescent="0.2">
      <c r="A60" s="27">
        <f t="shared" si="7"/>
        <v>56</v>
      </c>
      <c r="B60" s="26" t="str">
        <f>'Misc Data'!B60</f>
        <v>Install Remote Fault Indicators in Ground Mounted Substations</v>
      </c>
      <c r="C60" s="26" t="str">
        <f>'Misc Data'!C60</f>
        <v>Operational support systems</v>
      </c>
      <c r="D60" s="26" t="str">
        <f>'Misc Data'!D60</f>
        <v>Network control</v>
      </c>
      <c r="E60" s="62">
        <f>'Direct Base Project Costs input'!E60*(1+'Misc Data'!$R60*'General Input'!B$11)*(1+'Misc Data'!$S60*'General Input'!B$14)*(1+'Misc Data'!$T60*'General Input'!B$17)*(1+SUM('Misc Data'!$U60:$V60)*'General Input'!B$20)</f>
        <v>29553.340493938151</v>
      </c>
      <c r="F60" s="62">
        <f>'Direct Base Project Costs input'!F60*(1+'Misc Data'!$R60*'General Input'!C$11)*(1+'Misc Data'!$S60*'General Input'!C$14)*(1+'Misc Data'!$T60*'General Input'!C$17)*(1+SUM('Misc Data'!$U60:$V60)*'General Input'!C$20)</f>
        <v>29590.757720983082</v>
      </c>
      <c r="G60" s="62">
        <f>'Direct Base Project Costs input'!G60*(1+'Misc Data'!$R60*'General Input'!D$11)*(1+'Misc Data'!$S60*'General Input'!D$14)*(1+'Misc Data'!$T60*'General Input'!D$17)*(1+SUM('Misc Data'!$U60:$V60)*'General Input'!D$20)</f>
        <v>29647.827939824379</v>
      </c>
      <c r="H60" s="62">
        <f>'Direct Base Project Costs input'!H60*(1+'Misc Data'!$R60*'General Input'!E$11)*(1+'Misc Data'!$S60*'General Input'!E$14)*(1+'Misc Data'!$T60*'General Input'!E$17)*(1+SUM('Misc Data'!$U60:$V60)*'General Input'!E$20)</f>
        <v>29718.188182056125</v>
      </c>
      <c r="I60" s="62">
        <f>'Direct Base Project Costs input'!I60*(1+'Misc Data'!$R60*'General Input'!F$11)*(1+'Misc Data'!$S60*'General Input'!F$14)*(1+'Misc Data'!$T60*'General Input'!F$17)*(1+SUM('Misc Data'!$U60:$V60)*'General Input'!F$20)</f>
        <v>29800.354218420474</v>
      </c>
      <c r="K60" s="62">
        <f>IFERROR(('Direct Base Project Costs input'!E60*'Misc Data'!$R60)/'Misc Data'!F60,0)</f>
        <v>266.25734862566037</v>
      </c>
      <c r="L60" s="62">
        <f>IFERROR(('Direct Base Project Costs input'!F60*'Misc Data'!$R60)/'Misc Data'!G60,0)</f>
        <v>266.25734862566037</v>
      </c>
      <c r="M60" s="62">
        <f>IFERROR(('Direct Base Project Costs input'!G60*'Misc Data'!$R60)/'Misc Data'!H60,0)</f>
        <v>266.25734862566037</v>
      </c>
      <c r="N60" s="62">
        <f>IFERROR(('Direct Base Project Costs input'!H60*'Misc Data'!$R60)/'Misc Data'!I60,0)</f>
        <v>266.25734862566037</v>
      </c>
      <c r="O60" s="62">
        <f>IFERROR(('Direct Base Project Costs input'!I60*'Misc Data'!$R60)/'Misc Data'!J60,0)</f>
        <v>266.25734862566037</v>
      </c>
      <c r="Q60" s="62">
        <f>'General Input'!B$27*K60/K$4</f>
        <v>8454.1167584175582</v>
      </c>
      <c r="R60" s="62">
        <f>'General Input'!C$27*L60/L$4</f>
        <v>8412.2773061565076</v>
      </c>
      <c r="S60" s="62">
        <f>'General Input'!D$27*M60/M$4</f>
        <v>8874.0493065257397</v>
      </c>
      <c r="T60" s="62">
        <f>'General Input'!E$27*N60/N$4</f>
        <v>8935.5319323657532</v>
      </c>
      <c r="U60" s="62">
        <f>'General Input'!F$27*O60/O$4</f>
        <v>8568.7347148360986</v>
      </c>
      <c r="W60" s="62">
        <f>'General Input'!B$35*E60/E$4</f>
        <v>11893.899874206607</v>
      </c>
      <c r="X60" s="62">
        <f>'General Input'!C$35*F60/F$4</f>
        <v>11606.994350683277</v>
      </c>
      <c r="Y60" s="62">
        <f>'General Input'!D$35*G60/G$4</f>
        <v>12202.364769039681</v>
      </c>
      <c r="Z60" s="62">
        <f>'General Input'!E$35*H60/H$4</f>
        <v>11535.737118946625</v>
      </c>
      <c r="AA60" s="62">
        <f>'General Input'!F$35*I60/I$4</f>
        <v>11848.971274339874</v>
      </c>
      <c r="AC60" s="62">
        <f>SUM(E60,Q60,W60)*(1-'Misc Data'!BS60)</f>
        <v>49901.357126562318</v>
      </c>
      <c r="AD60" s="62">
        <f>SUM(F60,R60,X60)*(1-'Misc Data'!BT60)</f>
        <v>49610.029377822866</v>
      </c>
      <c r="AE60" s="62">
        <f>SUM(G60,S60,Y60)*(1-'Misc Data'!BU60)</f>
        <v>50724.242015389806</v>
      </c>
      <c r="AF60" s="62">
        <f>SUM(H60,T60,Z60)*(1-'Misc Data'!BV60)</f>
        <v>50189.457233368506</v>
      </c>
      <c r="AG60" s="62">
        <f>SUM(I60,U60,AA60)*(1-'Misc Data'!BW60)</f>
        <v>50218.060207596442</v>
      </c>
      <c r="AI60" s="62">
        <f>'General Input'!B$47*E60/E$4</f>
        <v>12712.891898043268</v>
      </c>
      <c r="AJ60" s="62">
        <f>'General Input'!C$47*F60/F$4</f>
        <v>10195.089944521293</v>
      </c>
      <c r="AK60" s="62">
        <f>'General Input'!D$47*G60/G$4</f>
        <v>6974.8899325612283</v>
      </c>
      <c r="AL60" s="62">
        <f>'General Input'!E$47*H60/H$4</f>
        <v>9179.602342759059</v>
      </c>
      <c r="AM60" s="62">
        <f>'General Input'!F$47*I60/I$4</f>
        <v>9778.480548274094</v>
      </c>
      <c r="AO60" s="62">
        <f>SUM(AC60,AI60)*'General Input'!$C$5</f>
        <v>65372.947453562854</v>
      </c>
      <c r="AP60" s="62">
        <f>SUM(AD60,AJ60)*'General Input'!$C$5</f>
        <v>62440.051327251203</v>
      </c>
      <c r="AQ60" s="62">
        <f>SUM(AE60,AK60)*'General Input'!$C$5</f>
        <v>60241.277020943286</v>
      </c>
      <c r="AR60" s="62">
        <f>SUM(AF60,AL60)*'General Input'!$C$5</f>
        <v>61984.779383243229</v>
      </c>
      <c r="AS60" s="62">
        <f>SUM(AG60,AM60)*'General Input'!$C$5</f>
        <v>62639.906528109525</v>
      </c>
    </row>
    <row r="61" spans="1:45" x14ac:dyDescent="0.2">
      <c r="A61" s="27">
        <f t="shared" si="7"/>
        <v>57</v>
      </c>
      <c r="B61" s="26" t="str">
        <f>'Misc Data'!B61</f>
        <v>Install/Augment Ground Mounted Voltage Regulator for Capacity</v>
      </c>
      <c r="C61" s="26" t="str">
        <f>'Misc Data'!C61</f>
        <v>Development</v>
      </c>
      <c r="D61" s="26" t="str">
        <f>'Misc Data'!D61</f>
        <v>Augmentation</v>
      </c>
      <c r="E61" s="62">
        <f>'Direct Base Project Costs input'!E61*(1+'Misc Data'!$R61*'General Input'!B$11)*(1+'Misc Data'!$S61*'General Input'!B$14)*(1+'Misc Data'!$T61*'General Input'!B$17)*(1+SUM('Misc Data'!$U61:$V61)*'General Input'!B$20)</f>
        <v>0</v>
      </c>
      <c r="F61" s="62">
        <f>'Direct Base Project Costs input'!F61*(1+'Misc Data'!$R61*'General Input'!C$11)*(1+'Misc Data'!$S61*'General Input'!C$14)*(1+'Misc Data'!$T61*'General Input'!C$17)*(1+SUM('Misc Data'!$U61:$V61)*'General Input'!C$20)</f>
        <v>0</v>
      </c>
      <c r="G61" s="62">
        <f>'Direct Base Project Costs input'!G61*(1+'Misc Data'!$R61*'General Input'!D$11)*(1+'Misc Data'!$S61*'General Input'!D$14)*(1+'Misc Data'!$T61*'General Input'!D$17)*(1+SUM('Misc Data'!$U61:$V61)*'General Input'!D$20)</f>
        <v>0</v>
      </c>
      <c r="H61" s="62">
        <f>'Direct Base Project Costs input'!H61*(1+'Misc Data'!$R61*'General Input'!E$11)*(1+'Misc Data'!$S61*'General Input'!E$14)*(1+'Misc Data'!$T61*'General Input'!E$17)*(1+SUM('Misc Data'!$U61:$V61)*'General Input'!E$20)</f>
        <v>0</v>
      </c>
      <c r="I61" s="62">
        <f>'Direct Base Project Costs input'!I61*(1+'Misc Data'!$R61*'General Input'!F$11)*(1+'Misc Data'!$S61*'General Input'!F$14)*(1+'Misc Data'!$T61*'General Input'!F$17)*(1+SUM('Misc Data'!$U61:$V61)*'General Input'!F$20)</f>
        <v>258526.22514268677</v>
      </c>
      <c r="K61" s="62">
        <f>IFERROR(('Direct Base Project Costs input'!E61*'Misc Data'!$R61)/'Misc Data'!F61,0)</f>
        <v>0</v>
      </c>
      <c r="L61" s="62">
        <f>IFERROR(('Direct Base Project Costs input'!F61*'Misc Data'!$R61)/'Misc Data'!G61,0)</f>
        <v>0</v>
      </c>
      <c r="M61" s="62">
        <f>IFERROR(('Direct Base Project Costs input'!G61*'Misc Data'!$R61)/'Misc Data'!H61,0)</f>
        <v>0</v>
      </c>
      <c r="N61" s="62">
        <f>IFERROR(('Direct Base Project Costs input'!H61*'Misc Data'!$R61)/'Misc Data'!I61,0)</f>
        <v>0</v>
      </c>
      <c r="O61" s="62">
        <f>IFERROR(('Direct Base Project Costs input'!I61*'Misc Data'!$R61)/'Misc Data'!J61,0)</f>
        <v>1055.437134093022</v>
      </c>
      <c r="Q61" s="62">
        <f>'General Input'!B$27*K61/K$4</f>
        <v>0</v>
      </c>
      <c r="R61" s="62">
        <f>'General Input'!C$27*L61/L$4</f>
        <v>0</v>
      </c>
      <c r="S61" s="62">
        <f>'General Input'!D$27*M61/M$4</f>
        <v>0</v>
      </c>
      <c r="T61" s="62">
        <f>'General Input'!E$27*N61/N$4</f>
        <v>0</v>
      </c>
      <c r="U61" s="62">
        <f>'General Input'!F$27*O61/O$4</f>
        <v>33966.239267802928</v>
      </c>
      <c r="W61" s="62">
        <f>'General Input'!B$35*E61/E$4</f>
        <v>0</v>
      </c>
      <c r="X61" s="62">
        <f>'General Input'!C$35*F61/F$4</f>
        <v>0</v>
      </c>
      <c r="Y61" s="62">
        <f>'General Input'!D$35*G61/G$4</f>
        <v>0</v>
      </c>
      <c r="Z61" s="62">
        <f>'General Input'!E$35*H61/H$4</f>
        <v>0</v>
      </c>
      <c r="AA61" s="62">
        <f>'General Input'!F$35*I61/I$4</f>
        <v>102793.06725440602</v>
      </c>
      <c r="AC61" s="62">
        <f>SUM(E61,Q61,W61)*(1-'Misc Data'!BS61)</f>
        <v>0</v>
      </c>
      <c r="AD61" s="62">
        <f>SUM(F61,R61,X61)*(1-'Misc Data'!BT61)</f>
        <v>0</v>
      </c>
      <c r="AE61" s="62">
        <f>SUM(G61,S61,Y61)*(1-'Misc Data'!BU61)</f>
        <v>0</v>
      </c>
      <c r="AF61" s="62">
        <f>SUM(H61,T61,Z61)*(1-'Misc Data'!BV61)</f>
        <v>0</v>
      </c>
      <c r="AG61" s="62">
        <f>SUM(I61,U61,AA61)*(1-'Misc Data'!BW61)</f>
        <v>395285.53166489571</v>
      </c>
      <c r="AI61" s="62">
        <f>'General Input'!B$47*E61/E$4</f>
        <v>0</v>
      </c>
      <c r="AJ61" s="62">
        <f>'General Input'!C$47*F61/F$4</f>
        <v>0</v>
      </c>
      <c r="AK61" s="62">
        <f>'General Input'!D$47*G61/G$4</f>
        <v>0</v>
      </c>
      <c r="AL61" s="62">
        <f>'General Input'!E$47*H61/H$4</f>
        <v>0</v>
      </c>
      <c r="AM61" s="62">
        <f>'General Input'!F$47*I61/I$4</f>
        <v>84830.993794492038</v>
      </c>
      <c r="AO61" s="62">
        <f>SUM(AC61,AI61)*'General Input'!$C$5</f>
        <v>0</v>
      </c>
      <c r="AP61" s="62">
        <f>SUM(AD61,AJ61)*'General Input'!$C$5</f>
        <v>0</v>
      </c>
      <c r="AQ61" s="62">
        <f>SUM(AE61,AK61)*'General Input'!$C$5</f>
        <v>0</v>
      </c>
      <c r="AR61" s="62">
        <f>SUM(AF61,AL61)*'General Input'!$C$5</f>
        <v>0</v>
      </c>
      <c r="AS61" s="62">
        <f>SUM(AG61,AM61)*'General Input'!$C$5</f>
        <v>501269.80486677546</v>
      </c>
    </row>
    <row r="62" spans="1:45" x14ac:dyDescent="0.2">
      <c r="A62" s="27">
        <f t="shared" si="7"/>
        <v>58</v>
      </c>
      <c r="B62" s="26" t="str">
        <f>'Misc Data'!B62</f>
        <v>Install/Augment Ground Susbtation (Capacity)</v>
      </c>
      <c r="C62" s="26" t="str">
        <f>'Misc Data'!C62</f>
        <v>Development</v>
      </c>
      <c r="D62" s="26" t="str">
        <f>'Misc Data'!D62</f>
        <v>Augmentation</v>
      </c>
      <c r="E62" s="62">
        <f>'Direct Base Project Costs input'!E62*(1+'Misc Data'!$R62*'General Input'!B$11)*(1+'Misc Data'!$S62*'General Input'!B$14)*(1+'Misc Data'!$T62*'General Input'!B$17)*(1+SUM('Misc Data'!$U62:$V62)*'General Input'!B$20)</f>
        <v>286529.58734921081</v>
      </c>
      <c r="F62" s="62">
        <f>'Direct Base Project Costs input'!F62*(1+'Misc Data'!$R62*'General Input'!C$11)*(1+'Misc Data'!$S62*'General Input'!C$14)*(1+'Misc Data'!$T62*'General Input'!C$17)*(1+SUM('Misc Data'!$U62:$V62)*'General Input'!C$20)</f>
        <v>286748.03353040351</v>
      </c>
      <c r="G62" s="62">
        <f>'Direct Base Project Costs input'!G62*(1+'Misc Data'!$R62*'General Input'!D$11)*(1+'Misc Data'!$S62*'General Input'!D$14)*(1+'Misc Data'!$T62*'General Input'!D$17)*(1+SUM('Misc Data'!$U62:$V62)*'General Input'!D$20)</f>
        <v>287081.21619385277</v>
      </c>
      <c r="H62" s="62">
        <f>'Direct Base Project Costs input'!H62*(1+'Misc Data'!$R62*'General Input'!E$11)*(1+'Misc Data'!$S62*'General Input'!E$14)*(1+'Misc Data'!$T62*'General Input'!E$17)*(1+SUM('Misc Data'!$U62:$V62)*'General Input'!E$20)</f>
        <v>287491.98758011463</v>
      </c>
      <c r="I62" s="62">
        <f>'Direct Base Project Costs input'!I62*(1+'Misc Data'!$R62*'General Input'!F$11)*(1+'Misc Data'!$S62*'General Input'!F$14)*(1+'Misc Data'!$T62*'General Input'!F$17)*(1+SUM('Misc Data'!$U62:$V62)*'General Input'!F$20)</f>
        <v>287971.6825838621</v>
      </c>
      <c r="K62" s="62">
        <f>IFERROR(('Direct Base Project Costs input'!E62*'Misc Data'!$R62)/'Misc Data'!F62,0)</f>
        <v>1682.3147915957409</v>
      </c>
      <c r="L62" s="62">
        <f>IFERROR(('Direct Base Project Costs input'!F62*'Misc Data'!$R62)/'Misc Data'!G62,0)</f>
        <v>1682.3147915957409</v>
      </c>
      <c r="M62" s="62">
        <f>IFERROR(('Direct Base Project Costs input'!G62*'Misc Data'!$R62)/'Misc Data'!H62,0)</f>
        <v>1682.3147915957409</v>
      </c>
      <c r="N62" s="62">
        <f>IFERROR(('Direct Base Project Costs input'!H62*'Misc Data'!$R62)/'Misc Data'!I62,0)</f>
        <v>1682.3147915957409</v>
      </c>
      <c r="O62" s="62">
        <f>IFERROR(('Direct Base Project Costs input'!I62*'Misc Data'!$R62)/'Misc Data'!J62,0)</f>
        <v>1682.3147915957409</v>
      </c>
      <c r="Q62" s="62">
        <f>'General Input'!B$27*K62/K$4</f>
        <v>53416.312248189388</v>
      </c>
      <c r="R62" s="62">
        <f>'General Input'!C$27*L62/L$4</f>
        <v>53151.954739281762</v>
      </c>
      <c r="S62" s="62">
        <f>'General Input'!D$27*M62/M$4</f>
        <v>56069.605164991153</v>
      </c>
      <c r="T62" s="62">
        <f>'General Input'!E$27*N62/N$4</f>
        <v>56458.075685751224</v>
      </c>
      <c r="U62" s="62">
        <f>'General Input'!F$27*O62/O$4</f>
        <v>54140.511916144787</v>
      </c>
      <c r="W62" s="62">
        <f>'General Input'!B$35*E62/E$4</f>
        <v>115315.36421841293</v>
      </c>
      <c r="X62" s="62">
        <f>'General Input'!C$35*F62/F$4</f>
        <v>112477.10642086114</v>
      </c>
      <c r="Y62" s="62">
        <f>'General Input'!D$35*G62/G$4</f>
        <v>118156.03238952429</v>
      </c>
      <c r="Z62" s="62">
        <f>'General Input'!E$35*H62/H$4</f>
        <v>111596.03580847287</v>
      </c>
      <c r="AA62" s="62">
        <f>'General Input'!F$35*I62/I$4</f>
        <v>114500.9273967066</v>
      </c>
      <c r="AC62" s="62">
        <f>SUM(E62,Q62,W62)*(1-'Misc Data'!BS62)</f>
        <v>455261.26381581312</v>
      </c>
      <c r="AD62" s="62">
        <f>SUM(F62,R62,X62)*(1-'Misc Data'!BT62)</f>
        <v>452377.09469054645</v>
      </c>
      <c r="AE62" s="62">
        <f>SUM(G62,S62,Y62)*(1-'Misc Data'!BU62)</f>
        <v>461306.85374836822</v>
      </c>
      <c r="AF62" s="62">
        <f>SUM(H62,T62,Z62)*(1-'Misc Data'!BV62)</f>
        <v>455546.09907433868</v>
      </c>
      <c r="AG62" s="62">
        <f>SUM(I62,U62,AA62)*(1-'Misc Data'!BW62)</f>
        <v>456613.12189671351</v>
      </c>
      <c r="AI62" s="62">
        <f>'General Input'!B$47*E62/E$4</f>
        <v>123255.76766215719</v>
      </c>
      <c r="AJ62" s="62">
        <f>'General Input'!C$47*F62/F$4</f>
        <v>98795.104228914206</v>
      </c>
      <c r="AK62" s="62">
        <f>'General Input'!D$47*G62/G$4</f>
        <v>67538.16464133859</v>
      </c>
      <c r="AL62" s="62">
        <f>'General Input'!E$47*H62/H$4</f>
        <v>88802.927908921003</v>
      </c>
      <c r="AM62" s="62">
        <f>'General Input'!F$47*I62/I$4</f>
        <v>94493.020987631462</v>
      </c>
      <c r="AO62" s="62">
        <f>SUM(AC62,AI62)*'General Input'!$C$5</f>
        <v>604005.7029980286</v>
      </c>
      <c r="AP62" s="62">
        <f>SUM(AD62,AJ62)*'General Input'!$C$5</f>
        <v>575456.09440539905</v>
      </c>
      <c r="AQ62" s="62">
        <f>SUM(AE62,AK62)*'General Input'!$C$5</f>
        <v>552145.20874765958</v>
      </c>
      <c r="AR62" s="62">
        <f>SUM(AF62,AL62)*'General Input'!$C$5</f>
        <v>568332.3028180144</v>
      </c>
      <c r="AS62" s="62">
        <f>SUM(AG62,AM62)*'General Input'!$C$5</f>
        <v>575387.12803145265</v>
      </c>
    </row>
    <row r="63" spans="1:45" x14ac:dyDescent="0.2">
      <c r="A63" s="27">
        <f t="shared" si="7"/>
        <v>59</v>
      </c>
      <c r="B63" s="26" t="str">
        <f>'Misc Data'!B63</f>
        <v>Install/Augment HV OH Switch (LAP)</v>
      </c>
      <c r="C63" s="26" t="str">
        <f>'Misc Data'!C63</f>
        <v>Renewal</v>
      </c>
      <c r="D63" s="26" t="str">
        <f>'Misc Data'!D63</f>
        <v>Reliability &amp; quality maintained</v>
      </c>
      <c r="E63" s="62">
        <f>'Direct Base Project Costs input'!E63*(1+'Misc Data'!$R63*'General Input'!B$11)*(1+'Misc Data'!$S63*'General Input'!B$14)*(1+'Misc Data'!$T63*'General Input'!B$17)*(1+SUM('Misc Data'!$U63:$V63)*'General Input'!B$20)</f>
        <v>61714.154879732021</v>
      </c>
      <c r="F63" s="62">
        <f>'Direct Base Project Costs input'!F63*(1+'Misc Data'!$R63*'General Input'!C$11)*(1+'Misc Data'!$S63*'General Input'!C$14)*(1+'Misc Data'!$T63*'General Input'!C$17)*(1+SUM('Misc Data'!$U63:$V63)*'General Input'!C$20)</f>
        <v>61766.312165617717</v>
      </c>
      <c r="G63" s="62">
        <f>'Direct Base Project Costs input'!G63*(1+'Misc Data'!$R63*'General Input'!D$11)*(1+'Misc Data'!$S63*'General Input'!D$14)*(1+'Misc Data'!$T63*'General Input'!D$17)*(1+SUM('Misc Data'!$U63:$V63)*'General Input'!D$20)</f>
        <v>61845.864498987852</v>
      </c>
      <c r="H63" s="62">
        <f>'Direct Base Project Costs input'!H63*(1+'Misc Data'!$R63*'General Input'!E$11)*(1+'Misc Data'!$S63*'General Input'!E$14)*(1+'Misc Data'!$T63*'General Input'!E$17)*(1+SUM('Misc Data'!$U63:$V63)*'General Input'!E$20)</f>
        <v>61943.942297876099</v>
      </c>
      <c r="I63" s="62">
        <f>'Direct Base Project Costs input'!I63*(1+'Misc Data'!$R63*'General Input'!F$11)*(1+'Misc Data'!$S63*'General Input'!F$14)*(1+'Misc Data'!$T63*'General Input'!F$17)*(1+SUM('Misc Data'!$U63:$V63)*'General Input'!F$20)</f>
        <v>62058.476639066168</v>
      </c>
      <c r="K63" s="62">
        <f>IFERROR(('Direct Base Project Costs input'!E63*'Misc Data'!$R63)/'Misc Data'!F63,0)</f>
        <v>417.66000024140283</v>
      </c>
      <c r="L63" s="62">
        <f>IFERROR(('Direct Base Project Costs input'!F63*'Misc Data'!$R63)/'Misc Data'!G63,0)</f>
        <v>417.66000024140283</v>
      </c>
      <c r="M63" s="62">
        <f>IFERROR(('Direct Base Project Costs input'!G63*'Misc Data'!$R63)/'Misc Data'!H63,0)</f>
        <v>417.66000024140283</v>
      </c>
      <c r="N63" s="62">
        <f>IFERROR(('Direct Base Project Costs input'!H63*'Misc Data'!$R63)/'Misc Data'!I63,0)</f>
        <v>417.66000024140283</v>
      </c>
      <c r="O63" s="62">
        <f>IFERROR(('Direct Base Project Costs input'!I63*'Misc Data'!$R63)/'Misc Data'!J63,0)</f>
        <v>417.66000024140283</v>
      </c>
      <c r="Q63" s="62">
        <f>'General Input'!B$27*K63/K$4</f>
        <v>13261.404523057106</v>
      </c>
      <c r="R63" s="62">
        <f>'General Input'!C$27*L63/L$4</f>
        <v>13195.77378748624</v>
      </c>
      <c r="S63" s="62">
        <f>'General Input'!D$27*M63/M$4</f>
        <v>13920.124475950577</v>
      </c>
      <c r="T63" s="62">
        <f>'General Input'!E$27*N63/N$4</f>
        <v>14016.568137151777</v>
      </c>
      <c r="U63" s="62">
        <f>'General Input'!F$27*O63/O$4</f>
        <v>13441.198004636239</v>
      </c>
      <c r="W63" s="62">
        <f>'General Input'!B$35*E63/E$4</f>
        <v>24837.191555769168</v>
      </c>
      <c r="X63" s="62">
        <f>'General Input'!C$35*F63/F$4</f>
        <v>24227.876931332819</v>
      </c>
      <c r="Y63" s="62">
        <f>'General Input'!D$35*G63/G$4</f>
        <v>25454.33681027095</v>
      </c>
      <c r="Z63" s="62">
        <f>'General Input'!E$35*H63/H$4</f>
        <v>24044.838470030107</v>
      </c>
      <c r="AA63" s="62">
        <f>'General Input'!F$35*I63/I$4</f>
        <v>24675.180087995686</v>
      </c>
      <c r="AC63" s="62">
        <f>SUM(E63,Q63,W63)*(1-'Misc Data'!BS63)</f>
        <v>99812.750958558303</v>
      </c>
      <c r="AD63" s="62">
        <f>SUM(F63,R63,X63)*(1-'Misc Data'!BT63)</f>
        <v>99189.962884436783</v>
      </c>
      <c r="AE63" s="62">
        <f>SUM(G63,S63,Y63)*(1-'Misc Data'!BU63)</f>
        <v>101220.32578520938</v>
      </c>
      <c r="AF63" s="62">
        <f>SUM(H63,T63,Z63)*(1-'Misc Data'!BV63)</f>
        <v>100005.34890505798</v>
      </c>
      <c r="AG63" s="62">
        <f>SUM(I63,U63,AA63)*(1-'Misc Data'!BW63)</f>
        <v>100174.8547316981</v>
      </c>
      <c r="AI63" s="62">
        <f>'General Input'!B$47*E63/E$4</f>
        <v>26547.434789175837</v>
      </c>
      <c r="AJ63" s="62">
        <f>'General Input'!C$47*F63/F$4</f>
        <v>21280.736167946012</v>
      </c>
      <c r="AK63" s="62">
        <f>'General Input'!D$47*G63/G$4</f>
        <v>14549.736950041523</v>
      </c>
      <c r="AL63" s="62">
        <f>'General Input'!E$47*H63/H$4</f>
        <v>19133.762608739693</v>
      </c>
      <c r="AM63" s="62">
        <f>'General Input'!F$47*I63/I$4</f>
        <v>20363.436025721021</v>
      </c>
      <c r="AO63" s="62">
        <f>SUM(AC63,AI63)*'General Input'!$C$5</f>
        <v>131927.4432224351</v>
      </c>
      <c r="AP63" s="62">
        <f>SUM(AD63,AJ63)*'General Input'!$C$5</f>
        <v>125778.4737744048</v>
      </c>
      <c r="AQ63" s="62">
        <f>SUM(AE63,AK63)*'General Input'!$C$5</f>
        <v>120870.7338310987</v>
      </c>
      <c r="AR63" s="62">
        <f>SUM(AF63,AL63)*'General Input'!$C$5</f>
        <v>124388.21830467081</v>
      </c>
      <c r="AS63" s="62">
        <f>SUM(AG63,AM63)*'General Input'!$C$5</f>
        <v>125849.04347779452</v>
      </c>
    </row>
    <row r="64" spans="1:45" x14ac:dyDescent="0.2">
      <c r="A64" s="27">
        <f t="shared" si="7"/>
        <v>60</v>
      </c>
      <c r="B64" s="26" t="str">
        <f>'Misc Data'!B64</f>
        <v>Install/Augment LV Feeder</v>
      </c>
      <c r="C64" s="26" t="str">
        <f>'Misc Data'!C64</f>
        <v>Development</v>
      </c>
      <c r="D64" s="26" t="str">
        <f>'Misc Data'!D64</f>
        <v>Augmentation</v>
      </c>
      <c r="E64" s="62">
        <f>'Direct Base Project Costs input'!E64*(1+'Misc Data'!$R64*'General Input'!B$11)*(1+'Misc Data'!$S64*'General Input'!B$14)*(1+'Misc Data'!$T64*'General Input'!B$17)*(1+SUM('Misc Data'!$U64:$V64)*'General Input'!B$20)</f>
        <v>167574.32757093487</v>
      </c>
      <c r="F64" s="62">
        <f>'Direct Base Project Costs input'!F64*(1+'Misc Data'!$R64*'General Input'!C$11)*(1+'Misc Data'!$S64*'General Input'!C$14)*(1+'Misc Data'!$T64*'General Input'!C$17)*(1+SUM('Misc Data'!$U64:$V64)*'General Input'!C$20)</f>
        <v>167660.53783055223</v>
      </c>
      <c r="G64" s="62">
        <f>'Direct Base Project Costs input'!G64*(1+'Misc Data'!$R64*'General Input'!D$11)*(1+'Misc Data'!$S64*'General Input'!D$14)*(1+'Misc Data'!$T64*'General Input'!D$17)*(1+SUM('Misc Data'!$U64:$V64)*'General Input'!D$20)</f>
        <v>167792.02909196555</v>
      </c>
      <c r="H64" s="62">
        <f>'Direct Base Project Costs input'!H64*(1+'Misc Data'!$R64*'General Input'!E$11)*(1+'Misc Data'!$S64*'General Input'!E$14)*(1+'Misc Data'!$T64*'General Input'!E$17)*(1+SUM('Misc Data'!$U64:$V64)*'General Input'!E$20)</f>
        <v>167954.14091126883</v>
      </c>
      <c r="I64" s="62">
        <f>'Direct Base Project Costs input'!I64*(1+'Misc Data'!$R64*'General Input'!F$11)*(1+'Misc Data'!$S64*'General Input'!F$14)*(1+'Misc Data'!$T64*'General Input'!F$17)*(1+SUM('Misc Data'!$U64:$V64)*'General Input'!F$20)</f>
        <v>168143.4535858343</v>
      </c>
      <c r="K64" s="62">
        <f>IFERROR(('Direct Base Project Costs input'!E64*'Misc Data'!$R64)/'Misc Data'!F64,0)</f>
        <v>680.24812895473713</v>
      </c>
      <c r="L64" s="62">
        <f>IFERROR(('Direct Base Project Costs input'!F64*'Misc Data'!$R64)/'Misc Data'!G64,0)</f>
        <v>680.24812895473713</v>
      </c>
      <c r="M64" s="62">
        <f>IFERROR(('Direct Base Project Costs input'!G64*'Misc Data'!$R64)/'Misc Data'!H64,0)</f>
        <v>680.24812895473713</v>
      </c>
      <c r="N64" s="62">
        <f>IFERROR(('Direct Base Project Costs input'!H64*'Misc Data'!$R64)/'Misc Data'!I64,0)</f>
        <v>680.24812895473713</v>
      </c>
      <c r="O64" s="62">
        <f>IFERROR(('Direct Base Project Costs input'!I64*'Misc Data'!$R64)/'Misc Data'!J64,0)</f>
        <v>680.24812895473713</v>
      </c>
      <c r="Q64" s="62">
        <f>'General Input'!B$27*K64/K$4</f>
        <v>21599.017403886945</v>
      </c>
      <c r="R64" s="62">
        <f>'General Input'!C$27*L64/L$4</f>
        <v>21492.123794136904</v>
      </c>
      <c r="S64" s="62">
        <f>'General Input'!D$27*M64/M$4</f>
        <v>22671.882928959832</v>
      </c>
      <c r="T64" s="62">
        <f>'General Input'!E$27*N64/N$4</f>
        <v>22828.961940700821</v>
      </c>
      <c r="U64" s="62">
        <f>'General Input'!F$27*O64/O$4</f>
        <v>21891.849323083832</v>
      </c>
      <c r="W64" s="62">
        <f>'General Input'!B$35*E64/E$4</f>
        <v>67441.183984768737</v>
      </c>
      <c r="X64" s="62">
        <f>'General Input'!C$35*F64/F$4</f>
        <v>65764.957213373011</v>
      </c>
      <c r="Y64" s="62">
        <f>'General Input'!D$35*G64/G$4</f>
        <v>69059.343857269079</v>
      </c>
      <c r="Z64" s="62">
        <f>'General Input'!E$35*H64/H$4</f>
        <v>65194.917190838882</v>
      </c>
      <c r="AA64" s="62">
        <f>'General Input'!F$35*I64/I$4</f>
        <v>66855.814427713573</v>
      </c>
      <c r="AC64" s="62">
        <f>SUM(E64,Q64,W64)*(1-'Misc Data'!BS64)</f>
        <v>256614.52895959053</v>
      </c>
      <c r="AD64" s="62">
        <f>SUM(F64,R64,X64)*(1-'Misc Data'!BT64)</f>
        <v>254917.61883806213</v>
      </c>
      <c r="AE64" s="62">
        <f>SUM(G64,S64,Y64)*(1-'Misc Data'!BU64)</f>
        <v>259523.25587819447</v>
      </c>
      <c r="AF64" s="62">
        <f>SUM(H64,T64,Z64)*(1-'Misc Data'!BV64)</f>
        <v>255978.02004280855</v>
      </c>
      <c r="AG64" s="62">
        <f>SUM(I64,U64,AA64)*(1-'Misc Data'!BW64)</f>
        <v>256891.11733663169</v>
      </c>
      <c r="AI64" s="62">
        <f>'General Input'!B$47*E64/E$4</f>
        <v>72085.059613939593</v>
      </c>
      <c r="AJ64" s="62">
        <f>'General Input'!C$47*F64/F$4</f>
        <v>57765.14002942224</v>
      </c>
      <c r="AK64" s="62">
        <f>'General Input'!D$47*G64/G$4</f>
        <v>39474.424124862344</v>
      </c>
      <c r="AL64" s="62">
        <f>'General Input'!E$47*H64/H$4</f>
        <v>51879.078762819052</v>
      </c>
      <c r="AM64" s="62">
        <f>'General Input'!F$47*I64/I$4</f>
        <v>55173.421032438207</v>
      </c>
      <c r="AO64" s="62">
        <f>SUM(AC64,AI64)*'General Input'!$C$5</f>
        <v>343181.64421936817</v>
      </c>
      <c r="AP64" s="62">
        <f>SUM(AD64,AJ64)*'General Input'!$C$5</f>
        <v>326459.13483760552</v>
      </c>
      <c r="AQ64" s="62">
        <f>SUM(AE64,AK64)*'General Input'!$C$5</f>
        <v>312171.1100598824</v>
      </c>
      <c r="AR64" s="62">
        <f>SUM(AF64,AL64)*'General Input'!$C$5</f>
        <v>321420.86277386884</v>
      </c>
      <c r="AS64" s="62">
        <f>SUM(AG64,AM64)*'General Input'!$C$5</f>
        <v>325813.6763870588</v>
      </c>
    </row>
    <row r="65" spans="1:45" x14ac:dyDescent="0.2">
      <c r="A65" s="27">
        <f t="shared" si="7"/>
        <v>61</v>
      </c>
      <c r="B65" s="26" t="str">
        <f>'Misc Data'!B65</f>
        <v>Install/Augment OH Feeder for Bird Mitigation (LAP)</v>
      </c>
      <c r="C65" s="26" t="str">
        <f>'Misc Data'!C65</f>
        <v>Renewal</v>
      </c>
      <c r="D65" s="26" t="str">
        <f>'Misc Data'!D65</f>
        <v>Reliability &amp; quality maintained</v>
      </c>
      <c r="E65" s="62">
        <f>'Direct Base Project Costs input'!E65*(1+'Misc Data'!$R65*'General Input'!B$11)*(1+'Misc Data'!$S65*'General Input'!B$14)*(1+'Misc Data'!$T65*'General Input'!B$17)*(1+SUM('Misc Data'!$U65:$V65)*'General Input'!B$20)</f>
        <v>96899.235807541409</v>
      </c>
      <c r="F65" s="62">
        <f>'Direct Base Project Costs input'!F65*(1+'Misc Data'!$R65*'General Input'!C$11)*(1+'Misc Data'!$S65*'General Input'!C$14)*(1+'Misc Data'!$T65*'General Input'!C$17)*(1+SUM('Misc Data'!$U65:$V65)*'General Input'!C$20)</f>
        <v>96967.038308762669</v>
      </c>
      <c r="G65" s="62">
        <f>'Direct Base Project Costs input'!G65*(1+'Misc Data'!$R65*'General Input'!D$11)*(1+'Misc Data'!$S65*'General Input'!D$14)*(1+'Misc Data'!$T65*'General Input'!D$17)*(1+SUM('Misc Data'!$U65:$V65)*'General Input'!D$20)</f>
        <v>97070.453336766688</v>
      </c>
      <c r="H65" s="62">
        <f>'Direct Base Project Costs input'!H65*(1+'Misc Data'!$R65*'General Input'!E$11)*(1+'Misc Data'!$S65*'General Input'!E$14)*(1+'Misc Data'!$T65*'General Input'!E$17)*(1+SUM('Misc Data'!$U65:$V65)*'General Input'!E$20)</f>
        <v>97197.950770077776</v>
      </c>
      <c r="I65" s="62">
        <f>'Direct Base Project Costs input'!I65*(1+'Misc Data'!$R65*'General Input'!F$11)*(1+'Misc Data'!$S65*'General Input'!F$14)*(1+'Misc Data'!$T65*'General Input'!F$17)*(1+SUM('Misc Data'!$U65:$V65)*'General Input'!F$20)</f>
        <v>97346.84108667582</v>
      </c>
      <c r="K65" s="62">
        <f>IFERROR(('Direct Base Project Costs input'!E65*'Misc Data'!$R65)/'Misc Data'!F65,0)</f>
        <v>538.29349323117606</v>
      </c>
      <c r="L65" s="62">
        <f>IFERROR(('Direct Base Project Costs input'!F65*'Misc Data'!$R65)/'Misc Data'!G65,0)</f>
        <v>538.29349323117606</v>
      </c>
      <c r="M65" s="62">
        <f>IFERROR(('Direct Base Project Costs input'!G65*'Misc Data'!$R65)/'Misc Data'!H65,0)</f>
        <v>538.29349323117606</v>
      </c>
      <c r="N65" s="62">
        <f>IFERROR(('Direct Base Project Costs input'!H65*'Misc Data'!$R65)/'Misc Data'!I65,0)</f>
        <v>538.29349323117606</v>
      </c>
      <c r="O65" s="62">
        <f>IFERROR(('Direct Base Project Costs input'!I65*'Misc Data'!$R65)/'Misc Data'!J65,0)</f>
        <v>538.29349323117606</v>
      </c>
      <c r="Q65" s="62">
        <f>'General Input'!B$27*K65/K$4</f>
        <v>17091.719967777946</v>
      </c>
      <c r="R65" s="62">
        <f>'General Input'!C$27*L65/L$4</f>
        <v>17007.132988193229</v>
      </c>
      <c r="S65" s="62">
        <f>'General Input'!D$27*M65/M$4</f>
        <v>17940.699195616759</v>
      </c>
      <c r="T65" s="62">
        <f>'General Input'!E$27*N65/N$4</f>
        <v>18064.998853850706</v>
      </c>
      <c r="U65" s="62">
        <f>'General Input'!F$27*O65/O$4</f>
        <v>17323.443525704224</v>
      </c>
      <c r="W65" s="62">
        <f>'General Input'!B$35*E65/E$4</f>
        <v>38997.615474921717</v>
      </c>
      <c r="X65" s="62">
        <f>'General Input'!C$35*F65/F$4</f>
        <v>38035.385118043043</v>
      </c>
      <c r="Y65" s="62">
        <f>'General Input'!D$35*G65/G$4</f>
        <v>39951.968229018545</v>
      </c>
      <c r="Z65" s="62">
        <f>'General Input'!E$35*H65/H$4</f>
        <v>37729.420169058118</v>
      </c>
      <c r="AA65" s="62">
        <f>'General Input'!F$35*I65/I$4</f>
        <v>38706.248765686243</v>
      </c>
      <c r="AC65" s="62">
        <f>SUM(E65,Q65,W65)*(1-'Misc Data'!BS65)</f>
        <v>152988.57125024108</v>
      </c>
      <c r="AD65" s="62">
        <f>SUM(F65,R65,X65)*(1-'Misc Data'!BT65)</f>
        <v>152009.55641499895</v>
      </c>
      <c r="AE65" s="62">
        <f>SUM(G65,S65,Y65)*(1-'Misc Data'!BU65)</f>
        <v>154963.12076140201</v>
      </c>
      <c r="AF65" s="62">
        <f>SUM(H65,T65,Z65)*(1-'Misc Data'!BV65)</f>
        <v>152992.3697929866</v>
      </c>
      <c r="AG65" s="62">
        <f>SUM(I65,U65,AA65)*(1-'Misc Data'!BW65)</f>
        <v>153376.53337806629</v>
      </c>
      <c r="AI65" s="62">
        <f>'General Input'!B$47*E65/E$4</f>
        <v>41682.919400497311</v>
      </c>
      <c r="AJ65" s="62">
        <f>'General Input'!C$47*F65/F$4</f>
        <v>33408.663831229322</v>
      </c>
      <c r="AK65" s="62">
        <f>'General Input'!D$47*G65/G$4</f>
        <v>22836.604728750292</v>
      </c>
      <c r="AL65" s="62">
        <f>'General Input'!E$47*H65/H$4</f>
        <v>30023.315389701991</v>
      </c>
      <c r="AM65" s="62">
        <f>'General Input'!F$47*I65/I$4</f>
        <v>31942.71400349963</v>
      </c>
      <c r="AO65" s="62">
        <f>SUM(AC65,AI65)*'General Input'!$C$5</f>
        <v>203248.45106768631</v>
      </c>
      <c r="AP65" s="62">
        <f>SUM(AD65,AJ65)*'General Input'!$C$5</f>
        <v>193587.49418724948</v>
      </c>
      <c r="AQ65" s="62">
        <f>SUM(AE65,AK65)*'General Input'!$C$5</f>
        <v>185633.33894107729</v>
      </c>
      <c r="AR65" s="62">
        <f>SUM(AF65,AL65)*'General Input'!$C$5</f>
        <v>191079.10670499442</v>
      </c>
      <c r="AS65" s="62">
        <f>SUM(AG65,AM65)*'General Input'!$C$5</f>
        <v>193484.16071313311</v>
      </c>
    </row>
    <row r="66" spans="1:45" x14ac:dyDescent="0.2">
      <c r="A66" s="27">
        <f t="shared" si="7"/>
        <v>62</v>
      </c>
      <c r="B66" s="26" t="str">
        <f>'Misc Data'!B66</f>
        <v>Install/Augment Pole Mounted Voltage Regulator for Capacity</v>
      </c>
      <c r="C66" s="26" t="str">
        <f>'Misc Data'!C66</f>
        <v>Development</v>
      </c>
      <c r="D66" s="26" t="str">
        <f>'Misc Data'!D66</f>
        <v>Augmentation</v>
      </c>
      <c r="E66" s="62">
        <f>'Direct Base Project Costs input'!E66*(1+'Misc Data'!$R66*'General Input'!B$11)*(1+'Misc Data'!$S66*'General Input'!B$14)*(1+'Misc Data'!$T66*'General Input'!B$17)*(1+SUM('Misc Data'!$U66:$V66)*'General Input'!B$20)</f>
        <v>156542.13382336943</v>
      </c>
      <c r="F66" s="62">
        <f>'Direct Base Project Costs input'!F66*(1+'Misc Data'!$R66*'General Input'!C$11)*(1+'Misc Data'!$S66*'General Input'!C$14)*(1+'Misc Data'!$T66*'General Input'!C$17)*(1+SUM('Misc Data'!$U66:$V66)*'General Input'!C$20)</f>
        <v>0</v>
      </c>
      <c r="G66" s="62">
        <f>'Direct Base Project Costs input'!G66*(1+'Misc Data'!$R66*'General Input'!D$11)*(1+'Misc Data'!$S66*'General Input'!D$14)*(1+'Misc Data'!$T66*'General Input'!D$17)*(1+SUM('Misc Data'!$U66:$V66)*'General Input'!D$20)</f>
        <v>156758.21512202677</v>
      </c>
      <c r="H66" s="62">
        <f>'Direct Base Project Costs input'!H66*(1+'Misc Data'!$R66*'General Input'!E$11)*(1+'Misc Data'!$S66*'General Input'!E$14)*(1+'Misc Data'!$T66*'General Input'!E$17)*(1+SUM('Misc Data'!$U66:$V66)*'General Input'!E$20)</f>
        <v>0</v>
      </c>
      <c r="I66" s="62">
        <f>'Direct Base Project Costs input'!I66*(1+'Misc Data'!$R66*'General Input'!F$11)*(1+'Misc Data'!$S66*'General Input'!F$14)*(1+'Misc Data'!$T66*'General Input'!F$17)*(1+SUM('Misc Data'!$U66:$V66)*'General Input'!F$20)</f>
        <v>157107.02417331707</v>
      </c>
      <c r="K66" s="62">
        <f>IFERROR(('Direct Base Project Costs input'!E66*'Misc Data'!$R66)/'Misc Data'!F66,0)</f>
        <v>641.39226206990622</v>
      </c>
      <c r="L66" s="62">
        <f>IFERROR(('Direct Base Project Costs input'!F66*'Misc Data'!$R66)/'Misc Data'!G66,0)</f>
        <v>0</v>
      </c>
      <c r="M66" s="62">
        <f>IFERROR(('Direct Base Project Costs input'!G66*'Misc Data'!$R66)/'Misc Data'!H66,0)</f>
        <v>641.39226206990622</v>
      </c>
      <c r="N66" s="62">
        <f>IFERROR(('Direct Base Project Costs input'!H66*'Misc Data'!$R66)/'Misc Data'!I66,0)</f>
        <v>0</v>
      </c>
      <c r="O66" s="62">
        <f>IFERROR(('Direct Base Project Costs input'!I66*'Misc Data'!$R66)/'Misc Data'!J66,0)</f>
        <v>641.39226206990622</v>
      </c>
      <c r="Q66" s="62">
        <f>'General Input'!B$27*K66/K$4</f>
        <v>20365.278552773663</v>
      </c>
      <c r="R66" s="62">
        <f>'General Input'!C$27*L66/L$4</f>
        <v>0</v>
      </c>
      <c r="S66" s="62">
        <f>'General Input'!D$27*M66/M$4</f>
        <v>21376.861851180802</v>
      </c>
      <c r="T66" s="62">
        <f>'General Input'!E$27*N66/N$4</f>
        <v>0</v>
      </c>
      <c r="U66" s="62">
        <f>'General Input'!F$27*O66/O$4</f>
        <v>20641.383872384857</v>
      </c>
      <c r="W66" s="62">
        <f>'General Input'!B$35*E66/E$4</f>
        <v>63001.218632855103</v>
      </c>
      <c r="X66" s="62">
        <f>'General Input'!C$35*F66/F$4</f>
        <v>0</v>
      </c>
      <c r="Y66" s="62">
        <f>'General Input'!D$35*G66/G$4</f>
        <v>64518.079548524707</v>
      </c>
      <c r="Z66" s="62">
        <f>'General Input'!E$35*H66/H$4</f>
        <v>0</v>
      </c>
      <c r="AA66" s="62">
        <f>'General Input'!F$35*I66/I$4</f>
        <v>62467.600310467824</v>
      </c>
      <c r="AC66" s="62">
        <f>SUM(E66,Q66,W66)*(1-'Misc Data'!BS66)</f>
        <v>239908.6310089982</v>
      </c>
      <c r="AD66" s="62">
        <f>SUM(F66,R66,X66)*(1-'Misc Data'!BT66)</f>
        <v>0</v>
      </c>
      <c r="AE66" s="62">
        <f>SUM(G66,S66,Y66)*(1-'Misc Data'!BU66)</f>
        <v>242653.15652173228</v>
      </c>
      <c r="AF66" s="62">
        <f>SUM(H66,T66,Z66)*(1-'Misc Data'!BV66)</f>
        <v>0</v>
      </c>
      <c r="AG66" s="62">
        <f>SUM(I66,U66,AA66)*(1-'Misc Data'!BW66)</f>
        <v>240216.00835616974</v>
      </c>
      <c r="AI66" s="62">
        <f>'General Input'!B$47*E66/E$4</f>
        <v>67339.366431138944</v>
      </c>
      <c r="AJ66" s="62">
        <f>'General Input'!C$47*F66/F$4</f>
        <v>0</v>
      </c>
      <c r="AK66" s="62">
        <f>'General Input'!D$47*G66/G$4</f>
        <v>36878.630661243929</v>
      </c>
      <c r="AL66" s="62">
        <f>'General Input'!E$47*H66/H$4</f>
        <v>0</v>
      </c>
      <c r="AM66" s="62">
        <f>'General Input'!F$47*I66/I$4</f>
        <v>51552.004000220797</v>
      </c>
      <c r="AO66" s="62">
        <f>SUM(AC66,AI66)*'General Input'!$C$5</f>
        <v>320784.92523280764</v>
      </c>
      <c r="AP66" s="62">
        <f>SUM(AD66,AJ66)*'General Input'!$C$5</f>
        <v>0</v>
      </c>
      <c r="AQ66" s="62">
        <f>SUM(AE66,AK66)*'General Input'!$C$5</f>
        <v>291847.57654654834</v>
      </c>
      <c r="AR66" s="62">
        <f>SUM(AF66,AL66)*'General Input'!$C$5</f>
        <v>0</v>
      </c>
      <c r="AS66" s="62">
        <f>SUM(AG66,AM66)*'General Input'!$C$5</f>
        <v>304622.91311534174</v>
      </c>
    </row>
    <row r="67" spans="1:45" x14ac:dyDescent="0.2">
      <c r="A67" s="27">
        <f t="shared" si="7"/>
        <v>63</v>
      </c>
      <c r="B67" s="26" t="str">
        <f>'Misc Data'!B67</f>
        <v>Install/Augment Pole Substation (Capacity)</v>
      </c>
      <c r="C67" s="26" t="str">
        <f>'Misc Data'!C67</f>
        <v>Development</v>
      </c>
      <c r="D67" s="26" t="str">
        <f>'Misc Data'!D67</f>
        <v>Augmentation</v>
      </c>
      <c r="E67" s="62">
        <f>'Direct Base Project Costs input'!E67*(1+'Misc Data'!$R67*'General Input'!B$11)*(1+'Misc Data'!$S67*'General Input'!B$14)*(1+'Misc Data'!$T67*'General Input'!B$17)*(1+SUM('Misc Data'!$U67:$V67)*'General Input'!B$20)</f>
        <v>232852.55664351195</v>
      </c>
      <c r="F67" s="62">
        <f>'Direct Base Project Costs input'!F67*(1+'Misc Data'!$R67*'General Input'!C$11)*(1+'Misc Data'!$S67*'General Input'!C$14)*(1+'Misc Data'!$T67*'General Input'!C$17)*(1+SUM('Misc Data'!$U67:$V67)*'General Input'!C$20)</f>
        <v>233030.08020243535</v>
      </c>
      <c r="G67" s="62">
        <f>'Direct Base Project Costs input'!G67*(1+'Misc Data'!$R67*'General Input'!D$11)*(1+'Misc Data'!$S67*'General Input'!D$14)*(1+'Misc Data'!$T67*'General Input'!D$17)*(1+SUM('Misc Data'!$U67:$V67)*'General Input'!D$20)</f>
        <v>233300.84608107933</v>
      </c>
      <c r="H67" s="62">
        <f>'Direct Base Project Costs input'!H67*(1+'Misc Data'!$R67*'General Input'!E$11)*(1+'Misc Data'!$S67*'General Input'!E$14)*(1+'Misc Data'!$T67*'General Input'!E$17)*(1+SUM('Misc Data'!$U67:$V67)*'General Input'!E$20)</f>
        <v>233634.66559669157</v>
      </c>
      <c r="I67" s="62">
        <f>'Direct Base Project Costs input'!I67*(1+'Misc Data'!$R67*'General Input'!F$11)*(1+'Misc Data'!$S67*'General Input'!F$14)*(1+'Misc Data'!$T67*'General Input'!F$17)*(1+SUM('Misc Data'!$U67:$V67)*'General Input'!F$20)</f>
        <v>234024.49692172569</v>
      </c>
      <c r="K67" s="62">
        <f>IFERROR(('Direct Base Project Costs input'!E67*'Misc Data'!$R67)/'Misc Data'!F67,0)</f>
        <v>1367.1585515586366</v>
      </c>
      <c r="L67" s="62">
        <f>IFERROR(('Direct Base Project Costs input'!F67*'Misc Data'!$R67)/'Misc Data'!G67,0)</f>
        <v>1367.1585515586366</v>
      </c>
      <c r="M67" s="62">
        <f>IFERROR(('Direct Base Project Costs input'!G67*'Misc Data'!$R67)/'Misc Data'!H67,0)</f>
        <v>1367.1585515586366</v>
      </c>
      <c r="N67" s="62">
        <f>IFERROR(('Direct Base Project Costs input'!H67*'Misc Data'!$R67)/'Misc Data'!I67,0)</f>
        <v>1367.1585515586366</v>
      </c>
      <c r="O67" s="62">
        <f>IFERROR(('Direct Base Project Costs input'!I67*'Misc Data'!$R67)/'Misc Data'!J67,0)</f>
        <v>1367.1585515586366</v>
      </c>
      <c r="Q67" s="62">
        <f>'General Input'!B$27*K67/K$4</f>
        <v>43409.57378943808</v>
      </c>
      <c r="R67" s="62">
        <f>'General Input'!C$27*L67/L$4</f>
        <v>43194.73966280654</v>
      </c>
      <c r="S67" s="62">
        <f>'General Input'!D$27*M67/M$4</f>
        <v>45565.812395385721</v>
      </c>
      <c r="T67" s="62">
        <f>'General Input'!E$27*N67/N$4</f>
        <v>45881.508837656074</v>
      </c>
      <c r="U67" s="62">
        <f>'General Input'!F$27*O67/O$4</f>
        <v>43998.105599315357</v>
      </c>
      <c r="W67" s="62">
        <f>'General Input'!B$35*E67/E$4</f>
        <v>93712.756253020751</v>
      </c>
      <c r="X67" s="62">
        <f>'General Input'!C$35*F67/F$4</f>
        <v>91406.203583997922</v>
      </c>
      <c r="Y67" s="62">
        <f>'General Input'!D$35*G67/G$4</f>
        <v>96021.267749699939</v>
      </c>
      <c r="Z67" s="62">
        <f>'General Input'!E$35*H67/H$4</f>
        <v>90690.188368339717</v>
      </c>
      <c r="AA67" s="62">
        <f>'General Input'!F$35*I67/I$4</f>
        <v>93050.891985818278</v>
      </c>
      <c r="AC67" s="62">
        <f>SUM(E67,Q67,W67)*(1-'Misc Data'!BS67)</f>
        <v>369974.88668597082</v>
      </c>
      <c r="AD67" s="62">
        <f>SUM(F67,R67,X67)*(1-'Misc Data'!BT67)</f>
        <v>367631.02344923979</v>
      </c>
      <c r="AE67" s="62">
        <f>SUM(G67,S67,Y67)*(1-'Misc Data'!BU67)</f>
        <v>374887.92622616497</v>
      </c>
      <c r="AF67" s="62">
        <f>SUM(H67,T67,Z67)*(1-'Misc Data'!BV67)</f>
        <v>370206.36280268739</v>
      </c>
      <c r="AG67" s="62">
        <f>SUM(I67,U67,AA67)*(1-'Misc Data'!BW67)</f>
        <v>371073.49450685934</v>
      </c>
      <c r="AI67" s="62">
        <f>'General Input'!B$47*E67/E$4</f>
        <v>100165.6439277703</v>
      </c>
      <c r="AJ67" s="62">
        <f>'General Input'!C$47*F67/F$4</f>
        <v>80287.319772084229</v>
      </c>
      <c r="AK67" s="62">
        <f>'General Input'!D$47*G67/G$4</f>
        <v>54885.900103431864</v>
      </c>
      <c r="AL67" s="62">
        <f>'General Input'!E$47*H67/H$4</f>
        <v>72167.02816883281</v>
      </c>
      <c r="AM67" s="62">
        <f>'General Input'!F$47*I67/I$4</f>
        <v>76791.167453781323</v>
      </c>
      <c r="AO67" s="62">
        <f>SUM(AC67,AI67)*'General Input'!$C$5</f>
        <v>490854.28129185899</v>
      </c>
      <c r="AP67" s="62">
        <f>SUM(AD67,AJ67)*'General Input'!$C$5</f>
        <v>467653.0146259148</v>
      </c>
      <c r="AQ67" s="62">
        <f>SUM(AE67,AK67)*'General Input'!$C$5</f>
        <v>448709.07506246114</v>
      </c>
      <c r="AR67" s="62">
        <f>SUM(AF67,AL67)*'General Input'!$C$5</f>
        <v>461863.75934128318</v>
      </c>
      <c r="AS67" s="62">
        <f>SUM(AG67,AM67)*'General Input'!$C$5</f>
        <v>467596.96824208752</v>
      </c>
    </row>
    <row r="68" spans="1:45" x14ac:dyDescent="0.2">
      <c r="A68" s="27">
        <f t="shared" si="7"/>
        <v>64</v>
      </c>
      <c r="B68" s="26" t="str">
        <f>'Misc Data'!B68</f>
        <v>Install/Augment Pole Substation &lt; 50 kVA (Capacity)</v>
      </c>
      <c r="C68" s="26" t="str">
        <f>'Misc Data'!C68</f>
        <v>Development</v>
      </c>
      <c r="D68" s="26" t="str">
        <f>'Misc Data'!D68</f>
        <v>Augmentation</v>
      </c>
      <c r="E68" s="62">
        <f>'Direct Base Project Costs input'!E68*(1+'Misc Data'!$R68*'General Input'!B$11)*(1+'Misc Data'!$S68*'General Input'!B$14)*(1+'Misc Data'!$T68*'General Input'!B$17)*(1+SUM('Misc Data'!$U68:$V68)*'General Input'!B$20)</f>
        <v>179682.20181841357</v>
      </c>
      <c r="F68" s="62">
        <f>'Direct Base Project Costs input'!F68*(1+'Misc Data'!$R68*'General Input'!C$11)*(1+'Misc Data'!$S68*'General Input'!C$14)*(1+'Misc Data'!$T68*'General Input'!C$17)*(1+SUM('Misc Data'!$U68:$V68)*'General Input'!C$20)</f>
        <v>179819.1890381928</v>
      </c>
      <c r="G68" s="62">
        <f>'Direct Base Project Costs input'!G68*(1+'Misc Data'!$R68*'General Input'!D$11)*(1+'Misc Data'!$S68*'General Input'!D$14)*(1+'Misc Data'!$T68*'General Input'!D$17)*(1+SUM('Misc Data'!$U68:$V68)*'General Input'!D$20)</f>
        <v>180028.12730616963</v>
      </c>
      <c r="H68" s="62">
        <f>'Direct Base Project Costs input'!H68*(1+'Misc Data'!$R68*'General Input'!E$11)*(1+'Misc Data'!$S68*'General Input'!E$14)*(1+'Misc Data'!$T68*'General Input'!E$17)*(1+SUM('Misc Data'!$U68:$V68)*'General Input'!E$20)</f>
        <v>180285.7213270934</v>
      </c>
      <c r="I68" s="62">
        <f>'Direct Base Project Costs input'!I68*(1+'Misc Data'!$R68*'General Input'!F$11)*(1+'Misc Data'!$S68*'General Input'!F$14)*(1+'Misc Data'!$T68*'General Input'!F$17)*(1+SUM('Misc Data'!$U68:$V68)*'General Input'!F$20)</f>
        <v>180586.53722850475</v>
      </c>
      <c r="K68" s="62">
        <f>IFERROR(('Direct Base Project Costs input'!E68*'Misc Data'!$R68)/'Misc Data'!F68,0)</f>
        <v>1054.9773546936885</v>
      </c>
      <c r="L68" s="62">
        <f>IFERROR(('Direct Base Project Costs input'!F68*'Misc Data'!$R68)/'Misc Data'!G68,0)</f>
        <v>1054.9773546936885</v>
      </c>
      <c r="M68" s="62">
        <f>IFERROR(('Direct Base Project Costs input'!G68*'Misc Data'!$R68)/'Misc Data'!H68,0)</f>
        <v>1054.9773546936885</v>
      </c>
      <c r="N68" s="62">
        <f>IFERROR(('Direct Base Project Costs input'!H68*'Misc Data'!$R68)/'Misc Data'!I68,0)</f>
        <v>1054.9773546936885</v>
      </c>
      <c r="O68" s="62">
        <f>IFERROR(('Direct Base Project Costs input'!I68*'Misc Data'!$R68)/'Misc Data'!J68,0)</f>
        <v>1054.9773546936885</v>
      </c>
      <c r="Q68" s="62">
        <f>'General Input'!B$27*K68/K$4</f>
        <v>33497.297934136281</v>
      </c>
      <c r="R68" s="62">
        <f>'General Input'!C$27*L68/L$4</f>
        <v>33331.519694038747</v>
      </c>
      <c r="S68" s="62">
        <f>'General Input'!D$27*M68/M$4</f>
        <v>35161.174371874731</v>
      </c>
      <c r="T68" s="62">
        <f>'General Input'!E$27*N68/N$4</f>
        <v>35404.783715628524</v>
      </c>
      <c r="U68" s="62">
        <f>'General Input'!F$27*O68/O$4</f>
        <v>33951.442576854977</v>
      </c>
      <c r="W68" s="62">
        <f>'General Input'!B$35*E68/E$4</f>
        <v>72314.06270446998</v>
      </c>
      <c r="X68" s="62">
        <f>'General Input'!C$35*F68/F$4</f>
        <v>70534.196217311706</v>
      </c>
      <c r="Y68" s="62">
        <f>'General Input'!D$35*G68/G$4</f>
        <v>74095.440736357952</v>
      </c>
      <c r="Z68" s="62">
        <f>'General Input'!E$35*H68/H$4</f>
        <v>69981.678384578001</v>
      </c>
      <c r="AA68" s="62">
        <f>'General Input'!F$35*I68/I$4</f>
        <v>71803.330808410639</v>
      </c>
      <c r="AC68" s="62">
        <f>SUM(E68,Q68,W68)*(1-'Misc Data'!BS68)</f>
        <v>285493.56245701981</v>
      </c>
      <c r="AD68" s="62">
        <f>SUM(F68,R68,X68)*(1-'Misc Data'!BT68)</f>
        <v>283684.90494954324</v>
      </c>
      <c r="AE68" s="62">
        <f>SUM(G68,S68,Y68)*(1-'Misc Data'!BU68)</f>
        <v>289284.74241440231</v>
      </c>
      <c r="AF68" s="62">
        <f>SUM(H68,T68,Z68)*(1-'Misc Data'!BV68)</f>
        <v>285672.18342729995</v>
      </c>
      <c r="AG68" s="62">
        <f>SUM(I68,U68,AA68)*(1-'Misc Data'!BW68)</f>
        <v>286341.31061377039</v>
      </c>
      <c r="AI68" s="62">
        <f>'General Input'!B$47*E68/E$4</f>
        <v>77293.475781136367</v>
      </c>
      <c r="AJ68" s="62">
        <f>'General Input'!C$47*F68/F$4</f>
        <v>61954.236632989698</v>
      </c>
      <c r="AK68" s="62">
        <f>'General Input'!D$47*G68/G$4</f>
        <v>42353.064624979466</v>
      </c>
      <c r="AL68" s="62">
        <f>'General Input'!E$47*H68/H$4</f>
        <v>55688.160385882962</v>
      </c>
      <c r="AM68" s="62">
        <f>'General Input'!F$47*I68/I$4</f>
        <v>59256.407780467867</v>
      </c>
      <c r="AO68" s="62">
        <f>SUM(AC68,AI68)*'General Input'!$C$5</f>
        <v>378770.94043333177</v>
      </c>
      <c r="AP68" s="62">
        <f>SUM(AD68,AJ68)*'General Input'!$C$5</f>
        <v>360867.5308345572</v>
      </c>
      <c r="AQ68" s="62">
        <f>SUM(AE68,AK68)*'General Input'!$C$5</f>
        <v>346249.31658416369</v>
      </c>
      <c r="AR68" s="62">
        <f>SUM(AF68,AL68)*'General Input'!$C$5</f>
        <v>356400.21507021383</v>
      </c>
      <c r="AS68" s="62">
        <f>SUM(AG68,AM68)*'General Input'!$C$5</f>
        <v>360824.28259707242</v>
      </c>
    </row>
    <row r="69" spans="1:45" x14ac:dyDescent="0.2">
      <c r="A69" s="27">
        <f t="shared" si="7"/>
        <v>65</v>
      </c>
      <c r="B69" s="26" t="str">
        <f>'Misc Data'!B69</f>
        <v>Installation of Vibration Dampers (Replace ties &amp; insulators if old/defective)</v>
      </c>
      <c r="C69" s="26" t="str">
        <f>'Misc Data'!C69</f>
        <v>Renewal</v>
      </c>
      <c r="D69" s="26" t="str">
        <f>'Misc Data'!D69</f>
        <v>Reliability &amp; quality maintained</v>
      </c>
      <c r="E69" s="62">
        <f>'Direct Base Project Costs input'!E69*(1+'Misc Data'!$R69*'General Input'!B$11)*(1+'Misc Data'!$S69*'General Input'!B$14)*(1+'Misc Data'!$T69*'General Input'!B$17)*(1+SUM('Misc Data'!$U69:$V69)*'General Input'!B$20)</f>
        <v>39209.570736711437</v>
      </c>
      <c r="F69" s="62">
        <f>'Direct Base Project Costs input'!F69*(1+'Misc Data'!$R69*'General Input'!C$11)*(1+'Misc Data'!$S69*'General Input'!C$14)*(1+'Misc Data'!$T69*'General Input'!C$17)*(1+SUM('Misc Data'!$U69:$V69)*'General Input'!C$20)</f>
        <v>39218.821906232908</v>
      </c>
      <c r="G69" s="62">
        <f>'Direct Base Project Costs input'!G69*(1+'Misc Data'!$R69*'General Input'!D$11)*(1+'Misc Data'!$S69*'General Input'!D$14)*(1+'Misc Data'!$T69*'General Input'!D$17)*(1+SUM('Misc Data'!$U69:$V69)*'General Input'!D$20)</f>
        <v>39232.932151989349</v>
      </c>
      <c r="H69" s="62">
        <f>'Direct Base Project Costs input'!H69*(1+'Misc Data'!$R69*'General Input'!E$11)*(1+'Misc Data'!$S69*'General Input'!E$14)*(1+'Misc Data'!$T69*'General Input'!E$17)*(1+SUM('Misc Data'!$U69:$V69)*'General Input'!E$20)</f>
        <v>39250.328270832579</v>
      </c>
      <c r="I69" s="62">
        <f>'Direct Base Project Costs input'!I69*(1+'Misc Data'!$R69*'General Input'!F$11)*(1+'Misc Data'!$S69*'General Input'!F$14)*(1+'Misc Data'!$T69*'General Input'!F$17)*(1+SUM('Misc Data'!$U69:$V69)*'General Input'!F$20)</f>
        <v>39270.643296593335</v>
      </c>
      <c r="K69" s="62">
        <f>IFERROR(('Direct Base Project Costs input'!E69*'Misc Data'!$R69)/'Misc Data'!F69,0)</f>
        <v>73.582734458002292</v>
      </c>
      <c r="L69" s="62">
        <f>IFERROR(('Direct Base Project Costs input'!F69*'Misc Data'!$R69)/'Misc Data'!G69,0)</f>
        <v>73.582734458002292</v>
      </c>
      <c r="M69" s="62">
        <f>IFERROR(('Direct Base Project Costs input'!G69*'Misc Data'!$R69)/'Misc Data'!H69,0)</f>
        <v>73.582734458002292</v>
      </c>
      <c r="N69" s="62">
        <f>IFERROR(('Direct Base Project Costs input'!H69*'Misc Data'!$R69)/'Misc Data'!I69,0)</f>
        <v>73.582734458002292</v>
      </c>
      <c r="O69" s="62">
        <f>IFERROR(('Direct Base Project Costs input'!I69*'Misc Data'!$R69)/'Misc Data'!J69,0)</f>
        <v>73.582734458002292</v>
      </c>
      <c r="Q69" s="62">
        <f>'General Input'!B$27*K69/K$4</f>
        <v>2336.3750586511851</v>
      </c>
      <c r="R69" s="62">
        <f>'General Input'!C$27*L69/L$4</f>
        <v>2324.8123306307784</v>
      </c>
      <c r="S69" s="62">
        <f>'General Input'!D$27*M69/M$4</f>
        <v>2452.4273867360694</v>
      </c>
      <c r="T69" s="62">
        <f>'General Input'!E$27*N69/N$4</f>
        <v>2469.4186914054744</v>
      </c>
      <c r="U69" s="62">
        <f>'General Input'!F$27*O69/O$4</f>
        <v>2368.0508140614961</v>
      </c>
      <c r="W69" s="62">
        <f>'General Input'!B$35*E69/E$4</f>
        <v>15780.101357703499</v>
      </c>
      <c r="X69" s="62">
        <f>'General Input'!C$35*F69/F$4</f>
        <v>15383.608915945513</v>
      </c>
      <c r="Y69" s="62">
        <f>'General Input'!D$35*G69/G$4</f>
        <v>16147.373428139059</v>
      </c>
      <c r="Z69" s="62">
        <f>'General Input'!E$35*H69/H$4</f>
        <v>15235.836922187384</v>
      </c>
      <c r="AA69" s="62">
        <f>'General Input'!F$35*I69/I$4</f>
        <v>15614.469577631939</v>
      </c>
      <c r="AC69" s="62">
        <f>SUM(E69,Q69,W69)*(1-'Misc Data'!BS69)</f>
        <v>57326.047153066123</v>
      </c>
      <c r="AD69" s="62">
        <f>SUM(F69,R69,X69)*(1-'Misc Data'!BT69)</f>
        <v>56927.243152809198</v>
      </c>
      <c r="AE69" s="62">
        <f>SUM(G69,S69,Y69)*(1-'Misc Data'!BU69)</f>
        <v>57832.732966864474</v>
      </c>
      <c r="AF69" s="62">
        <f>SUM(H69,T69,Z69)*(1-'Misc Data'!BV69)</f>
        <v>56955.583884425432</v>
      </c>
      <c r="AG69" s="62">
        <f>SUM(I69,U69,AA69)*(1-'Misc Data'!BW69)</f>
        <v>57253.163688286775</v>
      </c>
      <c r="AI69" s="62">
        <f>'General Input'!B$47*E69/E$4</f>
        <v>16866.690053083392</v>
      </c>
      <c r="AJ69" s="62">
        <f>'General Input'!C$47*F69/F$4</f>
        <v>13512.307478651575</v>
      </c>
      <c r="AK69" s="62">
        <f>'General Input'!D$47*G69/G$4</f>
        <v>9229.8627760246363</v>
      </c>
      <c r="AL69" s="62">
        <f>'General Input'!E$47*H69/H$4</f>
        <v>12123.969440591529</v>
      </c>
      <c r="AM69" s="62">
        <f>'General Input'!F$47*I69/I$4</f>
        <v>12885.995205942294</v>
      </c>
      <c r="AO69" s="62">
        <f>SUM(AC69,AI69)*'General Input'!$C$5</f>
        <v>77461.56803553809</v>
      </c>
      <c r="AP69" s="62">
        <f>SUM(AD69,AJ69)*'General Input'!$C$5</f>
        <v>73543.02117835026</v>
      </c>
      <c r="AQ69" s="62">
        <f>SUM(AE69,AK69)*'General Input'!$C$5</f>
        <v>70017.282262326611</v>
      </c>
      <c r="AR69" s="62">
        <f>SUM(AF69,AL69)*'General Input'!$C$5</f>
        <v>72123.104245126306</v>
      </c>
      <c r="AS69" s="62">
        <f>SUM(AG69,AM69)*'General Input'!$C$5</f>
        <v>73229.394590801225</v>
      </c>
    </row>
    <row r="70" spans="1:45" x14ac:dyDescent="0.2">
      <c r="A70" s="27">
        <f t="shared" si="7"/>
        <v>66</v>
      </c>
      <c r="B70" s="26" t="str">
        <f>'Misc Data'!B70</f>
        <v>Intrumescent Fire Resistant Coating on TN Wood Poles</v>
      </c>
      <c r="C70" s="26" t="str">
        <f>'Misc Data'!C70</f>
        <v>Renewal</v>
      </c>
      <c r="D70" s="26" t="str">
        <f>'Misc Data'!D70</f>
        <v>Reliability &amp; quality maintained</v>
      </c>
      <c r="E70" s="62">
        <f>'Direct Base Project Costs input'!E70*(1+'Misc Data'!$R70*'General Input'!B$11)*(1+'Misc Data'!$S70*'General Input'!B$14)*(1+'Misc Data'!$T70*'General Input'!B$17)*(1+SUM('Misc Data'!$U70:$V70)*'General Input'!B$20)</f>
        <v>281209.00831090385</v>
      </c>
      <c r="F70" s="62">
        <f>'Direct Base Project Costs input'!F70*(1+'Misc Data'!$R70*'General Input'!C$11)*(1+'Misc Data'!$S70*'General Input'!C$14)*(1+'Misc Data'!$T70*'General Input'!C$17)*(1+SUM('Misc Data'!$U70:$V70)*'General Input'!C$20)</f>
        <v>281352.77089413849</v>
      </c>
      <c r="G70" s="62">
        <f>'Direct Base Project Costs input'!G70*(1+'Misc Data'!$R70*'General Input'!D$11)*(1+'Misc Data'!$S70*'General Input'!D$14)*(1+'Misc Data'!$T70*'General Input'!D$17)*(1+SUM('Misc Data'!$U70:$V70)*'General Input'!D$20)</f>
        <v>281572.04321158037</v>
      </c>
      <c r="H70" s="62">
        <f>'Direct Base Project Costs input'!H70*(1+'Misc Data'!$R70*'General Input'!E$11)*(1+'Misc Data'!$S70*'General Input'!E$14)*(1+'Misc Data'!$T70*'General Input'!E$17)*(1+SUM('Misc Data'!$U70:$V70)*'General Input'!E$20)</f>
        <v>281842.37778683106</v>
      </c>
      <c r="I70" s="62">
        <f>'Direct Base Project Costs input'!I70*(1+'Misc Data'!$R70*'General Input'!F$11)*(1+'Misc Data'!$S70*'General Input'!F$14)*(1+'Misc Data'!$T70*'General Input'!F$17)*(1+SUM('Misc Data'!$U70:$V70)*'General Input'!F$20)</f>
        <v>282158.07198906859</v>
      </c>
      <c r="K70" s="62">
        <f>IFERROR(('Direct Base Project Costs input'!E70*'Misc Data'!$R70)/'Misc Data'!F70,0)</f>
        <v>1082.464950547946</v>
      </c>
      <c r="L70" s="62">
        <f>IFERROR(('Direct Base Project Costs input'!F70*'Misc Data'!$R70)/'Misc Data'!G70,0)</f>
        <v>1082.464950547946</v>
      </c>
      <c r="M70" s="62">
        <f>IFERROR(('Direct Base Project Costs input'!G70*'Misc Data'!$R70)/'Misc Data'!H70,0)</f>
        <v>1082.464950547946</v>
      </c>
      <c r="N70" s="62">
        <f>IFERROR(('Direct Base Project Costs input'!H70*'Misc Data'!$R70)/'Misc Data'!I70,0)</f>
        <v>1082.464950547946</v>
      </c>
      <c r="O70" s="62">
        <f>IFERROR(('Direct Base Project Costs input'!I70*'Misc Data'!$R70)/'Misc Data'!J70,0)</f>
        <v>1082.464950547946</v>
      </c>
      <c r="Q70" s="62">
        <f>'General Input'!B$27*K70/K$4</f>
        <v>34370.075139947046</v>
      </c>
      <c r="R70" s="62">
        <f>'General Input'!C$27*L70/L$4</f>
        <v>34199.977522523594</v>
      </c>
      <c r="S70" s="62">
        <f>'General Input'!D$27*M70/M$4</f>
        <v>36077.304132001947</v>
      </c>
      <c r="T70" s="62">
        <f>'General Input'!E$27*N70/N$4</f>
        <v>36327.260754356197</v>
      </c>
      <c r="U70" s="62">
        <f>'General Input'!F$27*O70/O$4</f>
        <v>34836.052590586114</v>
      </c>
      <c r="W70" s="62">
        <f>'General Input'!B$35*E70/E$4</f>
        <v>113174.06874058342</v>
      </c>
      <c r="X70" s="62">
        <f>'General Input'!C$35*F70/F$4</f>
        <v>110360.81107181792</v>
      </c>
      <c r="Y70" s="62">
        <f>'General Input'!D$35*G70/G$4</f>
        <v>115888.58337295988</v>
      </c>
      <c r="Z70" s="62">
        <f>'General Input'!E$35*H70/H$4</f>
        <v>109403.02144970059</v>
      </c>
      <c r="AA70" s="62">
        <f>'General Input'!F$35*I70/I$4</f>
        <v>112189.36745909599</v>
      </c>
      <c r="AC70" s="62">
        <f>SUM(E70,Q70,W70)*(1-'Misc Data'!BS70)</f>
        <v>428753.15219143435</v>
      </c>
      <c r="AD70" s="62">
        <f>SUM(F70,R70,X70)*(1-'Misc Data'!BT70)</f>
        <v>425913.55948848004</v>
      </c>
      <c r="AE70" s="62">
        <f>SUM(G70,S70,Y70)*(1-'Misc Data'!BU70)</f>
        <v>433537.93071654218</v>
      </c>
      <c r="AF70" s="62">
        <f>SUM(H70,T70,Z70)*(1-'Misc Data'!BV70)</f>
        <v>427572.65999088786</v>
      </c>
      <c r="AG70" s="62">
        <f>SUM(I70,U70,AA70)*(1-'Misc Data'!BW70)</f>
        <v>429183.49203875067</v>
      </c>
      <c r="AI70" s="62">
        <f>'General Input'!B$47*E70/E$4</f>
        <v>120967.02652431982</v>
      </c>
      <c r="AJ70" s="62">
        <f>'General Input'!C$47*F70/F$4</f>
        <v>96936.240445509568</v>
      </c>
      <c r="AK70" s="62">
        <f>'General Input'!D$47*G70/G$4</f>
        <v>66242.087395855968</v>
      </c>
      <c r="AL70" s="62">
        <f>'General Input'!E$47*H70/H$4</f>
        <v>87057.829217964652</v>
      </c>
      <c r="AM70" s="62">
        <f>'General Input'!F$47*I70/I$4</f>
        <v>92585.38332333522</v>
      </c>
      <c r="AO70" s="62">
        <f>SUM(AC70,AI70)*'General Input'!$C$5</f>
        <v>573940.10017154482</v>
      </c>
      <c r="AP70" s="62">
        <f>SUM(AD70,AJ70)*'General Input'!$C$5</f>
        <v>545885.84914208122</v>
      </c>
      <c r="AQ70" s="62">
        <f>SUM(AE70,AK70)*'General Input'!$C$5</f>
        <v>521799.6441922239</v>
      </c>
      <c r="AR70" s="62">
        <f>SUM(AF70,AL70)*'General Input'!$C$5</f>
        <v>537304.40679454571</v>
      </c>
      <c r="AS70" s="62">
        <f>SUM(AG70,AM70)*'General Input'!$C$5</f>
        <v>544757.30050752754</v>
      </c>
    </row>
    <row r="71" spans="1:45" x14ac:dyDescent="0.2">
      <c r="A71" s="27">
        <f t="shared" ref="A71:A134" si="8">A70+1</f>
        <v>67</v>
      </c>
      <c r="B71" s="26" t="str">
        <f>'Misc Data'!B71</f>
        <v>Land Purchase associated with Zone Substation (Capacity)</v>
      </c>
      <c r="C71" s="26" t="str">
        <f>'Misc Data'!C71</f>
        <v>Development</v>
      </c>
      <c r="D71" s="26" t="str">
        <f>'Misc Data'!D71</f>
        <v>Augmentation</v>
      </c>
      <c r="E71" s="62">
        <f>'Direct Base Project Costs input'!E71*(1+'Misc Data'!$R71*'General Input'!B$11)*(1+'Misc Data'!$S71*'General Input'!B$14)*(1+'Misc Data'!$T71*'General Input'!B$17)*(1+SUM('Misc Data'!$U71:$V71)*'General Input'!B$20)</f>
        <v>0</v>
      </c>
      <c r="F71" s="62">
        <f>'Direct Base Project Costs input'!F71*(1+'Misc Data'!$R71*'General Input'!C$11)*(1+'Misc Data'!$S71*'General Input'!C$14)*(1+'Misc Data'!$T71*'General Input'!C$17)*(1+SUM('Misc Data'!$U71:$V71)*'General Input'!C$20)</f>
        <v>586398.9</v>
      </c>
      <c r="G71" s="62">
        <f>'Direct Base Project Costs input'!G71*(1+'Misc Data'!$R71*'General Input'!D$11)*(1+'Misc Data'!$S71*'General Input'!D$14)*(1+'Misc Data'!$T71*'General Input'!D$17)*(1+SUM('Misc Data'!$U71:$V71)*'General Input'!D$20)</f>
        <v>0</v>
      </c>
      <c r="H71" s="62">
        <f>'Direct Base Project Costs input'!H71*(1+'Misc Data'!$R71*'General Input'!E$11)*(1+'Misc Data'!$S71*'General Input'!E$14)*(1+'Misc Data'!$T71*'General Input'!E$17)*(1+SUM('Misc Data'!$U71:$V71)*'General Input'!E$20)</f>
        <v>450083.39999999997</v>
      </c>
      <c r="I71" s="62">
        <f>'Direct Base Project Costs input'!I71*(1+'Misc Data'!$R71*'General Input'!F$11)*(1+'Misc Data'!$S71*'General Input'!F$14)*(1+'Misc Data'!$T71*'General Input'!F$17)*(1+SUM('Misc Data'!$U71:$V71)*'General Input'!F$20)</f>
        <v>0</v>
      </c>
      <c r="K71" s="62">
        <f>IFERROR(('Direct Base Project Costs input'!E71*'Misc Data'!$R71)/'Misc Data'!F71,0)</f>
        <v>0</v>
      </c>
      <c r="L71" s="62">
        <f>IFERROR(('Direct Base Project Costs input'!F71*'Misc Data'!$R71)/'Misc Data'!G71,0)</f>
        <v>0</v>
      </c>
      <c r="M71" s="62">
        <f>IFERROR(('Direct Base Project Costs input'!G71*'Misc Data'!$R71)/'Misc Data'!H71,0)</f>
        <v>0</v>
      </c>
      <c r="N71" s="62">
        <f>IFERROR(('Direct Base Project Costs input'!H71*'Misc Data'!$R71)/'Misc Data'!I71,0)</f>
        <v>0</v>
      </c>
      <c r="O71" s="62">
        <f>IFERROR(('Direct Base Project Costs input'!I71*'Misc Data'!$R71)/'Misc Data'!J71,0)</f>
        <v>0</v>
      </c>
      <c r="Q71" s="62">
        <f>'General Input'!B$27*K71/K$4</f>
        <v>0</v>
      </c>
      <c r="R71" s="62">
        <f>'General Input'!C$27*L71/L$4</f>
        <v>0</v>
      </c>
      <c r="S71" s="62">
        <f>'General Input'!D$27*M71/M$4</f>
        <v>0</v>
      </c>
      <c r="T71" s="62">
        <f>'General Input'!E$27*N71/N$4</f>
        <v>0</v>
      </c>
      <c r="U71" s="62">
        <f>'General Input'!F$27*O71/O$4</f>
        <v>0</v>
      </c>
      <c r="W71" s="62">
        <f>'General Input'!B$35*E71/E$4</f>
        <v>0</v>
      </c>
      <c r="X71" s="62">
        <f>'General Input'!C$35*F71/F$4</f>
        <v>230015.35762365613</v>
      </c>
      <c r="Y71" s="62">
        <f>'General Input'!D$35*G71/G$4</f>
        <v>0</v>
      </c>
      <c r="Z71" s="62">
        <f>'General Input'!E$35*H71/H$4</f>
        <v>174709.29762591189</v>
      </c>
      <c r="AA71" s="62">
        <f>'General Input'!F$35*I71/I$4</f>
        <v>0</v>
      </c>
      <c r="AC71" s="62">
        <f>SUM(E71,Q71,W71)*(1-'Misc Data'!BS71)</f>
        <v>0</v>
      </c>
      <c r="AD71" s="62">
        <f>SUM(F71,R71,X71)*(1-'Misc Data'!BT71)</f>
        <v>816414.25762365619</v>
      </c>
      <c r="AE71" s="62">
        <f>SUM(G71,S71,Y71)*(1-'Misc Data'!BU71)</f>
        <v>0</v>
      </c>
      <c r="AF71" s="62">
        <f>SUM(H71,T71,Z71)*(1-'Misc Data'!BV71)</f>
        <v>624792.69762591179</v>
      </c>
      <c r="AG71" s="62">
        <f>SUM(I71,U71,AA71)*(1-'Misc Data'!BW71)</f>
        <v>0</v>
      </c>
      <c r="AI71" s="62">
        <f>'General Input'!B$47*E71/E$4</f>
        <v>0</v>
      </c>
      <c r="AJ71" s="62">
        <f>'General Input'!C$47*F71/F$4</f>
        <v>202035.70267580598</v>
      </c>
      <c r="AK71" s="62">
        <f>'General Input'!D$47*G71/G$4</f>
        <v>0</v>
      </c>
      <c r="AL71" s="62">
        <f>'General Input'!E$47*H71/H$4</f>
        <v>139025.52227499583</v>
      </c>
      <c r="AM71" s="62">
        <f>'General Input'!F$47*I71/I$4</f>
        <v>0</v>
      </c>
      <c r="AO71" s="62">
        <f>SUM(AC71,AI71)*'General Input'!$C$5</f>
        <v>0</v>
      </c>
      <c r="AP71" s="62">
        <f>SUM(AD71,AJ71)*'General Input'!$C$5</f>
        <v>1063321.4767548561</v>
      </c>
      <c r="AQ71" s="62">
        <f>SUM(AE71,AK71)*'General Input'!$C$5</f>
        <v>0</v>
      </c>
      <c r="AR71" s="62">
        <f>SUM(AF71,AL71)*'General Input'!$C$5</f>
        <v>797471.0090994417</v>
      </c>
      <c r="AS71" s="62">
        <f>SUM(AG71,AM71)*'General Input'!$C$5</f>
        <v>0</v>
      </c>
    </row>
    <row r="72" spans="1:45" x14ac:dyDescent="0.2">
      <c r="A72" s="27">
        <f t="shared" si="8"/>
        <v>68</v>
      </c>
      <c r="B72" s="26" t="str">
        <f>'Misc Data'!B72</f>
        <v>Localised reliability reinforcement (LAP)</v>
      </c>
      <c r="C72" s="26" t="str">
        <f>'Misc Data'!C72</f>
        <v>Renewal</v>
      </c>
      <c r="D72" s="26" t="str">
        <f>'Misc Data'!D72</f>
        <v>Reliability &amp; quality maintained</v>
      </c>
      <c r="E72" s="62">
        <f>'Direct Base Project Costs input'!E72*(1+'Misc Data'!$R72*'General Input'!B$11)*(1+'Misc Data'!$S72*'General Input'!B$14)*(1+'Misc Data'!$T72*'General Input'!B$17)*(1+SUM('Misc Data'!$U72:$V72)*'General Input'!B$20)</f>
        <v>71692.632238612059</v>
      </c>
      <c r="F72" s="62">
        <f>'Direct Base Project Costs input'!F72*(1+'Misc Data'!$R72*'General Input'!C$11)*(1+'Misc Data'!$S72*'General Input'!C$14)*(1+'Misc Data'!$T72*'General Input'!C$17)*(1+SUM('Misc Data'!$U72:$V72)*'General Input'!C$20)</f>
        <v>71816.710224717928</v>
      </c>
      <c r="G72" s="62">
        <f>'Direct Base Project Costs input'!G72*(1+'Misc Data'!$R72*'General Input'!D$11)*(1+'Misc Data'!$S72*'General Input'!D$14)*(1+'Misc Data'!$T72*'General Input'!D$17)*(1+SUM('Misc Data'!$U72:$V72)*'General Input'!D$20)</f>
        <v>72005.958824352158</v>
      </c>
      <c r="H72" s="62">
        <f>'Direct Base Project Costs input'!H72*(1+'Misc Data'!$R72*'General Input'!E$11)*(1+'Misc Data'!$S72*'General Input'!E$14)*(1+'Misc Data'!$T72*'General Input'!E$17)*(1+SUM('Misc Data'!$U72:$V72)*'General Input'!E$20)</f>
        <v>72239.278015738353</v>
      </c>
      <c r="I72" s="62">
        <f>'Direct Base Project Costs input'!I72*(1+'Misc Data'!$R72*'General Input'!F$11)*(1+'Misc Data'!$S72*'General Input'!F$14)*(1+'Misc Data'!$T72*'General Input'!F$17)*(1+SUM('Misc Data'!$U72:$V72)*'General Input'!F$20)</f>
        <v>72511.745997028062</v>
      </c>
      <c r="K72" s="62">
        <f>IFERROR(('Direct Base Project Costs input'!E72*'Misc Data'!$R72)/'Misc Data'!F72,0)</f>
        <v>289.16518105126494</v>
      </c>
      <c r="L72" s="62">
        <f>IFERROR(('Direct Base Project Costs input'!F72*'Misc Data'!$R72)/'Misc Data'!G72,0)</f>
        <v>289.16518105126494</v>
      </c>
      <c r="M72" s="62">
        <f>IFERROR(('Direct Base Project Costs input'!G72*'Misc Data'!$R72)/'Misc Data'!H72,0)</f>
        <v>289.16518105126494</v>
      </c>
      <c r="N72" s="62">
        <f>IFERROR(('Direct Base Project Costs input'!H72*'Misc Data'!$R72)/'Misc Data'!I72,0)</f>
        <v>289.16518105126494</v>
      </c>
      <c r="O72" s="62">
        <f>IFERROR(('Direct Base Project Costs input'!I72*'Misc Data'!$R72)/'Misc Data'!J72,0)</f>
        <v>289.16518105126494</v>
      </c>
      <c r="Q72" s="62">
        <f>'General Input'!B$27*K72/K$4</f>
        <v>9181.4788049787785</v>
      </c>
      <c r="R72" s="62">
        <f>'General Input'!C$27*L72/L$4</f>
        <v>9136.0396355038265</v>
      </c>
      <c r="S72" s="62">
        <f>'General Input'!D$27*M72/M$4</f>
        <v>9637.54085145301</v>
      </c>
      <c r="T72" s="62">
        <f>'General Input'!E$27*N72/N$4</f>
        <v>9704.3132230863284</v>
      </c>
      <c r="U72" s="62">
        <f>'General Input'!F$27*O72/O$4</f>
        <v>9305.9580814778874</v>
      </c>
      <c r="W72" s="62">
        <f>'General Input'!B$35*E72/E$4</f>
        <v>28853.083113879173</v>
      </c>
      <c r="X72" s="62">
        <f>'General Input'!C$35*F72/F$4</f>
        <v>28170.152238847953</v>
      </c>
      <c r="Y72" s="62">
        <f>'General Input'!D$35*G72/G$4</f>
        <v>29635.998188554022</v>
      </c>
      <c r="Z72" s="62">
        <f>'General Input'!E$35*H72/H$4</f>
        <v>28041.188640000113</v>
      </c>
      <c r="AA72" s="62">
        <f>'General Input'!F$35*I72/I$4</f>
        <v>28831.522909882879</v>
      </c>
      <c r="AC72" s="62">
        <f>SUM(E72,Q72,W72)*(1-'Misc Data'!BS72)</f>
        <v>109727.19415747</v>
      </c>
      <c r="AD72" s="62">
        <f>SUM(F72,R72,X72)*(1-'Misc Data'!BT72)</f>
        <v>109122.9020990697</v>
      </c>
      <c r="AE72" s="62">
        <f>SUM(G72,S72,Y72)*(1-'Misc Data'!BU72)</f>
        <v>111279.49786435919</v>
      </c>
      <c r="AF72" s="62">
        <f>SUM(H72,T72,Z72)*(1-'Misc Data'!BV72)</f>
        <v>109984.77987882479</v>
      </c>
      <c r="AG72" s="62">
        <f>SUM(I72,U72,AA72)*(1-'Misc Data'!BW72)</f>
        <v>110649.22698838884</v>
      </c>
      <c r="AI72" s="62">
        <f>'General Input'!B$47*E72/E$4</f>
        <v>30839.853238336742</v>
      </c>
      <c r="AJ72" s="62">
        <f>'General Input'!C$47*F72/F$4</f>
        <v>24743.463048985297</v>
      </c>
      <c r="AK72" s="62">
        <f>'General Input'!D$47*G72/G$4</f>
        <v>16939.980841354249</v>
      </c>
      <c r="AL72" s="62">
        <f>'General Input'!E$47*H72/H$4</f>
        <v>22313.871951079844</v>
      </c>
      <c r="AM72" s="62">
        <f>'General Input'!F$47*I72/I$4</f>
        <v>23793.498981802146</v>
      </c>
      <c r="AO72" s="62">
        <f>SUM(AC72,AI72)*'General Input'!$C$5</f>
        <v>146760.23982172864</v>
      </c>
      <c r="AP72" s="62">
        <f>SUM(AD72,AJ72)*'General Input'!$C$5</f>
        <v>139764.33465143491</v>
      </c>
      <c r="AQ72" s="62">
        <f>SUM(AE72,AK72)*'General Input'!$C$5</f>
        <v>133868.6540927435</v>
      </c>
      <c r="AR72" s="62">
        <f>SUM(AF72,AL72)*'General Input'!$C$5</f>
        <v>138127.55002227775</v>
      </c>
      <c r="AS72" s="62">
        <f>SUM(AG72,AM72)*'General Input'!$C$5</f>
        <v>140366.08914544762</v>
      </c>
    </row>
    <row r="73" spans="1:45" x14ac:dyDescent="0.2">
      <c r="A73" s="27">
        <f t="shared" si="8"/>
        <v>69</v>
      </c>
      <c r="B73" s="26" t="str">
        <f>'Misc Data'!B73</f>
        <v>Low Conductor Span Rectification - Building Clearance LV CAPEX</v>
      </c>
      <c r="C73" s="26" t="str">
        <f>'Misc Data'!C73</f>
        <v>Renewal</v>
      </c>
      <c r="D73" s="26" t="str">
        <f>'Misc Data'!D73</f>
        <v>Reliability &amp; quality maintained</v>
      </c>
      <c r="E73" s="62">
        <f>'Direct Base Project Costs input'!E73*(1+'Misc Data'!$R73*'General Input'!B$11)*(1+'Misc Data'!$S73*'General Input'!B$14)*(1+'Misc Data'!$T73*'General Input'!B$17)*(1+SUM('Misc Data'!$U73:$V73)*'General Input'!B$20)</f>
        <v>108290.0098095366</v>
      </c>
      <c r="F73" s="62">
        <f>'Direct Base Project Costs input'!F73*(1+'Misc Data'!$R73*'General Input'!C$11)*(1+'Misc Data'!$S73*'General Input'!C$14)*(1+'Misc Data'!$T73*'General Input'!C$17)*(1+SUM('Misc Data'!$U73:$V73)*'General Input'!C$20)</f>
        <v>45167.476024302887</v>
      </c>
      <c r="G73" s="62">
        <f>'Direct Base Project Costs input'!G73*(1+'Misc Data'!$R73*'General Input'!D$11)*(1+'Misc Data'!$S73*'General Input'!D$14)*(1+'Misc Data'!$T73*'General Input'!D$17)*(1+SUM('Misc Data'!$U73:$V73)*'General Input'!D$20)</f>
        <v>45238.611047597988</v>
      </c>
      <c r="H73" s="62">
        <f>'Direct Base Project Costs input'!H73*(1+'Misc Data'!$R73*'General Input'!E$11)*(1+'Misc Data'!$S73*'General Input'!E$14)*(1+'Misc Data'!$T73*'General Input'!E$17)*(1+SUM('Misc Data'!$U73:$V73)*'General Input'!E$20)</f>
        <v>45326.311385389279</v>
      </c>
      <c r="I73" s="62">
        <f>'Direct Base Project Costs input'!I73*(1+'Misc Data'!$R73*'General Input'!F$11)*(1+'Misc Data'!$S73*'General Input'!F$14)*(1+'Misc Data'!$T73*'General Input'!F$17)*(1+SUM('Misc Data'!$U73:$V73)*'General Input'!F$20)</f>
        <v>45428.727024044849</v>
      </c>
      <c r="K73" s="62">
        <f>IFERROR(('Direct Base Project Costs input'!E73*'Misc Data'!$R73)/'Misc Data'!F73,0)</f>
        <v>767.29067994616219</v>
      </c>
      <c r="L73" s="62">
        <f>IFERROR(('Direct Base Project Costs input'!F73*'Misc Data'!$R73)/'Misc Data'!G73,0)</f>
        <v>319.70895761873749</v>
      </c>
      <c r="M73" s="62">
        <f>IFERROR(('Direct Base Project Costs input'!G73*'Misc Data'!$R73)/'Misc Data'!H73,0)</f>
        <v>319.70895761873749</v>
      </c>
      <c r="N73" s="62">
        <f>IFERROR(('Direct Base Project Costs input'!H73*'Misc Data'!$R73)/'Misc Data'!I73,0)</f>
        <v>319.70895761873749</v>
      </c>
      <c r="O73" s="62">
        <f>IFERROR(('Direct Base Project Costs input'!I73*'Misc Data'!$R73)/'Misc Data'!J73,0)</f>
        <v>319.70895761873749</v>
      </c>
      <c r="Q73" s="62">
        <f>'General Input'!B$27*K73/K$4</f>
        <v>24362.764180568778</v>
      </c>
      <c r="R73" s="62">
        <f>'General Input'!C$27*L73/L$4</f>
        <v>10101.056074633581</v>
      </c>
      <c r="S73" s="62">
        <f>'General Input'!D$27*M73/M$4</f>
        <v>10655.529578022695</v>
      </c>
      <c r="T73" s="62">
        <f>'General Input'!E$27*N73/N$4</f>
        <v>10729.354944047087</v>
      </c>
      <c r="U73" s="62">
        <f>'General Input'!F$27*O73/O$4</f>
        <v>10288.9225703336</v>
      </c>
      <c r="W73" s="62">
        <f>'General Input'!B$35*E73/E$4</f>
        <v>43581.893367203833</v>
      </c>
      <c r="X73" s="62">
        <f>'General Input'!C$35*F73/F$4</f>
        <v>17716.972440923648</v>
      </c>
      <c r="Y73" s="62">
        <f>'General Input'!D$35*G73/G$4</f>
        <v>18619.172870536055</v>
      </c>
      <c r="Z73" s="62">
        <f>'General Input'!E$35*H73/H$4</f>
        <v>17594.357014977079</v>
      </c>
      <c r="AA73" s="62">
        <f>'General Input'!F$35*I73/I$4</f>
        <v>18062.996083617218</v>
      </c>
      <c r="AC73" s="62">
        <f>SUM(E73,Q73,W73)*(1-'Misc Data'!BS73)</f>
        <v>176234.6673573092</v>
      </c>
      <c r="AD73" s="62">
        <f>SUM(F73,R73,X73)*(1-'Misc Data'!BT73)</f>
        <v>72985.504539860121</v>
      </c>
      <c r="AE73" s="62">
        <f>SUM(G73,S73,Y73)*(1-'Misc Data'!BU73)</f>
        <v>74513.313496156741</v>
      </c>
      <c r="AF73" s="62">
        <f>SUM(H73,T73,Z73)*(1-'Misc Data'!BV73)</f>
        <v>73650.02334441345</v>
      </c>
      <c r="AG73" s="62">
        <f>SUM(I73,U73,AA73)*(1-'Misc Data'!BW73)</f>
        <v>73780.645677995664</v>
      </c>
      <c r="AI73" s="62">
        <f>'General Input'!B$47*E73/E$4</f>
        <v>46582.862219215531</v>
      </c>
      <c r="AJ73" s="62">
        <f>'General Input'!C$47*F73/F$4</f>
        <v>15561.834711256539</v>
      </c>
      <c r="AK73" s="62">
        <f>'General Input'!D$47*G73/G$4</f>
        <v>10642.747030216793</v>
      </c>
      <c r="AL73" s="62">
        <f>'General Input'!E$47*H73/H$4</f>
        <v>14000.769886542881</v>
      </c>
      <c r="AM73" s="62">
        <f>'General Input'!F$47*I73/I$4</f>
        <v>14906.665883282973</v>
      </c>
      <c r="AO73" s="62">
        <f>SUM(AC73,AI73)*'General Input'!$C$5</f>
        <v>232634.56608758064</v>
      </c>
      <c r="AP73" s="62">
        <f>SUM(AD73,AJ73)*'General Input'!$C$5</f>
        <v>92448.614272149163</v>
      </c>
      <c r="AQ73" s="62">
        <f>SUM(AE73,AK73)*'General Input'!$C$5</f>
        <v>88907.920431264836</v>
      </c>
      <c r="AR73" s="62">
        <f>SUM(AF73,AL73)*'General Input'!$C$5</f>
        <v>91512.567656903324</v>
      </c>
      <c r="AS73" s="62">
        <f>SUM(AG73,AM73)*'General Input'!$C$5</f>
        <v>92594.753571425535</v>
      </c>
    </row>
    <row r="74" spans="1:45" x14ac:dyDescent="0.2">
      <c r="A74" s="27">
        <f t="shared" si="8"/>
        <v>70</v>
      </c>
      <c r="B74" s="26" t="str">
        <f>'Misc Data'!B74</f>
        <v>Low Conductor Span Rectification - Low Clearance HV CAPEX</v>
      </c>
      <c r="C74" s="26" t="str">
        <f>'Misc Data'!C74</f>
        <v>Renewal</v>
      </c>
      <c r="D74" s="26" t="str">
        <f>'Misc Data'!D74</f>
        <v>Reliability &amp; quality maintained</v>
      </c>
      <c r="E74" s="62">
        <f>'Direct Base Project Costs input'!E74*(1+'Misc Data'!$R74*'General Input'!B$11)*(1+'Misc Data'!$S74*'General Input'!B$14)*(1+'Misc Data'!$T74*'General Input'!B$17)*(1+SUM('Misc Data'!$U74:$V74)*'General Input'!B$20)</f>
        <v>668639.85134317121</v>
      </c>
      <c r="F74" s="62">
        <f>'Direct Base Project Costs input'!F74*(1+'Misc Data'!$R74*'General Input'!C$11)*(1+'Misc Data'!$S74*'General Input'!C$14)*(1+'Misc Data'!$T74*'General Input'!C$17)*(1+SUM('Misc Data'!$U74:$V74)*'General Input'!C$20)</f>
        <v>668816.66513345286</v>
      </c>
      <c r="G74" s="62">
        <f>'Direct Base Project Costs input'!G74*(1+'Misc Data'!$R74*'General Input'!D$11)*(1+'Misc Data'!$S74*'General Input'!D$14)*(1+'Misc Data'!$T74*'General Input'!D$17)*(1+SUM('Misc Data'!$U74:$V74)*'General Input'!D$20)</f>
        <v>483229.02943263773</v>
      </c>
      <c r="H74" s="62">
        <f>'Direct Base Project Costs input'!H74*(1+'Misc Data'!$R74*'General Input'!E$11)*(1+'Misc Data'!$S74*'General Input'!E$14)*(1+'Misc Data'!$T74*'General Input'!E$17)*(1+SUM('Misc Data'!$U74:$V74)*'General Input'!E$20)</f>
        <v>483469.15737971856</v>
      </c>
      <c r="I74" s="62">
        <f>'Direct Base Project Costs input'!I74*(1+'Misc Data'!$R74*'General Input'!F$11)*(1+'Misc Data'!$S74*'General Input'!F$14)*(1+'Misc Data'!$T74*'General Input'!F$17)*(1+SUM('Misc Data'!$U74:$V74)*'General Input'!F$20)</f>
        <v>669807.10600971396</v>
      </c>
      <c r="K74" s="62">
        <f>IFERROR(('Direct Base Project Costs input'!E74*'Misc Data'!$R74)/'Misc Data'!F74,0)</f>
        <v>1393.2668092148942</v>
      </c>
      <c r="L74" s="62">
        <f>IFERROR(('Direct Base Project Costs input'!F74*'Misc Data'!$R74)/'Misc Data'!G74,0)</f>
        <v>1393.2668092148942</v>
      </c>
      <c r="M74" s="62">
        <f>IFERROR(('Direct Base Project Costs input'!G74*'Misc Data'!$R74)/'Misc Data'!H74,0)</f>
        <v>1006.2497536467025</v>
      </c>
      <c r="N74" s="62">
        <f>IFERROR(('Direct Base Project Costs input'!H74*'Misc Data'!$R74)/'Misc Data'!I74,0)</f>
        <v>1006.2497536467025</v>
      </c>
      <c r="O74" s="62">
        <f>IFERROR(('Direct Base Project Costs input'!I74*'Misc Data'!$R74)/'Misc Data'!J74,0)</f>
        <v>1393.2668092148942</v>
      </c>
      <c r="Q74" s="62">
        <f>'General Input'!B$27*K74/K$4</f>
        <v>44238.554697285894</v>
      </c>
      <c r="R74" s="62">
        <f>'General Input'!C$27*L74/L$4</f>
        <v>44019.617941354292</v>
      </c>
      <c r="S74" s="62">
        <f>'General Input'!D$27*M74/M$4</f>
        <v>33537.139818418669</v>
      </c>
      <c r="T74" s="62">
        <f>'General Input'!E$27*N74/N$4</f>
        <v>33769.497262915153</v>
      </c>
      <c r="U74" s="62">
        <f>'General Input'!F$27*O74/O$4</f>
        <v>44838.325540202648</v>
      </c>
      <c r="W74" s="62">
        <f>'General Input'!B$35*E74/E$4</f>
        <v>269097.68272765301</v>
      </c>
      <c r="X74" s="62">
        <f>'General Input'!C$35*F74/F$4</f>
        <v>262343.78068467084</v>
      </c>
      <c r="Y74" s="62">
        <f>'General Input'!D$35*G74/G$4</f>
        <v>198885.96547761082</v>
      </c>
      <c r="Z74" s="62">
        <f>'General Input'!E$35*H74/H$4</f>
        <v>187668.67853736016</v>
      </c>
      <c r="AA74" s="62">
        <f>'General Input'!F$35*I74/I$4</f>
        <v>266323.18194231472</v>
      </c>
      <c r="AC74" s="62">
        <f>SUM(E74,Q74,W74)*(1-'Misc Data'!BS74)</f>
        <v>981976.08876811014</v>
      </c>
      <c r="AD74" s="62">
        <f>SUM(F74,R74,X74)*(1-'Misc Data'!BT74)</f>
        <v>975180.06375947804</v>
      </c>
      <c r="AE74" s="62">
        <f>SUM(G74,S74,Y74)*(1-'Misc Data'!BU74)</f>
        <v>715652.13472866721</v>
      </c>
      <c r="AF74" s="62">
        <f>SUM(H74,T74,Z74)*(1-'Misc Data'!BV74)</f>
        <v>704907.33317999379</v>
      </c>
      <c r="AG74" s="62">
        <f>SUM(I74,U74,AA74)*(1-'Misc Data'!BW74)</f>
        <v>980968.61349223135</v>
      </c>
      <c r="AI74" s="62">
        <f>'General Input'!B$47*E74/E$4</f>
        <v>287627.25318963552</v>
      </c>
      <c r="AJ74" s="62">
        <f>'General Input'!C$47*F74/F$4</f>
        <v>230431.61387500275</v>
      </c>
      <c r="AK74" s="62">
        <f>'General Input'!D$47*G74/G$4</f>
        <v>113683.51500663099</v>
      </c>
      <c r="AL74" s="62">
        <f>'General Input'!E$47*H74/H$4</f>
        <v>149337.99404414278</v>
      </c>
      <c r="AM74" s="62">
        <f>'General Input'!F$47*I74/I$4</f>
        <v>219785.83573893202</v>
      </c>
      <c r="AO74" s="62">
        <f>SUM(AC74,AI74)*'General Input'!$C$5</f>
        <v>1325540.3339271194</v>
      </c>
      <c r="AP74" s="62">
        <f>SUM(AD74,AJ74)*'General Input'!$C$5</f>
        <v>1258729.2841351321</v>
      </c>
      <c r="AQ74" s="62">
        <f>SUM(AE74,AK74)*'General Input'!$C$5</f>
        <v>865875.04755038582</v>
      </c>
      <c r="AR74" s="62">
        <f>SUM(AF74,AL74)*'General Input'!$C$5</f>
        <v>891882.21146164031</v>
      </c>
      <c r="AS74" s="62">
        <f>SUM(AG74,AM74)*'General Input'!$C$5</f>
        <v>1253658.0528718578</v>
      </c>
    </row>
    <row r="75" spans="1:45" x14ac:dyDescent="0.2">
      <c r="A75" s="27">
        <f t="shared" si="8"/>
        <v>71</v>
      </c>
      <c r="B75" s="26" t="str">
        <f>'Misc Data'!B75</f>
        <v>Low Conductor Span Rectification - Low Clearance LV CAPEX</v>
      </c>
      <c r="C75" s="26" t="str">
        <f>'Misc Data'!C75</f>
        <v>Renewal</v>
      </c>
      <c r="D75" s="26" t="str">
        <f>'Misc Data'!D75</f>
        <v>Reliability &amp; quality maintained</v>
      </c>
      <c r="E75" s="62">
        <f>'Direct Base Project Costs input'!E75*(1+'Misc Data'!$R75*'General Input'!B$11)*(1+'Misc Data'!$S75*'General Input'!B$14)*(1+'Misc Data'!$T75*'General Input'!B$17)*(1+SUM('Misc Data'!$U75:$V75)*'General Input'!B$20)</f>
        <v>2606423.2261799895</v>
      </c>
      <c r="F75" s="62">
        <f>'Direct Base Project Costs input'!F75*(1+'Misc Data'!$R75*'General Input'!C$11)*(1+'Misc Data'!$S75*'General Input'!C$14)*(1+'Misc Data'!$T75*'General Input'!C$17)*(1+SUM('Misc Data'!$U75:$V75)*'General Input'!C$20)</f>
        <v>1062865.9033390845</v>
      </c>
      <c r="G75" s="62">
        <f>'Direct Base Project Costs input'!G75*(1+'Misc Data'!$R75*'General Input'!D$11)*(1+'Misc Data'!$S75*'General Input'!D$14)*(1+'Misc Data'!$T75*'General Input'!D$17)*(1+SUM('Misc Data'!$U75:$V75)*'General Input'!D$20)</f>
        <v>1063511.9717902695</v>
      </c>
      <c r="H75" s="62">
        <f>'Direct Base Project Costs input'!H75*(1+'Misc Data'!$R75*'General Input'!E$11)*(1+'Misc Data'!$S75*'General Input'!E$14)*(1+'Misc Data'!$T75*'General Input'!E$17)*(1+SUM('Misc Data'!$U75:$V75)*'General Input'!E$20)</f>
        <v>1064308.4911246372</v>
      </c>
      <c r="I75" s="62">
        <f>'Direct Base Project Costs input'!I75*(1+'Misc Data'!$R75*'General Input'!F$11)*(1+'Misc Data'!$S75*'General Input'!F$14)*(1+'Misc Data'!$T75*'General Input'!F$17)*(1+SUM('Misc Data'!$U75:$V75)*'General Input'!F$20)</f>
        <v>1065238.6589938295</v>
      </c>
      <c r="K75" s="62">
        <f>IFERROR(('Direct Base Project Costs input'!E75*'Misc Data'!$R75)/'Misc Data'!F75,0)</f>
        <v>8203.0144163281984</v>
      </c>
      <c r="L75" s="62">
        <f>IFERROR(('Direct Base Project Costs input'!F75*'Misc Data'!$R75)/'Misc Data'!G75,0)</f>
        <v>3343.7501892923478</v>
      </c>
      <c r="M75" s="62">
        <f>IFERROR(('Direct Base Project Costs input'!G75*'Misc Data'!$R75)/'Misc Data'!H75,0)</f>
        <v>3343.7501892923478</v>
      </c>
      <c r="N75" s="62">
        <f>IFERROR(('Direct Base Project Costs input'!H75*'Misc Data'!$R75)/'Misc Data'!I75,0)</f>
        <v>3343.7501892923478</v>
      </c>
      <c r="O75" s="62">
        <f>IFERROR(('Direct Base Project Costs input'!I75*'Misc Data'!$R75)/'Misc Data'!J75,0)</f>
        <v>3343.7501892923478</v>
      </c>
      <c r="Q75" s="62">
        <f>'General Input'!B$27*K75/K$4</f>
        <v>260459.44648882287</v>
      </c>
      <c r="R75" s="62">
        <f>'General Input'!C$27*L75/L$4</f>
        <v>105644.23472265311</v>
      </c>
      <c r="S75" s="62">
        <f>'General Input'!D$27*M75/M$4</f>
        <v>111443.32429375581</v>
      </c>
      <c r="T75" s="62">
        <f>'General Input'!E$27*N75/N$4</f>
        <v>112215.44398491888</v>
      </c>
      <c r="U75" s="62">
        <f>'General Input'!F$27*O75/O$4</f>
        <v>107609.0799845358</v>
      </c>
      <c r="W75" s="62">
        <f>'General Input'!B$35*E75/E$4</f>
        <v>1048968.9613378916</v>
      </c>
      <c r="X75" s="62">
        <f>'General Input'!C$35*F75/F$4</f>
        <v>416909.85583794554</v>
      </c>
      <c r="Y75" s="62">
        <f>'General Input'!D$35*G75/G$4</f>
        <v>437717.09153079957</v>
      </c>
      <c r="Z75" s="62">
        <f>'General Input'!E$35*H75/H$4</f>
        <v>413133.63021537662</v>
      </c>
      <c r="AA75" s="62">
        <f>'General Input'!F$35*I75/I$4</f>
        <v>423551.41748389677</v>
      </c>
      <c r="AC75" s="62">
        <f>SUM(E75,Q75,W75)*(1-'Misc Data'!BS75)</f>
        <v>3915851.6340067042</v>
      </c>
      <c r="AD75" s="62">
        <f>SUM(F75,R75,X75)*(1-'Misc Data'!BT75)</f>
        <v>1585419.9938996832</v>
      </c>
      <c r="AE75" s="62">
        <f>SUM(G75,S75,Y75)*(1-'Misc Data'!BU75)</f>
        <v>1612672.387614825</v>
      </c>
      <c r="AF75" s="62">
        <f>SUM(H75,T75,Z75)*(1-'Misc Data'!BV75)</f>
        <v>1589657.5653249328</v>
      </c>
      <c r="AG75" s="62">
        <f>SUM(I75,U75,AA75)*(1-'Misc Data'!BW75)</f>
        <v>1596399.1564622619</v>
      </c>
      <c r="AI75" s="62">
        <f>'General Input'!B$47*E75/E$4</f>
        <v>1121199.0306737719</v>
      </c>
      <c r="AJ75" s="62">
        <f>'General Input'!C$47*F75/F$4</f>
        <v>366195.87729661015</v>
      </c>
      <c r="AK75" s="62">
        <f>'General Input'!D$47*G75/G$4</f>
        <v>250199.74347713485</v>
      </c>
      <c r="AL75" s="62">
        <f>'General Input'!E$47*H75/H$4</f>
        <v>328752.50195922679</v>
      </c>
      <c r="AM75" s="62">
        <f>'General Input'!F$47*I75/I$4</f>
        <v>349539.98968918464</v>
      </c>
      <c r="AO75" s="62">
        <f>SUM(AC75,AI75)*'General Input'!$C$5</f>
        <v>5258976.2482608464</v>
      </c>
      <c r="AP75" s="62">
        <f>SUM(AD75,AJ75)*'General Input'!$C$5</f>
        <v>2037601.4051868322</v>
      </c>
      <c r="AQ75" s="62">
        <f>SUM(AE75,AK75)*'General Input'!$C$5</f>
        <v>1944947.7369076929</v>
      </c>
      <c r="AR75" s="62">
        <f>SUM(AF75,AL75)*'General Input'!$C$5</f>
        <v>2002932.5988349717</v>
      </c>
      <c r="AS75" s="62">
        <f>SUM(AG75,AM75)*'General Input'!$C$5</f>
        <v>2031674.5713774981</v>
      </c>
    </row>
    <row r="76" spans="1:45" x14ac:dyDescent="0.2">
      <c r="A76" s="27">
        <f t="shared" si="8"/>
        <v>72</v>
      </c>
      <c r="B76" s="26" t="str">
        <f>'Misc Data'!B76</f>
        <v>Low voltage network monitoring 2019-2023</v>
      </c>
      <c r="C76" s="26" t="str">
        <f>'Misc Data'!C76</f>
        <v>Renewal</v>
      </c>
      <c r="D76" s="26" t="str">
        <f>'Misc Data'!D76</f>
        <v>Reliability &amp; quality maintained</v>
      </c>
      <c r="E76" s="62">
        <f>'Direct Base Project Costs input'!E76*(1+'Misc Data'!$R76*'General Input'!B$11)*(1+'Misc Data'!$S76*'General Input'!B$14)*(1+'Misc Data'!$T76*'General Input'!B$17)*(1+SUM('Misc Data'!$U76:$V76)*'General Input'!B$20)</f>
        <v>105333.42433081121</v>
      </c>
      <c r="F76" s="62">
        <f>'Direct Base Project Costs input'!F76*(1+'Misc Data'!$R76*'General Input'!C$11)*(1+'Misc Data'!$S76*'General Input'!C$14)*(1+'Misc Data'!$T76*'General Input'!C$17)*(1+SUM('Misc Data'!$U76:$V76)*'General Input'!C$20)</f>
        <v>105400.08398254952</v>
      </c>
      <c r="G76" s="62">
        <f>'Direct Base Project Costs input'!G76*(1+'Misc Data'!$R76*'General Input'!D$11)*(1+'Misc Data'!$S76*'General Input'!D$14)*(1+'Misc Data'!$T76*'General Input'!D$17)*(1+SUM('Misc Data'!$U76:$V76)*'General Input'!D$20)</f>
        <v>105501.75589180195</v>
      </c>
      <c r="H76" s="62">
        <f>'Direct Base Project Costs input'!H76*(1+'Misc Data'!$R76*'General Input'!E$11)*(1+'Misc Data'!$S76*'General Input'!E$14)*(1+'Misc Data'!$T76*'General Input'!E$17)*(1+SUM('Misc Data'!$U76:$V76)*'General Input'!E$20)</f>
        <v>105627.1042838076</v>
      </c>
      <c r="I76" s="62">
        <f>'Direct Base Project Costs input'!I76*(1+'Misc Data'!$R76*'General Input'!F$11)*(1+'Misc Data'!$S76*'General Input'!F$14)*(1+'Misc Data'!$T76*'General Input'!F$17)*(1+SUM('Misc Data'!$U76:$V76)*'General Input'!F$20)</f>
        <v>105773.48496996021</v>
      </c>
      <c r="K76" s="62">
        <f>IFERROR(('Direct Base Project Costs input'!E76*'Misc Data'!$R76)/'Misc Data'!F76,0)</f>
        <v>504.62141369176931</v>
      </c>
      <c r="L76" s="62">
        <f>IFERROR(('Direct Base Project Costs input'!F76*'Misc Data'!$R76)/'Misc Data'!G76,0)</f>
        <v>504.62141369176931</v>
      </c>
      <c r="M76" s="62">
        <f>IFERROR(('Direct Base Project Costs input'!G76*'Misc Data'!$R76)/'Misc Data'!H76,0)</f>
        <v>504.62141369176931</v>
      </c>
      <c r="N76" s="62">
        <f>IFERROR(('Direct Base Project Costs input'!H76*'Misc Data'!$R76)/'Misc Data'!I76,0)</f>
        <v>504.62141369176931</v>
      </c>
      <c r="O76" s="62">
        <f>IFERROR(('Direct Base Project Costs input'!I76*'Misc Data'!$R76)/'Misc Data'!J76,0)</f>
        <v>504.62141369176931</v>
      </c>
      <c r="Q76" s="62">
        <f>'General Input'!B$27*K76/K$4</f>
        <v>16022.575046917602</v>
      </c>
      <c r="R76" s="62">
        <f>'General Input'!C$27*L76/L$4</f>
        <v>15943.279269140799</v>
      </c>
      <c r="S76" s="62">
        <f>'General Input'!D$27*M76/M$4</f>
        <v>16818.447751184121</v>
      </c>
      <c r="T76" s="62">
        <f>'General Input'!E$27*N76/N$4</f>
        <v>16934.972045176433</v>
      </c>
      <c r="U76" s="62">
        <f>'General Input'!F$27*O76/O$4</f>
        <v>16239.803512163466</v>
      </c>
      <c r="W76" s="62">
        <f>'General Input'!B$35*E76/E$4</f>
        <v>42391.999735358528</v>
      </c>
      <c r="X76" s="62">
        <f>'General Input'!C$35*F76/F$4</f>
        <v>41343.252879242304</v>
      </c>
      <c r="Y76" s="62">
        <f>'General Input'!D$35*G76/G$4</f>
        <v>43422.098636665738</v>
      </c>
      <c r="Z76" s="62">
        <f>'General Input'!E$35*H76/H$4</f>
        <v>41001.372633789593</v>
      </c>
      <c r="AA76" s="62">
        <f>'General Input'!F$35*I76/I$4</f>
        <v>42056.781466750923</v>
      </c>
      <c r="AC76" s="62">
        <f>SUM(E76,Q76,W76)*(1-'Misc Data'!BS76)</f>
        <v>163747.99911308734</v>
      </c>
      <c r="AD76" s="62">
        <f>SUM(F76,R76,X76)*(1-'Misc Data'!BT76)</f>
        <v>162686.61613093261</v>
      </c>
      <c r="AE76" s="62">
        <f>SUM(G76,S76,Y76)*(1-'Misc Data'!BU76)</f>
        <v>165742.30227965181</v>
      </c>
      <c r="AF76" s="62">
        <f>SUM(H76,T76,Z76)*(1-'Misc Data'!BV76)</f>
        <v>163563.4489627736</v>
      </c>
      <c r="AG76" s="62">
        <f>SUM(I76,U76,AA76)*(1-'Misc Data'!BW76)</f>
        <v>164070.06994887459</v>
      </c>
      <c r="AI76" s="62">
        <f>'General Input'!B$47*E76/E$4</f>
        <v>45311.034704959733</v>
      </c>
      <c r="AJ76" s="62">
        <f>'General Input'!C$47*F76/F$4</f>
        <v>36314.154118473532</v>
      </c>
      <c r="AK76" s="62">
        <f>'General Input'!D$47*G76/G$4</f>
        <v>24820.136454205982</v>
      </c>
      <c r="AL76" s="62">
        <f>'General Input'!E$47*H76/H$4</f>
        <v>32626.982775751785</v>
      </c>
      <c r="AM76" s="62">
        <f>'General Input'!F$47*I76/I$4</f>
        <v>34707.774200300766</v>
      </c>
      <c r="AO76" s="62">
        <f>SUM(AC76,AI76)*'General Input'!$C$5</f>
        <v>218269.88976756958</v>
      </c>
      <c r="AP76" s="62">
        <f>SUM(AD76,AJ76)*'General Input'!$C$5</f>
        <v>207768.47282190828</v>
      </c>
      <c r="AQ76" s="62">
        <f>SUM(AE76,AK76)*'General Input'!$C$5</f>
        <v>198958.35992660056</v>
      </c>
      <c r="AR76" s="62">
        <f>SUM(AF76,AL76)*'General Input'!$C$5</f>
        <v>204834.31462851792</v>
      </c>
      <c r="AS76" s="62">
        <f>SUM(AG76,AM76)*'General Input'!$C$5</f>
        <v>207535.72490169146</v>
      </c>
    </row>
    <row r="77" spans="1:45" x14ac:dyDescent="0.2">
      <c r="A77" s="27">
        <f t="shared" si="8"/>
        <v>73</v>
      </c>
      <c r="B77" s="26" t="str">
        <f>'Misc Data'!B77</f>
        <v>LV CT Replacement</v>
      </c>
      <c r="C77" s="26" t="str">
        <f>'Misc Data'!C77</f>
        <v>Renewal</v>
      </c>
      <c r="D77" s="26" t="str">
        <f>'Misc Data'!D77</f>
        <v>Reliability &amp; quality maintained</v>
      </c>
      <c r="E77" s="62">
        <f>'Direct Base Project Costs input'!E77*(1+'Misc Data'!$R77*'General Input'!B$11)*(1+'Misc Data'!$S77*'General Input'!B$14)*(1+'Misc Data'!$T77*'General Input'!B$17)*(1+SUM('Misc Data'!$U77:$V77)*'General Input'!B$20)</f>
        <v>41721.539975</v>
      </c>
      <c r="F77" s="62">
        <f>'Direct Base Project Costs input'!F77*(1+'Misc Data'!$R77*'General Input'!C$11)*(1+'Misc Data'!$S77*'General Input'!C$14)*(1+'Misc Data'!$T77*'General Input'!C$17)*(1+SUM('Misc Data'!$U77:$V77)*'General Input'!C$20)</f>
        <v>41739.101716942496</v>
      </c>
      <c r="G77" s="62">
        <f>'Direct Base Project Costs input'!G77*(1+'Misc Data'!$R77*'General Input'!D$11)*(1+'Misc Data'!$S77*'General Input'!D$14)*(1+'Misc Data'!$T77*'General Input'!D$17)*(1+SUM('Misc Data'!$U77:$V77)*'General Input'!D$20)</f>
        <v>41765.887572951797</v>
      </c>
      <c r="H77" s="62">
        <f>'Direct Base Project Costs input'!H77*(1+'Misc Data'!$R77*'General Input'!E$11)*(1+'Misc Data'!$S77*'General Input'!E$14)*(1+'Misc Data'!$T77*'General Input'!E$17)*(1+SUM('Misc Data'!$U77:$V77)*'General Input'!E$20)</f>
        <v>41798.911089515495</v>
      </c>
      <c r="I77" s="62">
        <f>'Direct Base Project Costs input'!I77*(1+'Misc Data'!$R77*'General Input'!F$11)*(1+'Misc Data'!$S77*'General Input'!F$14)*(1+'Misc Data'!$T77*'General Input'!F$17)*(1+SUM('Misc Data'!$U77:$V77)*'General Input'!F$20)</f>
        <v>41837.475644963066</v>
      </c>
      <c r="K77" s="62">
        <f>IFERROR(('Direct Base Project Costs input'!E77*'Misc Data'!$R77)/'Misc Data'!F77,0)</f>
        <v>103.15</v>
      </c>
      <c r="L77" s="62">
        <f>IFERROR(('Direct Base Project Costs input'!F77*'Misc Data'!$R77)/'Misc Data'!G77,0)</f>
        <v>103.15</v>
      </c>
      <c r="M77" s="62">
        <f>IFERROR(('Direct Base Project Costs input'!G77*'Misc Data'!$R77)/'Misc Data'!H77,0)</f>
        <v>103.15</v>
      </c>
      <c r="N77" s="62">
        <f>IFERROR(('Direct Base Project Costs input'!H77*'Misc Data'!$R77)/'Misc Data'!I77,0)</f>
        <v>103.15</v>
      </c>
      <c r="O77" s="62">
        <f>IFERROR(('Direct Base Project Costs input'!I77*'Misc Data'!$R77)/'Misc Data'!J77,0)</f>
        <v>103.15</v>
      </c>
      <c r="Q77" s="62">
        <f>'General Input'!B$27*K77/K$4</f>
        <v>3275.1852601702376</v>
      </c>
      <c r="R77" s="62">
        <f>'General Input'!C$27*L77/L$4</f>
        <v>3258.9763573061332</v>
      </c>
      <c r="S77" s="62">
        <f>'General Input'!D$27*M77/M$4</f>
        <v>3437.8701308825134</v>
      </c>
      <c r="T77" s="62">
        <f>'General Input'!E$27*N77/N$4</f>
        <v>3461.6889395957101</v>
      </c>
      <c r="U77" s="62">
        <f>'General Input'!F$27*O77/O$4</f>
        <v>3319.5890757479051</v>
      </c>
      <c r="W77" s="62">
        <f>'General Input'!B$35*E77/E$4</f>
        <v>16791.056806662626</v>
      </c>
      <c r="X77" s="62">
        <f>'General Input'!C$35*F77/F$4</f>
        <v>16372.190344000794</v>
      </c>
      <c r="Y77" s="62">
        <f>'General Input'!D$35*G77/G$4</f>
        <v>17189.879680301397</v>
      </c>
      <c r="Z77" s="62">
        <f>'General Input'!E$35*H77/H$4</f>
        <v>16225.122717205728</v>
      </c>
      <c r="AA77" s="62">
        <f>'General Input'!F$35*I77/I$4</f>
        <v>16635.07230399414</v>
      </c>
      <c r="AC77" s="62">
        <f>SUM(E77,Q77,W77)*(1-'Misc Data'!BS77)</f>
        <v>61787.782041832863</v>
      </c>
      <c r="AD77" s="62">
        <f>SUM(F77,R77,X77)*(1-'Misc Data'!BT77)</f>
        <v>61370.268418249427</v>
      </c>
      <c r="AE77" s="62">
        <f>SUM(G77,S77,Y77)*(1-'Misc Data'!BU77)</f>
        <v>62393.637384135705</v>
      </c>
      <c r="AF77" s="62">
        <f>SUM(H77,T77,Z77)*(1-'Misc Data'!BV77)</f>
        <v>61485.722746316933</v>
      </c>
      <c r="AG77" s="62">
        <f>SUM(I77,U77,AA77)*(1-'Misc Data'!BW77)</f>
        <v>61792.137024705109</v>
      </c>
      <c r="AI77" s="62">
        <f>'General Input'!B$47*E77/E$4</f>
        <v>17947.258030978235</v>
      </c>
      <c r="AJ77" s="62">
        <f>'General Input'!C$47*F77/F$4</f>
        <v>14380.635339594628</v>
      </c>
      <c r="AK77" s="62">
        <f>'General Input'!D$47*G77/G$4</f>
        <v>9825.7609072859177</v>
      </c>
      <c r="AL77" s="62">
        <f>'General Input'!E$47*H77/H$4</f>
        <v>12911.197002035638</v>
      </c>
      <c r="AM77" s="62">
        <f>'General Input'!F$47*I77/I$4</f>
        <v>13728.25768393993</v>
      </c>
      <c r="AO77" s="62">
        <f>SUM(AC77,AI77)*'General Input'!$C$5</f>
        <v>83248.057208819053</v>
      </c>
      <c r="AP77" s="62">
        <f>SUM(AD77,AJ77)*'General Input'!$C$5</f>
        <v>79088.385280727729</v>
      </c>
      <c r="AQ77" s="62">
        <f>SUM(AE77,AK77)*'General Input'!$C$5</f>
        <v>75401.286499143986</v>
      </c>
      <c r="AR77" s="62">
        <f>SUM(AF77,AL77)*'General Input'!$C$5</f>
        <v>77674.746582119886</v>
      </c>
      <c r="AS77" s="62">
        <f>SUM(AG77,AM77)*'General Input'!$C$5</f>
        <v>78847.720317151514</v>
      </c>
    </row>
    <row r="78" spans="1:45" x14ac:dyDescent="0.2">
      <c r="A78" s="27">
        <f t="shared" si="8"/>
        <v>74</v>
      </c>
      <c r="B78" s="26" t="str">
        <f>'Misc Data'!B78</f>
        <v>Major System - Augment 33 kV Sub-transmission Circuits (Capacity)</v>
      </c>
      <c r="C78" s="26" t="str">
        <f>'Misc Data'!C78</f>
        <v>Development</v>
      </c>
      <c r="D78" s="26" t="str">
        <f>'Misc Data'!D78</f>
        <v>Augmentation</v>
      </c>
      <c r="E78" s="62">
        <f>'Direct Base Project Costs input'!E78*(1+'Misc Data'!$R78*'General Input'!B$11)*(1+'Misc Data'!$S78*'General Input'!B$14)*(1+'Misc Data'!$T78*'General Input'!B$17)*(1+SUM('Misc Data'!$U78:$V78)*'General Input'!B$20)</f>
        <v>367766.91006124287</v>
      </c>
      <c r="F78" s="62">
        <f>'Direct Base Project Costs input'!F78*(1+'Misc Data'!$R78*'General Input'!C$11)*(1+'Misc Data'!$S78*'General Input'!C$14)*(1+'Misc Data'!$T78*'General Input'!C$17)*(1+SUM('Misc Data'!$U78:$V78)*'General Input'!C$20)</f>
        <v>0</v>
      </c>
      <c r="G78" s="62">
        <f>'Direct Base Project Costs input'!G78*(1+'Misc Data'!$R78*'General Input'!D$11)*(1+'Misc Data'!$S78*'General Input'!D$14)*(1+'Misc Data'!$T78*'General Input'!D$17)*(1+SUM('Misc Data'!$U78:$V78)*'General Input'!D$20)</f>
        <v>367890.25395347632</v>
      </c>
      <c r="H78" s="62">
        <f>'Direct Base Project Costs input'!H78*(1+'Misc Data'!$R78*'General Input'!E$11)*(1+'Misc Data'!$S78*'General Input'!E$14)*(1+'Misc Data'!$T78*'General Input'!E$17)*(1+SUM('Misc Data'!$U78:$V78)*'General Input'!E$20)</f>
        <v>0</v>
      </c>
      <c r="I78" s="62">
        <f>'Direct Base Project Costs input'!I78*(1+'Misc Data'!$R78*'General Input'!F$11)*(1+'Misc Data'!$S78*'General Input'!F$14)*(1+'Misc Data'!$T78*'General Input'!F$17)*(1+SUM('Misc Data'!$U78:$V78)*'General Input'!F$20)</f>
        <v>184044.69372120078</v>
      </c>
      <c r="K78" s="62">
        <f>IFERROR(('Direct Base Project Costs input'!E78*'Misc Data'!$R78)/'Misc Data'!F78,0)</f>
        <v>284.47723423453351</v>
      </c>
      <c r="L78" s="62">
        <f>IFERROR(('Direct Base Project Costs input'!F78*'Misc Data'!$R78)/'Misc Data'!G78,0)</f>
        <v>0</v>
      </c>
      <c r="M78" s="62">
        <f>IFERROR(('Direct Base Project Costs input'!G78*'Misc Data'!$R78)/'Misc Data'!H78,0)</f>
        <v>284.47723423453351</v>
      </c>
      <c r="N78" s="62">
        <f>IFERROR(('Direct Base Project Costs input'!H78*'Misc Data'!$R78)/'Misc Data'!I78,0)</f>
        <v>0</v>
      </c>
      <c r="O78" s="62">
        <f>IFERROR(('Direct Base Project Costs input'!I78*'Misc Data'!$R78)/'Misc Data'!J78,0)</f>
        <v>142.23410947609685</v>
      </c>
      <c r="Q78" s="62">
        <f>'General Input'!B$27*K78/K$4</f>
        <v>9032.6286419674288</v>
      </c>
      <c r="R78" s="62">
        <f>'General Input'!C$27*L78/L$4</f>
        <v>0</v>
      </c>
      <c r="S78" s="62">
        <f>'General Input'!D$27*M78/M$4</f>
        <v>9481.2970091223578</v>
      </c>
      <c r="T78" s="62">
        <f>'General Input'!E$27*N78/N$4</f>
        <v>0</v>
      </c>
      <c r="U78" s="62">
        <f>'General Input'!F$27*O78/O$4</f>
        <v>4577.3998644263947</v>
      </c>
      <c r="W78" s="62">
        <f>'General Input'!B$35*E78/E$4</f>
        <v>148009.75903932017</v>
      </c>
      <c r="X78" s="62">
        <f>'General Input'!C$35*F78/F$4</f>
        <v>0</v>
      </c>
      <c r="Y78" s="62">
        <f>'General Input'!D$35*G78/G$4</f>
        <v>151415.17560161449</v>
      </c>
      <c r="Z78" s="62">
        <f>'General Input'!E$35*H78/H$4</f>
        <v>0</v>
      </c>
      <c r="AA78" s="62">
        <f>'General Input'!F$35*I78/I$4</f>
        <v>73178.334496078183</v>
      </c>
      <c r="AC78" s="62">
        <f>SUM(E78,Q78,W78)*(1-'Misc Data'!BS78)</f>
        <v>524809.29774253047</v>
      </c>
      <c r="AD78" s="62">
        <f>SUM(F78,R78,X78)*(1-'Misc Data'!BT78)</f>
        <v>0</v>
      </c>
      <c r="AE78" s="62">
        <f>SUM(G78,S78,Y78)*(1-'Misc Data'!BU78)</f>
        <v>528786.72656421317</v>
      </c>
      <c r="AF78" s="62">
        <f>SUM(H78,T78,Z78)*(1-'Misc Data'!BV78)</f>
        <v>0</v>
      </c>
      <c r="AG78" s="62">
        <f>SUM(I78,U78,AA78)*(1-'Misc Data'!BW78)</f>
        <v>261800.42808170535</v>
      </c>
      <c r="AI78" s="62">
        <f>'General Input'!B$47*E78/E$4</f>
        <v>158201.43825179338</v>
      </c>
      <c r="AJ78" s="62">
        <f>'General Input'!C$47*F78/F$4</f>
        <v>0</v>
      </c>
      <c r="AK78" s="62">
        <f>'General Input'!D$47*G78/G$4</f>
        <v>86549.140591197574</v>
      </c>
      <c r="AL78" s="62">
        <f>'General Input'!E$47*H78/H$4</f>
        <v>0</v>
      </c>
      <c r="AM78" s="62">
        <f>'General Input'!F$47*I78/I$4</f>
        <v>60391.143151358643</v>
      </c>
      <c r="AO78" s="62">
        <f>SUM(AC78,AI78)*'General Input'!$C$5</f>
        <v>713103.25764395739</v>
      </c>
      <c r="AP78" s="62">
        <f>SUM(AD78,AJ78)*'General Input'!$C$5</f>
        <v>0</v>
      </c>
      <c r="AQ78" s="62">
        <f>SUM(AE78,AK78)*'General Input'!$C$5</f>
        <v>642446.72636791377</v>
      </c>
      <c r="AR78" s="62">
        <f>SUM(AF78,AL78)*'General Input'!$C$5</f>
        <v>0</v>
      </c>
      <c r="AS78" s="62">
        <f>SUM(AG78,AM78)*'General Input'!$C$5</f>
        <v>336386.8925094502</v>
      </c>
    </row>
    <row r="79" spans="1:45" x14ac:dyDescent="0.2">
      <c r="A79" s="27">
        <f t="shared" si="8"/>
        <v>75</v>
      </c>
      <c r="B79" s="26" t="str">
        <f>'Misc Data'!B79</f>
        <v>Meadowbank 22 kV supply development</v>
      </c>
      <c r="C79" s="26" t="str">
        <f>'Misc Data'!C79</f>
        <v>Development</v>
      </c>
      <c r="D79" s="26" t="str">
        <f>'Misc Data'!D79</f>
        <v>Augmentation</v>
      </c>
      <c r="E79" s="62">
        <f>'Direct Base Project Costs input'!E79*(1+'Misc Data'!$R79*'General Input'!B$11)*(1+'Misc Data'!$S79*'General Input'!B$14)*(1+'Misc Data'!$T79*'General Input'!B$17)*(1+SUM('Misc Data'!$U79:$V79)*'General Input'!B$20)</f>
        <v>0</v>
      </c>
      <c r="F79" s="62">
        <f>'Direct Base Project Costs input'!F79*(1+'Misc Data'!$R79*'General Input'!C$11)*(1+'Misc Data'!$S79*'General Input'!C$14)*(1+'Misc Data'!$T79*'General Input'!C$17)*(1+SUM('Misc Data'!$U79:$V79)*'General Input'!C$20)</f>
        <v>0</v>
      </c>
      <c r="G79" s="62">
        <f>'Direct Base Project Costs input'!G79*(1+'Misc Data'!$R79*'General Input'!D$11)*(1+'Misc Data'!$S79*'General Input'!D$14)*(1+'Misc Data'!$T79*'General Input'!D$17)*(1+SUM('Misc Data'!$U79:$V79)*'General Input'!D$20)</f>
        <v>685161.45782996505</v>
      </c>
      <c r="H79" s="62">
        <f>'Direct Base Project Costs input'!H79*(1+'Misc Data'!$R79*'General Input'!E$11)*(1+'Misc Data'!$S79*'General Input'!E$14)*(1+'Misc Data'!$T79*'General Input'!E$17)*(1+SUM('Misc Data'!$U79:$V79)*'General Input'!E$20)</f>
        <v>0</v>
      </c>
      <c r="I79" s="62">
        <f>'Direct Base Project Costs input'!I79*(1+'Misc Data'!$R79*'General Input'!F$11)*(1+'Misc Data'!$S79*'General Input'!F$14)*(1+'Misc Data'!$T79*'General Input'!F$17)*(1+SUM('Misc Data'!$U79:$V79)*'General Input'!F$20)</f>
        <v>0</v>
      </c>
      <c r="K79" s="62">
        <f>IFERROR(('Direct Base Project Costs input'!E79*'Misc Data'!$R79)/'Misc Data'!F79,0)</f>
        <v>0</v>
      </c>
      <c r="L79" s="62">
        <f>IFERROR(('Direct Base Project Costs input'!F79*'Misc Data'!$R79)/'Misc Data'!G79,0)</f>
        <v>0</v>
      </c>
      <c r="M79" s="62">
        <f>IFERROR(('Direct Base Project Costs input'!G79*'Misc Data'!$R79)/'Misc Data'!H79,0)</f>
        <v>0</v>
      </c>
      <c r="N79" s="62">
        <f>IFERROR(('Direct Base Project Costs input'!H79*'Misc Data'!$R79)/'Misc Data'!I79,0)</f>
        <v>0</v>
      </c>
      <c r="O79" s="62">
        <f>IFERROR(('Direct Base Project Costs input'!I79*'Misc Data'!$R79)/'Misc Data'!J79,0)</f>
        <v>0</v>
      </c>
      <c r="Q79" s="62">
        <f>'General Input'!B$27*K79/K$4</f>
        <v>0</v>
      </c>
      <c r="R79" s="62">
        <f>'General Input'!C$27*L79/L$4</f>
        <v>0</v>
      </c>
      <c r="S79" s="62">
        <f>'General Input'!D$27*M79/M$4</f>
        <v>0</v>
      </c>
      <c r="T79" s="62">
        <f>'General Input'!E$27*N79/N$4</f>
        <v>0</v>
      </c>
      <c r="U79" s="62">
        <f>'General Input'!F$27*O79/O$4</f>
        <v>0</v>
      </c>
      <c r="W79" s="62">
        <f>'General Input'!B$35*E79/E$4</f>
        <v>0</v>
      </c>
      <c r="X79" s="62">
        <f>'General Input'!C$35*F79/F$4</f>
        <v>0</v>
      </c>
      <c r="Y79" s="62">
        <f>'General Input'!D$35*G79/G$4</f>
        <v>281996.71325324604</v>
      </c>
      <c r="Z79" s="62">
        <f>'General Input'!E$35*H79/H$4</f>
        <v>0</v>
      </c>
      <c r="AA79" s="62">
        <f>'General Input'!F$35*I79/I$4</f>
        <v>0</v>
      </c>
      <c r="AC79" s="62">
        <f>SUM(E79,Q79,W79)*(1-'Misc Data'!BS79)</f>
        <v>0</v>
      </c>
      <c r="AD79" s="62">
        <f>SUM(F79,R79,X79)*(1-'Misc Data'!BT79)</f>
        <v>0</v>
      </c>
      <c r="AE79" s="62">
        <f>SUM(G79,S79,Y79)*(1-'Misc Data'!BU79)</f>
        <v>967158.17108321108</v>
      </c>
      <c r="AF79" s="62">
        <f>SUM(H79,T79,Z79)*(1-'Misc Data'!BV79)</f>
        <v>0</v>
      </c>
      <c r="AG79" s="62">
        <f>SUM(I79,U79,AA79)*(1-'Misc Data'!BW79)</f>
        <v>0</v>
      </c>
      <c r="AI79" s="62">
        <f>'General Input'!B$47*E79/E$4</f>
        <v>0</v>
      </c>
      <c r="AJ79" s="62">
        <f>'General Input'!C$47*F79/F$4</f>
        <v>0</v>
      </c>
      <c r="AK79" s="62">
        <f>'General Input'!D$47*G79/G$4</f>
        <v>161189.74260431121</v>
      </c>
      <c r="AL79" s="62">
        <f>'General Input'!E$47*H79/H$4</f>
        <v>0</v>
      </c>
      <c r="AM79" s="62">
        <f>'General Input'!F$47*I79/I$4</f>
        <v>0</v>
      </c>
      <c r="AO79" s="62">
        <f>SUM(AC79,AI79)*'General Input'!$C$5</f>
        <v>0</v>
      </c>
      <c r="AP79" s="62">
        <f>SUM(AD79,AJ79)*'General Input'!$C$5</f>
        <v>0</v>
      </c>
      <c r="AQ79" s="62">
        <f>SUM(AE79,AK79)*'General Input'!$C$5</f>
        <v>1178061.3841083485</v>
      </c>
      <c r="AR79" s="62">
        <f>SUM(AF79,AL79)*'General Input'!$C$5</f>
        <v>0</v>
      </c>
      <c r="AS79" s="62">
        <f>SUM(AG79,AM79)*'General Input'!$C$5</f>
        <v>0</v>
      </c>
    </row>
    <row r="80" spans="1:45" x14ac:dyDescent="0.2">
      <c r="A80" s="27">
        <f t="shared" si="8"/>
        <v>76</v>
      </c>
      <c r="B80" s="26" t="str">
        <f>'Misc Data'!B80</f>
        <v>NOCS Distribution System enhancement</v>
      </c>
      <c r="C80" s="26" t="str">
        <f>'Misc Data'!C80</f>
        <v>Operational support systems</v>
      </c>
      <c r="D80" s="26" t="str">
        <f>'Misc Data'!D80</f>
        <v>Network control</v>
      </c>
      <c r="E80" s="62">
        <f>'Direct Base Project Costs input'!E80*(1+'Misc Data'!$R80*'General Input'!B$11)*(1+'Misc Data'!$S80*'General Input'!B$14)*(1+'Misc Data'!$T80*'General Input'!B$17)*(1+SUM('Misc Data'!$U80:$V80)*'General Input'!B$20)</f>
        <v>366683.11004871107</v>
      </c>
      <c r="F80" s="62">
        <f>'Direct Base Project Costs input'!F80*(1+'Misc Data'!$R80*'General Input'!C$11)*(1+'Misc Data'!$S80*'General Input'!C$14)*(1+'Misc Data'!$T80*'General Input'!C$17)*(1+SUM('Misc Data'!$U80:$V80)*'General Input'!C$20)</f>
        <v>389644.45155776199</v>
      </c>
      <c r="G80" s="62">
        <f>'Direct Base Project Costs input'!G80*(1+'Misc Data'!$R80*'General Input'!D$11)*(1+'Misc Data'!$S80*'General Input'!D$14)*(1+'Misc Data'!$T80*'General Input'!D$17)*(1+SUM('Misc Data'!$U80:$V80)*'General Input'!D$20)</f>
        <v>353728.41458941734</v>
      </c>
      <c r="H80" s="62">
        <f>'Direct Base Project Costs input'!H80*(1+'Misc Data'!$R80*'General Input'!E$11)*(1+'Misc Data'!$S80*'General Input'!E$14)*(1+'Misc Data'!$T80*'General Input'!E$17)*(1+SUM('Misc Data'!$U80:$V80)*'General Input'!E$20)</f>
        <v>209912.01025158199</v>
      </c>
      <c r="I80" s="62">
        <f>'Direct Base Project Costs input'!I80*(1+'Misc Data'!$R80*'General Input'!F$11)*(1+'Misc Data'!$S80*'General Input'!F$14)*(1+'Misc Data'!$T80*'General Input'!F$17)*(1+SUM('Misc Data'!$U80:$V80)*'General Input'!F$20)</f>
        <v>1239079.1630560893</v>
      </c>
      <c r="K80" s="62">
        <f>IFERROR(('Direct Base Project Costs input'!E80*'Misc Data'!$R80)/'Misc Data'!F80,0)</f>
        <v>3464.1673155059634</v>
      </c>
      <c r="L80" s="62">
        <f>IFERROR(('Direct Base Project Costs input'!F80*'Misc Data'!$R80)/'Misc Data'!G80,0)</f>
        <v>3673.5562631317371</v>
      </c>
      <c r="M80" s="62">
        <f>IFERROR(('Direct Base Project Costs input'!G80*'Misc Data'!$R80)/'Misc Data'!H80,0)</f>
        <v>3324.5746837554479</v>
      </c>
      <c r="N80" s="62">
        <f>IFERROR(('Direct Base Project Costs input'!H80*'Misc Data'!$R80)/'Misc Data'!I80,0)</f>
        <v>1965.3585959382353</v>
      </c>
      <c r="O80" s="62">
        <f>IFERROR(('Direct Base Project Costs input'!I80*'Misc Data'!$R80)/'Misc Data'!J80,0)</f>
        <v>11549.667526533982</v>
      </c>
      <c r="Q80" s="62">
        <f>'General Input'!B$27*K80/K$4</f>
        <v>109993.11420754854</v>
      </c>
      <c r="R80" s="62">
        <f>'General Input'!C$27*L80/L$4</f>
        <v>116064.30449617255</v>
      </c>
      <c r="S80" s="62">
        <f>'General Input'!D$27*M80/M$4</f>
        <v>110804.22688483792</v>
      </c>
      <c r="T80" s="62">
        <f>'General Input'!E$27*N80/N$4</f>
        <v>65956.956993686312</v>
      </c>
      <c r="U80" s="62">
        <f>'General Input'!F$27*O80/O$4</f>
        <v>371693.16674360185</v>
      </c>
      <c r="W80" s="62">
        <f>'General Input'!B$35*E80/E$4</f>
        <v>147573.57793027224</v>
      </c>
      <c r="X80" s="62">
        <f>'General Input'!C$35*F80/F$4</f>
        <v>152838.29466789926</v>
      </c>
      <c r="Y80" s="62">
        <f>'General Input'!D$35*G80/G$4</f>
        <v>145586.48791253529</v>
      </c>
      <c r="Z80" s="62">
        <f>'General Input'!E$35*H80/H$4</f>
        <v>81481.742882090533</v>
      </c>
      <c r="AA80" s="62">
        <f>'General Input'!F$35*I80/I$4</f>
        <v>492672.44617546973</v>
      </c>
      <c r="AC80" s="62">
        <f>SUM(E80,Q80,W80)*(1-'Misc Data'!BS80)</f>
        <v>624249.80218653183</v>
      </c>
      <c r="AD80" s="62">
        <f>SUM(F80,R80,X80)*(1-'Misc Data'!BT80)</f>
        <v>658547.05072183383</v>
      </c>
      <c r="AE80" s="62">
        <f>SUM(G80,S80,Y80)*(1-'Misc Data'!BU80)</f>
        <v>610119.12938679056</v>
      </c>
      <c r="AF80" s="62">
        <f>SUM(H80,T80,Z80)*(1-'Misc Data'!BV80)</f>
        <v>357350.71012735879</v>
      </c>
      <c r="AG80" s="62">
        <f>SUM(I80,U80,AA80)*(1-'Misc Data'!BW80)</f>
        <v>2103444.7759751608</v>
      </c>
      <c r="AI80" s="62">
        <f>'General Input'!B$47*E80/E$4</f>
        <v>157735.22251549648</v>
      </c>
      <c r="AJ80" s="62">
        <f>'General Input'!C$47*F80/F$4</f>
        <v>134246.65456262193</v>
      </c>
      <c r="AK80" s="62">
        <f>'General Input'!D$47*G80/G$4</f>
        <v>83217.453999943376</v>
      </c>
      <c r="AL80" s="62">
        <f>'General Input'!E$47*H80/H$4</f>
        <v>64839.376117893851</v>
      </c>
      <c r="AM80" s="62">
        <f>'General Input'!F$47*I80/I$4</f>
        <v>406582.80116100988</v>
      </c>
      <c r="AO80" s="62">
        <f>SUM(AC80,AI80)*'General Input'!$C$5</f>
        <v>816438.21854718425</v>
      </c>
      <c r="AP80" s="62">
        <f>SUM(AD80,AJ80)*'General Input'!$C$5</f>
        <v>827723.11485696351</v>
      </c>
      <c r="AQ80" s="62">
        <f>SUM(AE80,AK80)*'General Input'!$C$5</f>
        <v>723884.04779177601</v>
      </c>
      <c r="AR80" s="62">
        <f>SUM(AF80,AL80)*'General Input'!$C$5</f>
        <v>440791.20573146449</v>
      </c>
      <c r="AS80" s="62">
        <f>SUM(AG80,AM80)*'General Input'!$C$5</f>
        <v>2620615.9694199124</v>
      </c>
    </row>
    <row r="81" spans="1:45" x14ac:dyDescent="0.2">
      <c r="A81" s="27">
        <f t="shared" si="8"/>
        <v>77</v>
      </c>
      <c r="B81" s="26" t="str">
        <f>'Misc Data'!B81</f>
        <v>North Region Overhead feeder flood crossings flood height augmentation (ref R 572029)</v>
      </c>
      <c r="C81" s="26" t="str">
        <f>'Misc Data'!C81</f>
        <v>Renewal</v>
      </c>
      <c r="D81" s="26" t="str">
        <f>'Misc Data'!D81</f>
        <v>Reliability &amp; quality maintained</v>
      </c>
      <c r="E81" s="62">
        <f>'Direct Base Project Costs input'!E81*(1+'Misc Data'!$R81*'General Input'!B$11)*(1+'Misc Data'!$S81*'General Input'!B$14)*(1+'Misc Data'!$T81*'General Input'!B$17)*(1+SUM('Misc Data'!$U81:$V81)*'General Input'!B$20)</f>
        <v>462588.81867143686</v>
      </c>
      <c r="F81" s="62">
        <f>'Direct Base Project Costs input'!F81*(1+'Misc Data'!$R81*'General Input'!C$11)*(1+'Misc Data'!$S81*'General Input'!C$14)*(1+'Misc Data'!$T81*'General Input'!C$17)*(1+SUM('Misc Data'!$U81:$V81)*'General Input'!C$20)</f>
        <v>462825.30812085787</v>
      </c>
      <c r="G81" s="62">
        <f>'Direct Base Project Costs input'!G81*(1+'Misc Data'!$R81*'General Input'!D$11)*(1+'Misc Data'!$S81*'General Input'!D$14)*(1+'Misc Data'!$T81*'General Input'!D$17)*(1+SUM('Misc Data'!$U81:$V81)*'General Input'!D$20)</f>
        <v>463186.01108304964</v>
      </c>
      <c r="H81" s="62">
        <f>'Direct Base Project Costs input'!H81*(1+'Misc Data'!$R81*'General Input'!E$11)*(1+'Misc Data'!$S81*'General Input'!E$14)*(1+'Misc Data'!$T81*'General Input'!E$17)*(1+SUM('Misc Data'!$U81:$V81)*'General Input'!E$20)</f>
        <v>0</v>
      </c>
      <c r="I81" s="62">
        <f>'Direct Base Project Costs input'!I81*(1+'Misc Data'!$R81*'General Input'!F$11)*(1+'Misc Data'!$S81*'General Input'!F$14)*(1+'Misc Data'!$T81*'General Input'!F$17)*(1+SUM('Misc Data'!$U81:$V81)*'General Input'!F$20)</f>
        <v>0</v>
      </c>
      <c r="K81" s="62">
        <f>IFERROR(('Direct Base Project Costs input'!E81*'Misc Data'!$R81)/'Misc Data'!F81,0)</f>
        <v>1780.6534913590203</v>
      </c>
      <c r="L81" s="62">
        <f>IFERROR(('Direct Base Project Costs input'!F81*'Misc Data'!$R81)/'Misc Data'!G81,0)</f>
        <v>1780.6534913590203</v>
      </c>
      <c r="M81" s="62">
        <f>IFERROR(('Direct Base Project Costs input'!G81*'Misc Data'!$R81)/'Misc Data'!H81,0)</f>
        <v>1780.6534913590203</v>
      </c>
      <c r="N81" s="62">
        <f>IFERROR(('Direct Base Project Costs input'!H81*'Misc Data'!$R81)/'Misc Data'!I81,0)</f>
        <v>0</v>
      </c>
      <c r="O81" s="62">
        <f>IFERROR(('Direct Base Project Costs input'!I81*'Misc Data'!$R81)/'Misc Data'!J81,0)</f>
        <v>0</v>
      </c>
      <c r="Q81" s="62">
        <f>'General Input'!B$27*K81/K$4</f>
        <v>56538.73066766587</v>
      </c>
      <c r="R81" s="62">
        <f>'General Input'!C$27*L81/L$4</f>
        <v>56258.920299502352</v>
      </c>
      <c r="S81" s="62">
        <f>'General Input'!D$27*M81/M$4</f>
        <v>59347.120226804065</v>
      </c>
      <c r="T81" s="62">
        <f>'General Input'!E$27*N81/N$4</f>
        <v>0</v>
      </c>
      <c r="U81" s="62">
        <f>'General Input'!F$27*O81/O$4</f>
        <v>0</v>
      </c>
      <c r="W81" s="62">
        <f>'General Input'!B$35*E81/E$4</f>
        <v>186171.34307825976</v>
      </c>
      <c r="X81" s="62">
        <f>'General Input'!C$35*F81/F$4</f>
        <v>181543.53421314052</v>
      </c>
      <c r="Y81" s="62">
        <f>'General Input'!D$35*G81/G$4</f>
        <v>190636.71964851895</v>
      </c>
      <c r="Z81" s="62">
        <f>'General Input'!E$35*H81/H$4</f>
        <v>0</v>
      </c>
      <c r="AA81" s="62">
        <f>'General Input'!F$35*I81/I$4</f>
        <v>0</v>
      </c>
      <c r="AC81" s="62">
        <f>SUM(E81,Q81,W81)*(1-'Misc Data'!BS81)</f>
        <v>705298.89241736254</v>
      </c>
      <c r="AD81" s="62">
        <f>SUM(F81,R81,X81)*(1-'Misc Data'!BT81)</f>
        <v>700627.76263350074</v>
      </c>
      <c r="AE81" s="62">
        <f>SUM(G81,S81,Y81)*(1-'Misc Data'!BU81)</f>
        <v>713169.8509583727</v>
      </c>
      <c r="AF81" s="62">
        <f>SUM(H81,T81,Z81)*(1-'Misc Data'!BV81)</f>
        <v>0</v>
      </c>
      <c r="AG81" s="62">
        <f>SUM(I81,U81,AA81)*(1-'Misc Data'!BW81)</f>
        <v>0</v>
      </c>
      <c r="AI81" s="62">
        <f>'General Input'!B$47*E81/E$4</f>
        <v>198990.75863250613</v>
      </c>
      <c r="AJ81" s="62">
        <f>'General Input'!C$47*F81/F$4</f>
        <v>159460.11553286324</v>
      </c>
      <c r="AK81" s="62">
        <f>'General Input'!D$47*G81/G$4</f>
        <v>108968.23376618305</v>
      </c>
      <c r="AL81" s="62">
        <f>'General Input'!E$47*H81/H$4</f>
        <v>0</v>
      </c>
      <c r="AM81" s="62">
        <f>'General Input'!F$47*I81/I$4</f>
        <v>0</v>
      </c>
      <c r="AO81" s="62">
        <f>SUM(AC81,AI81)*'General Input'!$C$5</f>
        <v>944131.41995287442</v>
      </c>
      <c r="AP81" s="62">
        <f>SUM(AD81,AJ81)*'General Input'!$C$5</f>
        <v>897982.17723126744</v>
      </c>
      <c r="AQ81" s="62">
        <f>SUM(AE81,AK81)*'General Input'!$C$5</f>
        <v>858360.36764013139</v>
      </c>
      <c r="AR81" s="62">
        <f>SUM(AF81,AL81)*'General Input'!$C$5</f>
        <v>0</v>
      </c>
      <c r="AS81" s="62">
        <f>SUM(AG81,AM81)*'General Input'!$C$5</f>
        <v>0</v>
      </c>
    </row>
    <row r="82" spans="1:45" x14ac:dyDescent="0.2">
      <c r="A82" s="27">
        <f t="shared" si="8"/>
        <v>78</v>
      </c>
      <c r="B82" s="26" t="str">
        <f>'Misc Data'!B82</f>
        <v>Pole Replacements</v>
      </c>
      <c r="C82" s="26" t="str">
        <f>'Misc Data'!C82</f>
        <v>Renewal</v>
      </c>
      <c r="D82" s="26" t="str">
        <f>'Misc Data'!D82</f>
        <v>Reliability &amp; quality maintained</v>
      </c>
      <c r="E82" s="62">
        <f>'Direct Base Project Costs input'!E82*(1+'Misc Data'!$R82*'General Input'!B$11)*(1+'Misc Data'!$S82*'General Input'!B$14)*(1+'Misc Data'!$T82*'General Input'!B$17)*(1+SUM('Misc Data'!$U82:$V82)*'General Input'!B$20)</f>
        <v>8837878.8876941521</v>
      </c>
      <c r="F82" s="62">
        <f>'Direct Base Project Costs input'!F82*(1+'Misc Data'!$R82*'General Input'!C$11)*(1+'Misc Data'!$S82*'General Input'!C$14)*(1+'Misc Data'!$T82*'General Input'!C$17)*(1+SUM('Misc Data'!$U82:$V82)*'General Input'!C$20)</f>
        <v>9673400.6306884978</v>
      </c>
      <c r="G82" s="62">
        <f>'Direct Base Project Costs input'!G82*(1+'Misc Data'!$R82*'General Input'!D$11)*(1+'Misc Data'!$S82*'General Input'!D$14)*(1+'Misc Data'!$T82*'General Input'!D$17)*(1+SUM('Misc Data'!$U82:$V82)*'General Input'!D$20)</f>
        <v>9953825.1355048064</v>
      </c>
      <c r="H82" s="62">
        <f>'Direct Base Project Costs input'!H82*(1+'Misc Data'!$R82*'General Input'!E$11)*(1+'Misc Data'!$S82*'General Input'!E$14)*(1+'Misc Data'!$T82*'General Input'!E$17)*(1+SUM('Misc Data'!$U82:$V82)*'General Input'!E$20)</f>
        <v>10243032.774783961</v>
      </c>
      <c r="I82" s="62">
        <f>'Direct Base Project Costs input'!I82*(1+'Misc Data'!$R82*'General Input'!F$11)*(1+'Misc Data'!$S82*'General Input'!F$14)*(1+'Misc Data'!$T82*'General Input'!F$17)*(1+SUM('Misc Data'!$U82:$V82)*'General Input'!F$20)</f>
        <v>11087888.16835269</v>
      </c>
      <c r="K82" s="62">
        <f>IFERROR(('Direct Base Project Costs input'!E82*'Misc Data'!$R82)/'Misc Data'!F82,0)</f>
        <v>34019.771933408527</v>
      </c>
      <c r="L82" s="62">
        <f>IFERROR(('Direct Base Project Costs input'!F82*'Misc Data'!$R82)/'Misc Data'!G82,0)</f>
        <v>37216.924616572272</v>
      </c>
      <c r="M82" s="62">
        <f>IFERROR(('Direct Base Project Costs input'!G82*'Misc Data'!$R82)/'Misc Data'!H82,0)</f>
        <v>38265.996961333352</v>
      </c>
      <c r="N82" s="62">
        <f>IFERROR(('Direct Base Project Costs input'!H82*'Misc Data'!$R82)/'Misc Data'!I82,0)</f>
        <v>39340.04163817587</v>
      </c>
      <c r="O82" s="62">
        <f>IFERROR(('Direct Base Project Costs input'!I82*'Misc Data'!$R82)/'Misc Data'!J82,0)</f>
        <v>42537.203336621962</v>
      </c>
      <c r="Q82" s="62">
        <f>'General Input'!B$27*K82/K$4</f>
        <v>1080184.7367004629</v>
      </c>
      <c r="R82" s="62">
        <f>'General Input'!C$27*L82/L$4</f>
        <v>1175851.4533887897</v>
      </c>
      <c r="S82" s="62">
        <f>'General Input'!D$27*M82/M$4</f>
        <v>1275361.3958488507</v>
      </c>
      <c r="T82" s="62">
        <f>'General Input'!E$27*N82/N$4</f>
        <v>1320242.239671431</v>
      </c>
      <c r="U82" s="62">
        <f>'General Input'!F$27*O82/O$4</f>
        <v>1368938.783413646</v>
      </c>
      <c r="W82" s="62">
        <f>'General Input'!B$35*E82/E$4</f>
        <v>3556851.6057316703</v>
      </c>
      <c r="X82" s="62">
        <f>'General Input'!C$35*F82/F$4</f>
        <v>3794397.8160680649</v>
      </c>
      <c r="Y82" s="62">
        <f>'General Input'!D$35*G82/G$4</f>
        <v>4096765.7191343284</v>
      </c>
      <c r="Z82" s="62">
        <f>'General Input'!E$35*H82/H$4</f>
        <v>3976047.6872546324</v>
      </c>
      <c r="AA82" s="62">
        <f>'General Input'!F$35*I82/I$4</f>
        <v>4408674.7236948647</v>
      </c>
      <c r="AC82" s="62">
        <f>SUM(E82,Q82,W82)*(1-'Misc Data'!BS82)</f>
        <v>13474915.230126284</v>
      </c>
      <c r="AD82" s="62">
        <f>SUM(F82,R82,X82)*(1-'Misc Data'!BT82)</f>
        <v>14643649.900145352</v>
      </c>
      <c r="AE82" s="62">
        <f>SUM(G82,S82,Y82)*(1-'Misc Data'!BU82)</f>
        <v>15325952.250487985</v>
      </c>
      <c r="AF82" s="62">
        <f>SUM(H82,T82,Z82)*(1-'Misc Data'!BV82)</f>
        <v>15539322.701710025</v>
      </c>
      <c r="AG82" s="62">
        <f>SUM(I82,U82,AA82)*(1-'Misc Data'!BW82)</f>
        <v>16865501.675461203</v>
      </c>
      <c r="AI82" s="62">
        <f>'General Input'!B$47*E82/E$4</f>
        <v>3801769.8517127158</v>
      </c>
      <c r="AJ82" s="62">
        <f>'General Input'!C$47*F82/F$4</f>
        <v>3332837.584937037</v>
      </c>
      <c r="AK82" s="62">
        <f>'General Input'!D$47*G82/G$4</f>
        <v>2341717.4057074832</v>
      </c>
      <c r="AL82" s="62">
        <f>'General Input'!E$47*H82/H$4</f>
        <v>3163953.5721473843</v>
      </c>
      <c r="AM82" s="62">
        <f>'General Input'!F$47*I82/I$4</f>
        <v>3638302.3497303268</v>
      </c>
      <c r="AO82" s="62">
        <f>SUM(AC82,AI82)*'General Input'!$C$5</f>
        <v>18037872.267428804</v>
      </c>
      <c r="AP82" s="62">
        <f>SUM(AD82,AJ82)*'General Input'!$C$5</f>
        <v>18768507.010283094</v>
      </c>
      <c r="AQ82" s="62">
        <f>SUM(AE82,AK82)*'General Input'!$C$5</f>
        <v>18446083.088970639</v>
      </c>
      <c r="AR82" s="62">
        <f>SUM(AF82,AL82)*'General Input'!$C$5</f>
        <v>19527317.12201592</v>
      </c>
      <c r="AS82" s="62">
        <f>SUM(AG82,AM82)*'General Input'!$C$5</f>
        <v>21407173.670808706</v>
      </c>
    </row>
    <row r="83" spans="1:45" x14ac:dyDescent="0.2">
      <c r="A83" s="27">
        <f t="shared" si="8"/>
        <v>79</v>
      </c>
      <c r="B83" s="26" t="str">
        <f>'Misc Data'!B83</f>
        <v>Pole Staking</v>
      </c>
      <c r="C83" s="26" t="str">
        <f>'Misc Data'!C83</f>
        <v>Renewal</v>
      </c>
      <c r="D83" s="26" t="str">
        <f>'Misc Data'!D83</f>
        <v>Reliability &amp; quality maintained</v>
      </c>
      <c r="E83" s="62">
        <f>'Direct Base Project Costs input'!E83*(1+'Misc Data'!$R83*'General Input'!B$11)*(1+'Misc Data'!$S83*'General Input'!B$14)*(1+'Misc Data'!$T83*'General Input'!B$17)*(1+SUM('Misc Data'!$U83:$V83)*'General Input'!B$20)</f>
        <v>1101517.692429391</v>
      </c>
      <c r="F83" s="62">
        <f>'Direct Base Project Costs input'!F83*(1+'Misc Data'!$R83*'General Input'!C$11)*(1+'Misc Data'!$S83*'General Input'!C$14)*(1+'Misc Data'!$T83*'General Input'!C$17)*(1+SUM('Misc Data'!$U83:$V83)*'General Input'!C$20)</f>
        <v>1139945.4809580394</v>
      </c>
      <c r="G83" s="62">
        <f>'Direct Base Project Costs input'!G83*(1+'Misc Data'!$R83*'General Input'!D$11)*(1+'Misc Data'!$S83*'General Input'!D$14)*(1+'Misc Data'!$T83*'General Input'!D$17)*(1+SUM('Misc Data'!$U83:$V83)*'General Input'!D$20)</f>
        <v>1147257.9926384189</v>
      </c>
      <c r="H83" s="62">
        <f>'Direct Base Project Costs input'!H83*(1+'Misc Data'!$R83*'General Input'!E$11)*(1+'Misc Data'!$S83*'General Input'!E$14)*(1+'Misc Data'!$T83*'General Input'!E$17)*(1+SUM('Misc Data'!$U83:$V83)*'General Input'!E$20)</f>
        <v>1148508.7041469817</v>
      </c>
      <c r="I83" s="62">
        <f>'Direct Base Project Costs input'!I83*(1+'Misc Data'!$R83*'General Input'!F$11)*(1+'Misc Data'!$S83*'General Input'!F$14)*(1+'Misc Data'!$T83*'General Input'!F$17)*(1+SUM('Misc Data'!$U83:$V83)*'General Input'!F$20)</f>
        <v>1149969.2734121552</v>
      </c>
      <c r="K83" s="62">
        <f>IFERROR(('Direct Base Project Costs input'!E83*'Misc Data'!$R83)/'Misc Data'!F83,0)</f>
        <v>5657.0986835494859</v>
      </c>
      <c r="L83" s="62">
        <f>IFERROR(('Direct Base Project Costs input'!F83*'Misc Data'!$R83)/'Misc Data'!G83,0)</f>
        <v>5851.0534678094036</v>
      </c>
      <c r="M83" s="62">
        <f>IFERROR(('Direct Base Project Costs input'!G83*'Misc Data'!$R83)/'Misc Data'!H83,0)</f>
        <v>5883.3822702801708</v>
      </c>
      <c r="N83" s="62">
        <f>IFERROR(('Direct Base Project Costs input'!H83*'Misc Data'!$R83)/'Misc Data'!I83,0)</f>
        <v>5883.3822702801708</v>
      </c>
      <c r="O83" s="62">
        <f>IFERROR(('Direct Base Project Costs input'!I83*'Misc Data'!$R83)/'Misc Data'!J83,0)</f>
        <v>5883.3822702801708</v>
      </c>
      <c r="Q83" s="62">
        <f>'General Input'!B$27*K83/K$4</f>
        <v>179622.35796112198</v>
      </c>
      <c r="R83" s="62">
        <f>'General Input'!C$27*L83/L$4</f>
        <v>184861.31766286871</v>
      </c>
      <c r="S83" s="62">
        <f>'General Input'!D$27*M83/M$4</f>
        <v>196086.32259389191</v>
      </c>
      <c r="T83" s="62">
        <f>'General Input'!E$27*N83/N$4</f>
        <v>197444.87961650378</v>
      </c>
      <c r="U83" s="62">
        <f>'General Input'!F$27*O83/O$4</f>
        <v>189339.90802589396</v>
      </c>
      <c r="W83" s="62">
        <f>'General Input'!B$35*E83/E$4</f>
        <v>443311.68404159165</v>
      </c>
      <c r="X83" s="62">
        <f>'General Input'!C$35*F83/F$4</f>
        <v>447144.37130430178</v>
      </c>
      <c r="Y83" s="62">
        <f>'General Input'!D$35*G83/G$4</f>
        <v>472185.02949977497</v>
      </c>
      <c r="Z83" s="62">
        <f>'General Input'!E$35*H83/H$4</f>
        <v>445817.7062712498</v>
      </c>
      <c r="AA83" s="62">
        <f>'General Input'!F$35*I83/I$4</f>
        <v>457241.30616580124</v>
      </c>
      <c r="AC83" s="62">
        <f>SUM(E83,Q83,W83)*(1-'Misc Data'!BS83)</f>
        <v>1724451.7344321045</v>
      </c>
      <c r="AD83" s="62">
        <f>SUM(F83,R83,X83)*(1-'Misc Data'!BT83)</f>
        <v>1771951.1699252098</v>
      </c>
      <c r="AE83" s="62">
        <f>SUM(G83,S83,Y83)*(1-'Misc Data'!BU83)</f>
        <v>1815529.3447320859</v>
      </c>
      <c r="AF83" s="62">
        <f>SUM(H83,T83,Z83)*(1-'Misc Data'!BV83)</f>
        <v>1791771.2900347353</v>
      </c>
      <c r="AG83" s="62">
        <f>SUM(I83,U83,AA83)*(1-'Misc Data'!BW83)</f>
        <v>1796550.4876038507</v>
      </c>
      <c r="AI83" s="62">
        <f>'General Input'!B$47*E83/E$4</f>
        <v>473837.30954235955</v>
      </c>
      <c r="AJ83" s="62">
        <f>'General Input'!C$47*F83/F$4</f>
        <v>392752.58916322503</v>
      </c>
      <c r="AK83" s="62">
        <f>'General Input'!D$47*G83/G$4</f>
        <v>269901.66831599304</v>
      </c>
      <c r="AL83" s="62">
        <f>'General Input'!E$47*H83/H$4</f>
        <v>354760.96748161077</v>
      </c>
      <c r="AM83" s="62">
        <f>'General Input'!F$47*I83/I$4</f>
        <v>377342.90299887839</v>
      </c>
      <c r="AO83" s="62">
        <f>SUM(AC83,AI83)*'General Input'!$C$5</f>
        <v>2295142.6615851005</v>
      </c>
      <c r="AP83" s="62">
        <f>SUM(AD83,AJ83)*'General Input'!$C$5</f>
        <v>2260077.6548451087</v>
      </c>
      <c r="AQ83" s="62">
        <f>SUM(AE83,AK83)*'General Input'!$C$5</f>
        <v>2177312.2597134141</v>
      </c>
      <c r="AR83" s="62">
        <f>SUM(AF83,AL83)*'General Input'!$C$5</f>
        <v>2241105.5416930742</v>
      </c>
      <c r="AS83" s="62">
        <f>SUM(AG83,AM83)*'General Input'!$C$5</f>
        <v>2269672.1689926074</v>
      </c>
    </row>
    <row r="84" spans="1:45" x14ac:dyDescent="0.2">
      <c r="A84" s="27">
        <f t="shared" si="8"/>
        <v>80</v>
      </c>
      <c r="B84" s="26" t="str">
        <f>'Misc Data'!B84</f>
        <v>Power Quality (PQ) Capital Program - LV Circuit Augmentation Component</v>
      </c>
      <c r="C84" s="26" t="str">
        <f>'Misc Data'!C84</f>
        <v>Renewal</v>
      </c>
      <c r="D84" s="26" t="str">
        <f>'Misc Data'!D84</f>
        <v>Reliability &amp; quality maintained</v>
      </c>
      <c r="E84" s="62">
        <f>'Direct Base Project Costs input'!E84*(1+'Misc Data'!$R84*'General Input'!B$11)*(1+'Misc Data'!$S84*'General Input'!B$14)*(1+'Misc Data'!$T84*'General Input'!B$17)*(1+SUM('Misc Data'!$U84:$V84)*'General Input'!B$20)</f>
        <v>224225.52697591437</v>
      </c>
      <c r="F84" s="62">
        <f>'Direct Base Project Costs input'!F84*(1+'Misc Data'!$R84*'General Input'!C$11)*(1+'Misc Data'!$S84*'General Input'!C$14)*(1+'Misc Data'!$T84*'General Input'!C$17)*(1+SUM('Misc Data'!$U84:$V84)*'General Input'!C$20)</f>
        <v>224380.00397009464</v>
      </c>
      <c r="G84" s="62">
        <f>'Direct Base Project Costs input'!G84*(1+'Misc Data'!$R84*'General Input'!D$11)*(1+'Misc Data'!$S84*'General Input'!D$14)*(1+'Misc Data'!$T84*'General Input'!D$17)*(1+SUM('Misc Data'!$U84:$V84)*'General Input'!D$20)</f>
        <v>224615.61832637037</v>
      </c>
      <c r="H84" s="62">
        <f>'Direct Base Project Costs input'!H84*(1+'Misc Data'!$R84*'General Input'!E$11)*(1+'Misc Data'!$S84*'General Input'!E$14)*(1+'Misc Data'!$T84*'General Input'!E$17)*(1+SUM('Misc Data'!$U84:$V84)*'General Input'!E$20)</f>
        <v>224906.10053438402</v>
      </c>
      <c r="I84" s="62">
        <f>'Direct Base Project Costs input'!I84*(1+'Misc Data'!$R84*'General Input'!F$11)*(1+'Misc Data'!$S84*'General Input'!F$14)*(1+'Misc Data'!$T84*'General Input'!F$17)*(1+SUM('Misc Data'!$U84:$V84)*'General Input'!F$20)</f>
        <v>225245.32295474227</v>
      </c>
      <c r="K84" s="62">
        <f>IFERROR(('Direct Base Project Costs input'!E84*'Misc Data'!$R84)/'Misc Data'!F84,0)</f>
        <v>1242.5943954686807</v>
      </c>
      <c r="L84" s="62">
        <f>IFERROR(('Direct Base Project Costs input'!F84*'Misc Data'!$R84)/'Misc Data'!G84,0)</f>
        <v>1242.5943954686807</v>
      </c>
      <c r="M84" s="62">
        <f>IFERROR(('Direct Base Project Costs input'!G84*'Misc Data'!$R84)/'Misc Data'!H84,0)</f>
        <v>1242.5943954686807</v>
      </c>
      <c r="N84" s="62">
        <f>IFERROR(('Direct Base Project Costs input'!H84*'Misc Data'!$R84)/'Misc Data'!I84,0)</f>
        <v>1242.5943954686807</v>
      </c>
      <c r="O84" s="62">
        <f>IFERROR(('Direct Base Project Costs input'!I84*'Misc Data'!$R84)/'Misc Data'!J84,0)</f>
        <v>1242.5943954686807</v>
      </c>
      <c r="Q84" s="62">
        <f>'General Input'!B$27*K84/K$4</f>
        <v>39454.453208038489</v>
      </c>
      <c r="R84" s="62">
        <f>'General Input'!C$27*L84/L$4</f>
        <v>39259.192986461829</v>
      </c>
      <c r="S84" s="62">
        <f>'General Input'!D$27*M84/M$4</f>
        <v>41414.23322330384</v>
      </c>
      <c r="T84" s="62">
        <f>'General Input'!E$27*N84/N$4</f>
        <v>41701.166022273865</v>
      </c>
      <c r="U84" s="62">
        <f>'General Input'!F$27*O84/O$4</f>
        <v>39989.362877202177</v>
      </c>
      <c r="W84" s="62">
        <f>'General Input'!B$35*E84/E$4</f>
        <v>90240.762043118739</v>
      </c>
      <c r="X84" s="62">
        <f>'General Input'!C$35*F84/F$4</f>
        <v>88013.205442197621</v>
      </c>
      <c r="Y84" s="62">
        <f>'General Input'!D$35*G84/G$4</f>
        <v>92446.627564245122</v>
      </c>
      <c r="Z84" s="62">
        <f>'General Input'!E$35*H84/H$4</f>
        <v>87302.013040571954</v>
      </c>
      <c r="AA84" s="62">
        <f>'General Input'!F$35*I84/I$4</f>
        <v>89560.189177899359</v>
      </c>
      <c r="AC84" s="62">
        <f>SUM(E84,Q84,W84)*(1-'Misc Data'!BS84)</f>
        <v>353920.74222707155</v>
      </c>
      <c r="AD84" s="62">
        <f>SUM(F84,R84,X84)*(1-'Misc Data'!BT84)</f>
        <v>351652.40239875409</v>
      </c>
      <c r="AE84" s="62">
        <f>SUM(G84,S84,Y84)*(1-'Misc Data'!BU84)</f>
        <v>358476.47911391937</v>
      </c>
      <c r="AF84" s="62">
        <f>SUM(H84,T84,Z84)*(1-'Misc Data'!BV84)</f>
        <v>353909.27959722985</v>
      </c>
      <c r="AG84" s="62">
        <f>SUM(I84,U84,AA84)*(1-'Misc Data'!BW84)</f>
        <v>354794.87500984385</v>
      </c>
      <c r="AI84" s="62">
        <f>'General Input'!B$47*E84/E$4</f>
        <v>96454.574595764469</v>
      </c>
      <c r="AJ84" s="62">
        <f>'General Input'!C$47*F84/F$4</f>
        <v>77307.054580931508</v>
      </c>
      <c r="AK84" s="62">
        <f>'General Input'!D$47*G84/G$4</f>
        <v>52842.63043284163</v>
      </c>
      <c r="AL84" s="62">
        <f>'General Input'!E$47*H84/H$4</f>
        <v>69470.876041252486</v>
      </c>
      <c r="AM84" s="62">
        <f>'General Input'!F$47*I84/I$4</f>
        <v>73910.430492171756</v>
      </c>
      <c r="AO84" s="62">
        <f>SUM(AC84,AI84)*'General Input'!$C$5</f>
        <v>470218.23913389083</v>
      </c>
      <c r="AP84" s="62">
        <f>SUM(AD84,AJ84)*'General Input'!$C$5</f>
        <v>447858.82570949645</v>
      </c>
      <c r="AQ84" s="62">
        <f>SUM(AE84,AK84)*'General Input'!$C$5</f>
        <v>429441.26862369647</v>
      </c>
      <c r="AR84" s="62">
        <f>SUM(AF84,AL84)*'General Input'!$C$5</f>
        <v>442033.70795933797</v>
      </c>
      <c r="AS84" s="62">
        <f>SUM(AG84,AM84)*'General Input'!$C$5</f>
        <v>447593.47666429059</v>
      </c>
    </row>
    <row r="85" spans="1:45" x14ac:dyDescent="0.2">
      <c r="A85" s="27">
        <f t="shared" si="8"/>
        <v>81</v>
      </c>
      <c r="B85" s="26" t="str">
        <f>'Misc Data'!B85</f>
        <v>Power Quality (PQ) Capital Program - LV Transformer Augmentation Component</v>
      </c>
      <c r="C85" s="26" t="str">
        <f>'Misc Data'!C85</f>
        <v>Renewal</v>
      </c>
      <c r="D85" s="26" t="str">
        <f>'Misc Data'!D85</f>
        <v>Reliability &amp; quality maintained</v>
      </c>
      <c r="E85" s="62">
        <f>'Direct Base Project Costs input'!E85*(1+'Misc Data'!$R85*'General Input'!B$11)*(1+'Misc Data'!$S85*'General Input'!B$14)*(1+'Misc Data'!$T85*'General Input'!B$17)*(1+SUM('Misc Data'!$U85:$V85)*'General Input'!B$20)</f>
        <v>770441.45689817308</v>
      </c>
      <c r="F85" s="62">
        <f>'Direct Base Project Costs input'!F85*(1+'Misc Data'!$R85*'General Input'!C$11)*(1+'Misc Data'!$S85*'General Input'!C$14)*(1+'Misc Data'!$T85*'General Input'!C$17)*(1+SUM('Misc Data'!$U85:$V85)*'General Input'!C$20)</f>
        <v>833398.38064468978</v>
      </c>
      <c r="G85" s="62">
        <f>'Direct Base Project Costs input'!G85*(1+'Misc Data'!$R85*'General Input'!D$11)*(1+'Misc Data'!$S85*'General Input'!D$14)*(1+'Misc Data'!$T85*'General Input'!D$17)*(1+SUM('Misc Data'!$U85:$V85)*'General Input'!D$20)</f>
        <v>901504.83215068176</v>
      </c>
      <c r="H85" s="62">
        <f>'Direct Base Project Costs input'!H85*(1+'Misc Data'!$R85*'General Input'!E$11)*(1+'Misc Data'!$S85*'General Input'!E$14)*(1+'Misc Data'!$T85*'General Input'!E$17)*(1+SUM('Misc Data'!$U85:$V85)*'General Input'!E$20)</f>
        <v>975428.12298898213</v>
      </c>
      <c r="I85" s="62">
        <f>'Direct Base Project Costs input'!I85*(1+'Misc Data'!$R85*'General Input'!F$11)*(1+'Misc Data'!$S85*'General Input'!F$14)*(1+'Misc Data'!$T85*'General Input'!F$17)*(1+SUM('Misc Data'!$U85:$V85)*'General Input'!F$20)</f>
        <v>1055895.2105572466</v>
      </c>
      <c r="K85" s="62">
        <f>IFERROR(('Direct Base Project Costs input'!E85*'Misc Data'!$R85)/'Misc Data'!F85,0)</f>
        <v>3363.7551008045143</v>
      </c>
      <c r="L85" s="62">
        <f>IFERROR(('Direct Base Project Costs input'!F85*'Misc Data'!$R85)/'Misc Data'!G85,0)</f>
        <v>3636.575574973599</v>
      </c>
      <c r="M85" s="62">
        <f>IFERROR(('Direct Base Project Costs input'!G85*'Misc Data'!$R85)/'Misc Data'!H85,0)</f>
        <v>3930.3746111475562</v>
      </c>
      <c r="N85" s="62">
        <f>IFERROR(('Direct Base Project Costs input'!H85*'Misc Data'!$R85)/'Misc Data'!I85,0)</f>
        <v>4248.1633136279015</v>
      </c>
      <c r="O85" s="62">
        <f>IFERROR(('Direct Base Project Costs input'!I85*'Misc Data'!$R85)/'Misc Data'!J85,0)</f>
        <v>4592.9347561514714</v>
      </c>
      <c r="Q85" s="62">
        <f>'General Input'!B$27*K85/K$4</f>
        <v>106804.85821597089</v>
      </c>
      <c r="R85" s="62">
        <f>'General Input'!C$27*L85/L$4</f>
        <v>114895.91682400307</v>
      </c>
      <c r="S85" s="62">
        <f>'General Input'!D$27*M85/M$4</f>
        <v>130994.83741001606</v>
      </c>
      <c r="T85" s="62">
        <f>'General Input'!E$27*N85/N$4</f>
        <v>142567.32870947133</v>
      </c>
      <c r="U85" s="62">
        <f>'General Input'!F$27*O85/O$4</f>
        <v>147810.52876532517</v>
      </c>
      <c r="W85" s="62">
        <f>'General Input'!B$35*E85/E$4</f>
        <v>310068.28311555245</v>
      </c>
      <c r="X85" s="62">
        <f>'General Input'!C$35*F85/F$4</f>
        <v>326901.06780037313</v>
      </c>
      <c r="Y85" s="62">
        <f>'General Input'!D$35*G85/G$4</f>
        <v>371038.6752541195</v>
      </c>
      <c r="Z85" s="62">
        <f>'General Input'!E$35*H85/H$4</f>
        <v>378632.85393766285</v>
      </c>
      <c r="AA85" s="62">
        <f>'General Input'!F$35*I85/I$4</f>
        <v>419836.3525112826</v>
      </c>
      <c r="AC85" s="62">
        <f>SUM(E85,Q85,W85)*(1-'Misc Data'!BS85)</f>
        <v>1187314.5982296965</v>
      </c>
      <c r="AD85" s="62">
        <f>SUM(F85,R85,X85)*(1-'Misc Data'!BT85)</f>
        <v>1275195.3652690661</v>
      </c>
      <c r="AE85" s="62">
        <f>SUM(G85,S85,Y85)*(1-'Misc Data'!BU85)</f>
        <v>1403538.3448148174</v>
      </c>
      <c r="AF85" s="62">
        <f>SUM(H85,T85,Z85)*(1-'Misc Data'!BV85)</f>
        <v>1496628.3056361163</v>
      </c>
      <c r="AG85" s="62">
        <f>SUM(I85,U85,AA85)*(1-'Misc Data'!BW85)</f>
        <v>1623542.0918338543</v>
      </c>
      <c r="AI85" s="62">
        <f>'General Input'!B$47*E85/E$4</f>
        <v>331419.01360783388</v>
      </c>
      <c r="AJ85" s="62">
        <f>'General Input'!C$47*F85/F$4</f>
        <v>287135.98787860735</v>
      </c>
      <c r="AK85" s="62">
        <f>'General Input'!D$47*G85/G$4</f>
        <v>212086.26111449083</v>
      </c>
      <c r="AL85" s="62">
        <f>'General Input'!E$47*H85/H$4</f>
        <v>301298.39100989309</v>
      </c>
      <c r="AM85" s="62">
        <f>'General Input'!F$47*I85/I$4</f>
        <v>346474.09563566861</v>
      </c>
      <c r="AO85" s="62">
        <f>SUM(AC85,AI85)*'General Input'!$C$5</f>
        <v>1585646.9437747123</v>
      </c>
      <c r="AP85" s="62">
        <f>SUM(AD85,AJ85)*'General Input'!$C$5</f>
        <v>1631165.5421155146</v>
      </c>
      <c r="AQ85" s="62">
        <f>SUM(AE85,AK85)*'General Input'!$C$5</f>
        <v>1686806.8229420912</v>
      </c>
      <c r="AR85" s="62">
        <f>SUM(AF85,AL85)*'General Input'!$C$5</f>
        <v>1877140.8951820098</v>
      </c>
      <c r="AS85" s="62">
        <f>SUM(AG85,AM85)*'General Input'!$C$5</f>
        <v>2056812.41430372</v>
      </c>
    </row>
    <row r="86" spans="1:45" x14ac:dyDescent="0.2">
      <c r="A86" s="27">
        <f t="shared" si="8"/>
        <v>82</v>
      </c>
      <c r="B86" s="26" t="str">
        <f>'Misc Data'!B86</f>
        <v>Power Quality (PQ) Capital Program - MV Conductor Augmentation Component</v>
      </c>
      <c r="C86" s="26" t="str">
        <f>'Misc Data'!C86</f>
        <v>Renewal</v>
      </c>
      <c r="D86" s="26" t="str">
        <f>'Misc Data'!D86</f>
        <v>Reliability &amp; quality maintained</v>
      </c>
      <c r="E86" s="62">
        <f>'Direct Base Project Costs input'!E86*(1+'Misc Data'!$R86*'General Input'!B$11)*(1+'Misc Data'!$S86*'General Input'!B$14)*(1+'Misc Data'!$T86*'General Input'!B$17)*(1+SUM('Misc Data'!$U86:$V86)*'General Input'!B$20)</f>
        <v>64762.594371042804</v>
      </c>
      <c r="F86" s="62">
        <f>'Direct Base Project Costs input'!F86*(1+'Misc Data'!$R86*'General Input'!C$11)*(1+'Misc Data'!$S86*'General Input'!C$14)*(1+'Misc Data'!$T86*'General Input'!C$17)*(1+SUM('Misc Data'!$U86:$V86)*'General Input'!C$20)</f>
        <v>64910.529931234312</v>
      </c>
      <c r="G86" s="62">
        <f>'Direct Base Project Costs input'!G86*(1+'Misc Data'!$R86*'General Input'!D$11)*(1+'Misc Data'!$S86*'General Input'!D$14)*(1+'Misc Data'!$T86*'General Input'!D$17)*(1+SUM('Misc Data'!$U86:$V86)*'General Input'!D$20)</f>
        <v>65136.167036421219</v>
      </c>
      <c r="H86" s="62">
        <f>'Direct Base Project Costs input'!H86*(1+'Misc Data'!$R86*'General Input'!E$11)*(1+'Misc Data'!$S86*'General Input'!E$14)*(1+'Misc Data'!$T86*'General Input'!E$17)*(1+SUM('Misc Data'!$U86:$V86)*'General Input'!E$20)</f>
        <v>65414.348576631703</v>
      </c>
      <c r="I86" s="62">
        <f>'Direct Base Project Costs input'!I86*(1+'Misc Data'!$R86*'General Input'!F$11)*(1+'Misc Data'!$S86*'General Input'!F$14)*(1+'Misc Data'!$T86*'General Input'!F$17)*(1+SUM('Misc Data'!$U86:$V86)*'General Input'!F$20)</f>
        <v>65739.206391554224</v>
      </c>
      <c r="K86" s="62">
        <f>IFERROR(('Direct Base Project Costs input'!E86*'Misc Data'!$R86)/'Misc Data'!F86,0)</f>
        <v>345.93441394541344</v>
      </c>
      <c r="L86" s="62">
        <f>IFERROR(('Direct Base Project Costs input'!F86*'Misc Data'!$R86)/'Misc Data'!G86,0)</f>
        <v>345.93441394541344</v>
      </c>
      <c r="M86" s="62">
        <f>IFERROR(('Direct Base Project Costs input'!G86*'Misc Data'!$R86)/'Misc Data'!H86,0)</f>
        <v>345.93441394541344</v>
      </c>
      <c r="N86" s="62">
        <f>IFERROR(('Direct Base Project Costs input'!H86*'Misc Data'!$R86)/'Misc Data'!I86,0)</f>
        <v>345.93441394541344</v>
      </c>
      <c r="O86" s="62">
        <f>IFERROR(('Direct Base Project Costs input'!I86*'Misc Data'!$R86)/'Misc Data'!J86,0)</f>
        <v>345.93441394541344</v>
      </c>
      <c r="Q86" s="62">
        <f>'General Input'!B$27*K86/K$4</f>
        <v>10983.997028983495</v>
      </c>
      <c r="R86" s="62">
        <f>'General Input'!C$27*L86/L$4</f>
        <v>10929.637190757687</v>
      </c>
      <c r="S86" s="62">
        <f>'General Input'!D$27*M86/M$4</f>
        <v>11529.593688291652</v>
      </c>
      <c r="T86" s="62">
        <f>'General Input'!E$27*N86/N$4</f>
        <v>11609.474886867296</v>
      </c>
      <c r="U86" s="62">
        <f>'General Input'!F$27*O86/O$4</f>
        <v>11132.914216756646</v>
      </c>
      <c r="W86" s="62">
        <f>'General Input'!B$35*E86/E$4</f>
        <v>26064.052326031833</v>
      </c>
      <c r="X86" s="62">
        <f>'General Input'!C$35*F86/F$4</f>
        <v>25461.198436207666</v>
      </c>
      <c r="Y86" s="62">
        <f>'General Input'!D$35*G86/G$4</f>
        <v>26808.549734190685</v>
      </c>
      <c r="Z86" s="62">
        <f>'General Input'!E$35*H86/H$4</f>
        <v>25391.949346454221</v>
      </c>
      <c r="AA86" s="62">
        <f>'General Input'!F$35*I86/I$4</f>
        <v>26138.681521105518</v>
      </c>
      <c r="AC86" s="62">
        <f>SUM(E86,Q86,W86)*(1-'Misc Data'!BS86)</f>
        <v>101810.64372605813</v>
      </c>
      <c r="AD86" s="62">
        <f>SUM(F86,R86,X86)*(1-'Misc Data'!BT86)</f>
        <v>101301.36555819966</v>
      </c>
      <c r="AE86" s="62">
        <f>SUM(G86,S86,Y86)*(1-'Misc Data'!BU86)</f>
        <v>103474.31045890356</v>
      </c>
      <c r="AF86" s="62">
        <f>SUM(H86,T86,Z86)*(1-'Misc Data'!BV86)</f>
        <v>102415.77280995321</v>
      </c>
      <c r="AG86" s="62">
        <f>SUM(I86,U86,AA86)*(1-'Misc Data'!BW86)</f>
        <v>103010.80212941639</v>
      </c>
      <c r="AI86" s="62">
        <f>'General Input'!B$47*E86/E$4</f>
        <v>27858.774930866726</v>
      </c>
      <c r="AJ86" s="62">
        <f>'General Input'!C$47*F86/F$4</f>
        <v>22364.033298350081</v>
      </c>
      <c r="AK86" s="62">
        <f>'General Input'!D$47*G86/G$4</f>
        <v>15323.807080575363</v>
      </c>
      <c r="AL86" s="62">
        <f>'General Input'!E$47*H86/H$4</f>
        <v>20205.730704897924</v>
      </c>
      <c r="AM86" s="62">
        <f>'General Input'!F$47*I86/I$4</f>
        <v>21571.205034919927</v>
      </c>
      <c r="AO86" s="62">
        <f>SUM(AC86,AI86)*'General Input'!$C$5</f>
        <v>135382.47642101443</v>
      </c>
      <c r="AP86" s="62">
        <f>SUM(AD86,AJ86)*'General Input'!$C$5</f>
        <v>129113.92769553453</v>
      </c>
      <c r="AQ86" s="62">
        <f>SUM(AE86,AK86)*'General Input'!$C$5</f>
        <v>124032.20060083536</v>
      </c>
      <c r="AR86" s="62">
        <f>SUM(AF86,AL86)*'General Input'!$C$5</f>
        <v>128024.03974857433</v>
      </c>
      <c r="AS86" s="62">
        <f>SUM(AG86,AM86)*'General Input'!$C$5</f>
        <v>130070.92051544176</v>
      </c>
    </row>
    <row r="87" spans="1:45" x14ac:dyDescent="0.2">
      <c r="A87" s="27">
        <f t="shared" si="8"/>
        <v>83</v>
      </c>
      <c r="B87" s="26" t="str">
        <f>'Misc Data'!B87</f>
        <v>Refurbish Single Phase Regulators</v>
      </c>
      <c r="C87" s="26" t="str">
        <f>'Misc Data'!C87</f>
        <v>Renewal</v>
      </c>
      <c r="D87" s="26" t="str">
        <f>'Misc Data'!D87</f>
        <v>Reliability &amp; quality maintained</v>
      </c>
      <c r="E87" s="62">
        <f>'Direct Base Project Costs input'!E87*(1+'Misc Data'!$R87*'General Input'!B$11)*(1+'Misc Data'!$S87*'General Input'!B$14)*(1+'Misc Data'!$T87*'General Input'!B$17)*(1+SUM('Misc Data'!$U87:$V87)*'General Input'!B$20)</f>
        <v>37140.554852655325</v>
      </c>
      <c r="F87" s="62">
        <f>'Direct Base Project Costs input'!F87*(1+'Misc Data'!$R87*'General Input'!C$11)*(1+'Misc Data'!$S87*'General Input'!C$14)*(1+'Misc Data'!$T87*'General Input'!C$17)*(1+SUM('Misc Data'!$U87:$V87)*'General Input'!C$20)</f>
        <v>37164.259127275836</v>
      </c>
      <c r="G87" s="62">
        <f>'Direct Base Project Costs input'!G87*(1+'Misc Data'!$R87*'General Input'!D$11)*(1+'Misc Data'!$S87*'General Input'!D$14)*(1+'Misc Data'!$T87*'General Input'!D$17)*(1+SUM('Misc Data'!$U87:$V87)*'General Input'!D$20)</f>
        <v>37200.413814485612</v>
      </c>
      <c r="H87" s="62">
        <f>'Direct Base Project Costs input'!H87*(1+'Misc Data'!$R87*'General Input'!E$11)*(1+'Misc Data'!$S87*'General Input'!E$14)*(1+'Misc Data'!$T87*'General Input'!E$17)*(1+SUM('Misc Data'!$U87:$V87)*'General Input'!E$20)</f>
        <v>37244.987895355487</v>
      </c>
      <c r="I87" s="62">
        <f>'Direct Base Project Costs input'!I87*(1+'Misc Data'!$R87*'General Input'!F$11)*(1+'Misc Data'!$S87*'General Input'!F$14)*(1+'Misc Data'!$T87*'General Input'!F$17)*(1+SUM('Misc Data'!$U87:$V87)*'General Input'!F$20)</f>
        <v>37297.041092352702</v>
      </c>
      <c r="K87" s="62">
        <f>IFERROR(('Direct Base Project Costs input'!E87*'Misc Data'!$R87)/'Misc Data'!F87,0)</f>
        <v>173.97691859477192</v>
      </c>
      <c r="L87" s="62">
        <f>IFERROR(('Direct Base Project Costs input'!F87*'Misc Data'!$R87)/'Misc Data'!G87,0)</f>
        <v>173.97691859477192</v>
      </c>
      <c r="M87" s="62">
        <f>IFERROR(('Direct Base Project Costs input'!G87*'Misc Data'!$R87)/'Misc Data'!H87,0)</f>
        <v>173.97691859477192</v>
      </c>
      <c r="N87" s="62">
        <f>IFERROR(('Direct Base Project Costs input'!H87*'Misc Data'!$R87)/'Misc Data'!I87,0)</f>
        <v>173.97691859477192</v>
      </c>
      <c r="O87" s="62">
        <f>IFERROR(('Direct Base Project Costs input'!I87*'Misc Data'!$R87)/'Misc Data'!J87,0)</f>
        <v>173.97691859477192</v>
      </c>
      <c r="Q87" s="62">
        <f>'General Input'!B$27*K87/K$4</f>
        <v>5524.058549601883</v>
      </c>
      <c r="R87" s="62">
        <f>'General Input'!C$27*L87/L$4</f>
        <v>5496.7199652674299</v>
      </c>
      <c r="S87" s="62">
        <f>'General Input'!D$27*M87/M$4</f>
        <v>5798.4493640324281</v>
      </c>
      <c r="T87" s="62">
        <f>'General Input'!E$27*N87/N$4</f>
        <v>5838.6231201596229</v>
      </c>
      <c r="U87" s="62">
        <f>'General Input'!F$27*O87/O$4</f>
        <v>5598.951802224793</v>
      </c>
      <c r="W87" s="62">
        <f>'General Input'!B$35*E87/E$4</f>
        <v>14947.414854187795</v>
      </c>
      <c r="X87" s="62">
        <f>'General Input'!C$35*F87/F$4</f>
        <v>14577.705302616663</v>
      </c>
      <c r="Y87" s="62">
        <f>'General Input'!D$35*G87/G$4</f>
        <v>15310.835581106152</v>
      </c>
      <c r="Z87" s="62">
        <f>'General Input'!E$35*H87/H$4</f>
        <v>14457.422058407727</v>
      </c>
      <c r="AA87" s="62">
        <f>'General Input'!F$35*I87/I$4</f>
        <v>14829.74213266197</v>
      </c>
      <c r="AC87" s="62">
        <f>SUM(E87,Q87,W87)*(1-'Misc Data'!BS87)</f>
        <v>57612.028256445003</v>
      </c>
      <c r="AD87" s="62">
        <f>SUM(F87,R87,X87)*(1-'Misc Data'!BT87)</f>
        <v>57238.684395159929</v>
      </c>
      <c r="AE87" s="62">
        <f>SUM(G87,S87,Y87)*(1-'Misc Data'!BU87)</f>
        <v>58309.698759624196</v>
      </c>
      <c r="AF87" s="62">
        <f>SUM(H87,T87,Z87)*(1-'Misc Data'!BV87)</f>
        <v>57541.033073922838</v>
      </c>
      <c r="AG87" s="62">
        <f>SUM(I87,U87,AA87)*(1-'Misc Data'!BW87)</f>
        <v>57725.735027239469</v>
      </c>
      <c r="AI87" s="62">
        <f>'General Input'!B$47*E87/E$4</f>
        <v>15976.666291649894</v>
      </c>
      <c r="AJ87" s="62">
        <f>'General Input'!C$47*F87/F$4</f>
        <v>12804.436036979107</v>
      </c>
      <c r="AK87" s="62">
        <f>'General Input'!D$47*G87/G$4</f>
        <v>8751.6964928562757</v>
      </c>
      <c r="AL87" s="62">
        <f>'General Input'!E$47*H87/H$4</f>
        <v>11504.543145287507</v>
      </c>
      <c r="AM87" s="62">
        <f>'General Input'!F$47*I87/I$4</f>
        <v>12238.391133093093</v>
      </c>
      <c r="AO87" s="62">
        <f>SUM(AC87,AI87)*'General Input'!$C$5</f>
        <v>76830.912081664123</v>
      </c>
      <c r="AP87" s="62">
        <f>SUM(AD87,AJ87)*'General Input'!$C$5</f>
        <v>73129.124805033047</v>
      </c>
      <c r="AQ87" s="62">
        <f>SUM(AE87,AK87)*'General Input'!$C$5</f>
        <v>70016.028879947611</v>
      </c>
      <c r="AR87" s="62">
        <f>SUM(AF87,AL87)*'General Input'!$C$5</f>
        <v>72087.630154370272</v>
      </c>
      <c r="AS87" s="62">
        <f>SUM(AG87,AM87)*'General Input'!$C$5</f>
        <v>73046.650153330222</v>
      </c>
    </row>
    <row r="88" spans="1:45" x14ac:dyDescent="0.2">
      <c r="A88" s="27">
        <f t="shared" si="8"/>
        <v>84</v>
      </c>
      <c r="B88" s="26" t="str">
        <f>'Misc Data'!B88</f>
        <v>Refurbishment of Gretna Zone</v>
      </c>
      <c r="C88" s="26" t="str">
        <f>'Misc Data'!C88</f>
        <v>Renewal</v>
      </c>
      <c r="D88" s="26" t="str">
        <f>'Misc Data'!D88</f>
        <v>Reliability &amp; quality maintained</v>
      </c>
      <c r="E88" s="62">
        <f>'Direct Base Project Costs input'!E88*(1+'Misc Data'!$R88*'General Input'!B$11)*(1+'Misc Data'!$S88*'General Input'!B$14)*(1+'Misc Data'!$T88*'General Input'!B$17)*(1+SUM('Misc Data'!$U88:$V88)*'General Input'!B$20)</f>
        <v>206492.94954764459</v>
      </c>
      <c r="F88" s="62">
        <f>'Direct Base Project Costs input'!F88*(1+'Misc Data'!$R88*'General Input'!C$11)*(1+'Misc Data'!$S88*'General Input'!C$14)*(1+'Misc Data'!$T88*'General Input'!C$17)*(1+SUM('Misc Data'!$U88:$V88)*'General Input'!C$20)</f>
        <v>660836.70909116464</v>
      </c>
      <c r="G88" s="62">
        <f>'Direct Base Project Costs input'!G88*(1+'Misc Data'!$R88*'General Input'!D$11)*(1+'Misc Data'!$S88*'General Input'!D$14)*(1+'Misc Data'!$T88*'General Input'!D$17)*(1+SUM('Misc Data'!$U88:$V88)*'General Input'!D$20)</f>
        <v>0</v>
      </c>
      <c r="H88" s="62">
        <f>'Direct Base Project Costs input'!H88*(1+'Misc Data'!$R88*'General Input'!E$11)*(1+'Misc Data'!$S88*'General Input'!E$14)*(1+'Misc Data'!$T88*'General Input'!E$17)*(1+SUM('Misc Data'!$U88:$V88)*'General Input'!E$20)</f>
        <v>0</v>
      </c>
      <c r="I88" s="62">
        <f>'Direct Base Project Costs input'!I88*(1+'Misc Data'!$R88*'General Input'!F$11)*(1+'Misc Data'!$S88*'General Input'!F$14)*(1+'Misc Data'!$T88*'General Input'!F$17)*(1+SUM('Misc Data'!$U88:$V88)*'General Input'!F$20)</f>
        <v>0</v>
      </c>
      <c r="K88" s="62">
        <f>IFERROR(('Direct Base Project Costs input'!E88*'Misc Data'!$R88)/'Misc Data'!F88,0)</f>
        <v>121.80547969395604</v>
      </c>
      <c r="L88" s="62">
        <f>IFERROR(('Direct Base Project Costs input'!F88*'Misc Data'!$R88)/'Misc Data'!G88,0)</f>
        <v>389.77573196419132</v>
      </c>
      <c r="M88" s="62">
        <f>IFERROR(('Direct Base Project Costs input'!G88*'Misc Data'!$R88)/'Misc Data'!H88,0)</f>
        <v>0</v>
      </c>
      <c r="N88" s="62">
        <f>IFERROR(('Direct Base Project Costs input'!H88*'Misc Data'!$R88)/'Misc Data'!I88,0)</f>
        <v>0</v>
      </c>
      <c r="O88" s="62">
        <f>IFERROR(('Direct Base Project Costs input'!I88*'Misc Data'!$R88)/'Misc Data'!J88,0)</f>
        <v>0</v>
      </c>
      <c r="Q88" s="62">
        <f>'General Input'!B$27*K88/K$4</f>
        <v>3867.5279854736791</v>
      </c>
      <c r="R88" s="62">
        <f>'General Input'!C$27*L88/L$4</f>
        <v>12314.783277973745</v>
      </c>
      <c r="S88" s="62">
        <f>'General Input'!D$27*M88/M$4</f>
        <v>0</v>
      </c>
      <c r="T88" s="62">
        <f>'General Input'!E$27*N88/N$4</f>
        <v>0</v>
      </c>
      <c r="U88" s="62">
        <f>'General Input'!F$27*O88/O$4</f>
        <v>0</v>
      </c>
      <c r="W88" s="62">
        <f>'General Input'!B$35*E88/E$4</f>
        <v>83104.191458594869</v>
      </c>
      <c r="X88" s="62">
        <f>'General Input'!C$35*F88/F$4</f>
        <v>259213.63763206964</v>
      </c>
      <c r="Y88" s="62">
        <f>'General Input'!D$35*G88/G$4</f>
        <v>0</v>
      </c>
      <c r="Z88" s="62">
        <f>'General Input'!E$35*H88/H$4</f>
        <v>0</v>
      </c>
      <c r="AA88" s="62">
        <f>'General Input'!F$35*I88/I$4</f>
        <v>0</v>
      </c>
      <c r="AC88" s="62">
        <f>SUM(E88,Q88,W88)*(1-'Misc Data'!BS88)</f>
        <v>293464.66899171314</v>
      </c>
      <c r="AD88" s="62">
        <f>SUM(F88,R88,X88)*(1-'Misc Data'!BT88)</f>
        <v>932365.13000120805</v>
      </c>
      <c r="AE88" s="62">
        <f>SUM(G88,S88,Y88)*(1-'Misc Data'!BU88)</f>
        <v>0</v>
      </c>
      <c r="AF88" s="62">
        <f>SUM(H88,T88,Z88)*(1-'Misc Data'!BV88)</f>
        <v>0</v>
      </c>
      <c r="AG88" s="62">
        <f>SUM(I88,U88,AA88)*(1-'Misc Data'!BW88)</f>
        <v>0</v>
      </c>
      <c r="AI88" s="62">
        <f>'General Input'!B$47*E88/E$4</f>
        <v>88826.592914116132</v>
      </c>
      <c r="AJ88" s="62">
        <f>'General Input'!C$47*F88/F$4</f>
        <v>227682.22940936725</v>
      </c>
      <c r="AK88" s="62">
        <f>'General Input'!D$47*G88/G$4</f>
        <v>0</v>
      </c>
      <c r="AL88" s="62">
        <f>'General Input'!E$47*H88/H$4</f>
        <v>0</v>
      </c>
      <c r="AM88" s="62">
        <f>'General Input'!F$47*I88/I$4</f>
        <v>0</v>
      </c>
      <c r="AO88" s="62">
        <f>SUM(AC88,AI88)*'General Input'!$C$5</f>
        <v>399134.49359913392</v>
      </c>
      <c r="AP88" s="62">
        <f>SUM(AD88,AJ88)*'General Input'!$C$5</f>
        <v>1211157.4641834425</v>
      </c>
      <c r="AQ88" s="62">
        <f>SUM(AE88,AK88)*'General Input'!$C$5</f>
        <v>0</v>
      </c>
      <c r="AR88" s="62">
        <f>SUM(AF88,AL88)*'General Input'!$C$5</f>
        <v>0</v>
      </c>
      <c r="AS88" s="62">
        <f>SUM(AG88,AM88)*'General Input'!$C$5</f>
        <v>0</v>
      </c>
    </row>
    <row r="89" spans="1:45" x14ac:dyDescent="0.2">
      <c r="A89" s="27">
        <f t="shared" si="8"/>
        <v>85</v>
      </c>
      <c r="B89" s="26" t="str">
        <f>'Misc Data'!B89</f>
        <v>Reinforce Network for OH LV Services (Customer Initiated Work)</v>
      </c>
      <c r="C89" s="26" t="str">
        <f>'Misc Data'!C89</f>
        <v>Renewal</v>
      </c>
      <c r="D89" s="26" t="str">
        <f>'Misc Data'!D89</f>
        <v>Reliability &amp; quality maintained</v>
      </c>
      <c r="E89" s="62">
        <f>'Direct Base Project Costs input'!E89*(1+'Misc Data'!$R89*'General Input'!B$11)*(1+'Misc Data'!$S89*'General Input'!B$14)*(1+'Misc Data'!$T89*'General Input'!B$17)*(1+SUM('Misc Data'!$U89:$V89)*'General Input'!B$20)</f>
        <v>231576.77767286683</v>
      </c>
      <c r="F89" s="62">
        <f>'Direct Base Project Costs input'!F89*(1+'Misc Data'!$R89*'General Input'!C$11)*(1+'Misc Data'!$S89*'General Input'!C$14)*(1+'Misc Data'!$T89*'General Input'!C$17)*(1+SUM('Misc Data'!$U89:$V89)*'General Input'!C$20)</f>
        <v>231869.98562356137</v>
      </c>
      <c r="G89" s="62">
        <f>'Direct Base Project Costs input'!G89*(1+'Misc Data'!$R89*'General Input'!D$11)*(1+'Misc Data'!$S89*'General Input'!D$14)*(1+'Misc Data'!$T89*'General Input'!D$17)*(1+SUM('Misc Data'!$U89:$V89)*'General Input'!D$20)</f>
        <v>232317.19786331535</v>
      </c>
      <c r="H89" s="62">
        <f>'Direct Base Project Costs input'!H89*(1+'Misc Data'!$R89*'General Input'!E$11)*(1+'Misc Data'!$S89*'General Input'!E$14)*(1+'Misc Data'!$T89*'General Input'!E$17)*(1+SUM('Misc Data'!$U89:$V89)*'General Input'!E$20)</f>
        <v>232868.5530562154</v>
      </c>
      <c r="I89" s="62">
        <f>'Direct Base Project Costs input'!I89*(1+'Misc Data'!$R89*'General Input'!F$11)*(1+'Misc Data'!$S89*'General Input'!F$14)*(1+'Misc Data'!$T89*'General Input'!F$17)*(1+SUM('Misc Data'!$U89:$V89)*'General Input'!F$20)</f>
        <v>233512.42052159854</v>
      </c>
      <c r="K89" s="62">
        <f>IFERROR(('Direct Base Project Costs input'!E89*'Misc Data'!$R89)/'Misc Data'!F89,0)</f>
        <v>2355.0133991202983</v>
      </c>
      <c r="L89" s="62">
        <f>IFERROR(('Direct Base Project Costs input'!F89*'Misc Data'!$R89)/'Misc Data'!G89,0)</f>
        <v>2355.0133991202983</v>
      </c>
      <c r="M89" s="62">
        <f>IFERROR(('Direct Base Project Costs input'!G89*'Misc Data'!$R89)/'Misc Data'!H89,0)</f>
        <v>2355.0133991202983</v>
      </c>
      <c r="N89" s="62">
        <f>IFERROR(('Direct Base Project Costs input'!H89*'Misc Data'!$R89)/'Misc Data'!I89,0)</f>
        <v>2355.0133991202983</v>
      </c>
      <c r="O89" s="62">
        <f>IFERROR(('Direct Base Project Costs input'!I89*'Misc Data'!$R89)/'Misc Data'!J89,0)</f>
        <v>2355.0133991202983</v>
      </c>
      <c r="Q89" s="62">
        <f>'General Input'!B$27*K89/K$4</f>
        <v>74775.619702396609</v>
      </c>
      <c r="R89" s="62">
        <f>'General Input'!C$27*L89/L$4</f>
        <v>74405.55490908584</v>
      </c>
      <c r="S89" s="62">
        <f>'General Input'!D$27*M89/M$4</f>
        <v>78489.87128127749</v>
      </c>
      <c r="T89" s="62">
        <f>'General Input'!E$27*N89/N$4</f>
        <v>79033.677521419624</v>
      </c>
      <c r="U89" s="62">
        <f>'General Input'!F$27*O89/O$4</f>
        <v>75789.401385939724</v>
      </c>
      <c r="W89" s="62">
        <f>'General Input'!B$35*E89/E$4</f>
        <v>93199.312185958872</v>
      </c>
      <c r="X89" s="62">
        <f>'General Input'!C$35*F89/F$4</f>
        <v>90951.155715666377</v>
      </c>
      <c r="Y89" s="62">
        <f>'General Input'!D$35*G89/G$4</f>
        <v>95616.420744316129</v>
      </c>
      <c r="Z89" s="62">
        <f>'General Input'!E$35*H89/H$4</f>
        <v>90392.805741366581</v>
      </c>
      <c r="AA89" s="62">
        <f>'General Input'!F$35*I89/I$4</f>
        <v>92847.284387368214</v>
      </c>
      <c r="AC89" s="62">
        <f>SUM(E89,Q89,W89)*(1-'Misc Data'!BS89)</f>
        <v>399551.70956122235</v>
      </c>
      <c r="AD89" s="62">
        <f>SUM(F89,R89,X89)*(1-'Misc Data'!BT89)</f>
        <v>397226.69624831359</v>
      </c>
      <c r="AE89" s="62">
        <f>SUM(G89,S89,Y89)*(1-'Misc Data'!BU89)</f>
        <v>406423.48988890898</v>
      </c>
      <c r="AF89" s="62">
        <f>SUM(H89,T89,Z89)*(1-'Misc Data'!BV89)</f>
        <v>402295.03631900158</v>
      </c>
      <c r="AG89" s="62">
        <f>SUM(I89,U89,AA89)*(1-'Misc Data'!BW89)</f>
        <v>402149.10629490647</v>
      </c>
      <c r="AI89" s="62">
        <f>'General Input'!B$47*E89/E$4</f>
        <v>99616.845048573043</v>
      </c>
      <c r="AJ89" s="62">
        <f>'General Input'!C$47*F89/F$4</f>
        <v>79887.625087436638</v>
      </c>
      <c r="AK89" s="62">
        <f>'General Input'!D$47*G89/G$4</f>
        <v>54654.48895030492</v>
      </c>
      <c r="AL89" s="62">
        <f>'General Input'!E$47*H89/H$4</f>
        <v>71930.384924356069</v>
      </c>
      <c r="AM89" s="62">
        <f>'General Input'!F$47*I89/I$4</f>
        <v>76623.138272612123</v>
      </c>
      <c r="AO89" s="62">
        <f>SUM(AC89,AI89)*'General Input'!$C$5</f>
        <v>521161.24044151034</v>
      </c>
      <c r="AP89" s="62">
        <f>SUM(AD89,AJ89)*'General Input'!$C$5</f>
        <v>498135.32772336522</v>
      </c>
      <c r="AQ89" s="62">
        <f>SUM(AE89,AK89)*'General Input'!$C$5</f>
        <v>481392.44584417128</v>
      </c>
      <c r="AR89" s="62">
        <f>SUM(AF89,AL89)*'General Input'!$C$5</f>
        <v>495119.14663231105</v>
      </c>
      <c r="AS89" s="62">
        <f>SUM(AG89,AM89)*'General Input'!$C$5</f>
        <v>499866.29679192085</v>
      </c>
    </row>
    <row r="90" spans="1:45" x14ac:dyDescent="0.2">
      <c r="A90" s="27">
        <f t="shared" si="8"/>
        <v>86</v>
      </c>
      <c r="B90" s="26" t="str">
        <f>'Misc Data'!B90</f>
        <v>Reinforce steel tower legs</v>
      </c>
      <c r="C90" s="26" t="str">
        <f>'Misc Data'!C90</f>
        <v>Renewal</v>
      </c>
      <c r="D90" s="26" t="str">
        <f>'Misc Data'!D90</f>
        <v>Reliability &amp; quality maintained</v>
      </c>
      <c r="E90" s="62">
        <f>'Direct Base Project Costs input'!E90*(1+'Misc Data'!$R90*'General Input'!B$11)*(1+'Misc Data'!$S90*'General Input'!B$14)*(1+'Misc Data'!$T90*'General Input'!B$17)*(1+SUM('Misc Data'!$U90:$V90)*'General Input'!B$20)</f>
        <v>0</v>
      </c>
      <c r="F90" s="62">
        <f>'Direct Base Project Costs input'!F90*(1+'Misc Data'!$R90*'General Input'!C$11)*(1+'Misc Data'!$S90*'General Input'!C$14)*(1+'Misc Data'!$T90*'General Input'!C$17)*(1+SUM('Misc Data'!$U90:$V90)*'General Input'!C$20)</f>
        <v>108120.8812233457</v>
      </c>
      <c r="G90" s="62">
        <f>'Direct Base Project Costs input'!G90*(1+'Misc Data'!$R90*'General Input'!D$11)*(1+'Misc Data'!$S90*'General Input'!D$14)*(1+'Misc Data'!$T90*'General Input'!D$17)*(1+SUM('Misc Data'!$U90:$V90)*'General Input'!D$20)</f>
        <v>0</v>
      </c>
      <c r="H90" s="62">
        <f>'Direct Base Project Costs input'!H90*(1+'Misc Data'!$R90*'General Input'!E$11)*(1+'Misc Data'!$S90*'General Input'!E$14)*(1+'Misc Data'!$T90*'General Input'!E$17)*(1+SUM('Misc Data'!$U90:$V90)*'General Input'!E$20)</f>
        <v>0</v>
      </c>
      <c r="I90" s="62">
        <f>'Direct Base Project Costs input'!I90*(1+'Misc Data'!$R90*'General Input'!F$11)*(1+'Misc Data'!$S90*'General Input'!F$14)*(1+'Misc Data'!$T90*'General Input'!F$17)*(1+SUM('Misc Data'!$U90:$V90)*'General Input'!F$20)</f>
        <v>0</v>
      </c>
      <c r="K90" s="62">
        <f>IFERROR(('Direct Base Project Costs input'!E90*'Misc Data'!$R90)/'Misc Data'!F90,0)</f>
        <v>0</v>
      </c>
      <c r="L90" s="62">
        <f>IFERROR(('Direct Base Project Costs input'!F90*'Misc Data'!$R90)/'Misc Data'!G90,0)</f>
        <v>554.95373499525215</v>
      </c>
      <c r="M90" s="62">
        <f>IFERROR(('Direct Base Project Costs input'!G90*'Misc Data'!$R90)/'Misc Data'!H90,0)</f>
        <v>0</v>
      </c>
      <c r="N90" s="62">
        <f>IFERROR(('Direct Base Project Costs input'!H90*'Misc Data'!$R90)/'Misc Data'!I90,0)</f>
        <v>0</v>
      </c>
      <c r="O90" s="62">
        <f>IFERROR(('Direct Base Project Costs input'!I90*'Misc Data'!$R90)/'Misc Data'!J90,0)</f>
        <v>0</v>
      </c>
      <c r="Q90" s="62">
        <f>'General Input'!B$27*K90/K$4</f>
        <v>0</v>
      </c>
      <c r="R90" s="62">
        <f>'General Input'!C$27*L90/L$4</f>
        <v>17533.505591354919</v>
      </c>
      <c r="S90" s="62">
        <f>'General Input'!D$27*M90/M$4</f>
        <v>0</v>
      </c>
      <c r="T90" s="62">
        <f>'General Input'!E$27*N90/N$4</f>
        <v>0</v>
      </c>
      <c r="U90" s="62">
        <f>'General Input'!F$27*O90/O$4</f>
        <v>0</v>
      </c>
      <c r="W90" s="62">
        <f>'General Input'!B$35*E90/E$4</f>
        <v>0</v>
      </c>
      <c r="X90" s="62">
        <f>'General Input'!C$35*F90/F$4</f>
        <v>42410.487402300227</v>
      </c>
      <c r="Y90" s="62">
        <f>'General Input'!D$35*G90/G$4</f>
        <v>0</v>
      </c>
      <c r="Z90" s="62">
        <f>'General Input'!E$35*H90/H$4</f>
        <v>0</v>
      </c>
      <c r="AA90" s="62">
        <f>'General Input'!F$35*I90/I$4</f>
        <v>0</v>
      </c>
      <c r="AC90" s="62">
        <f>SUM(E90,Q90,W90)*(1-'Misc Data'!BS90)</f>
        <v>0</v>
      </c>
      <c r="AD90" s="62">
        <f>SUM(F90,R90,X90)*(1-'Misc Data'!BT90)</f>
        <v>168064.87421700085</v>
      </c>
      <c r="AE90" s="62">
        <f>SUM(G90,S90,Y90)*(1-'Misc Data'!BU90)</f>
        <v>0</v>
      </c>
      <c r="AF90" s="62">
        <f>SUM(H90,T90,Z90)*(1-'Misc Data'!BV90)</f>
        <v>0</v>
      </c>
      <c r="AG90" s="62">
        <f>SUM(I90,U90,AA90)*(1-'Misc Data'!BW90)</f>
        <v>0</v>
      </c>
      <c r="AI90" s="62">
        <f>'General Input'!B$47*E90/E$4</f>
        <v>0</v>
      </c>
      <c r="AJ90" s="62">
        <f>'General Input'!C$47*F90/F$4</f>
        <v>37251.567511272624</v>
      </c>
      <c r="AK90" s="62">
        <f>'General Input'!D$47*G90/G$4</f>
        <v>0</v>
      </c>
      <c r="AL90" s="62">
        <f>'General Input'!E$47*H90/H$4</f>
        <v>0</v>
      </c>
      <c r="AM90" s="62">
        <f>'General Input'!F$47*I90/I$4</f>
        <v>0</v>
      </c>
      <c r="AO90" s="62">
        <f>SUM(AC90,AI90)*'General Input'!$C$5</f>
        <v>0</v>
      </c>
      <c r="AP90" s="62">
        <f>SUM(AD90,AJ90)*'General Input'!$C$5</f>
        <v>214362.4041738552</v>
      </c>
      <c r="AQ90" s="62">
        <f>SUM(AE90,AK90)*'General Input'!$C$5</f>
        <v>0</v>
      </c>
      <c r="AR90" s="62">
        <f>SUM(AF90,AL90)*'General Input'!$C$5</f>
        <v>0</v>
      </c>
      <c r="AS90" s="62">
        <f>SUM(AG90,AM90)*'General Input'!$C$5</f>
        <v>0</v>
      </c>
    </row>
    <row r="91" spans="1:45" x14ac:dyDescent="0.2">
      <c r="A91" s="27">
        <f t="shared" si="8"/>
        <v>87</v>
      </c>
      <c r="B91" s="26" t="str">
        <f>'Misc Data'!B91</f>
        <v>Remedial work identified from earthing injection testing</v>
      </c>
      <c r="C91" s="26" t="str">
        <f>'Misc Data'!C91</f>
        <v>Renewal</v>
      </c>
      <c r="D91" s="26" t="str">
        <f>'Misc Data'!D91</f>
        <v>Reliability &amp; quality maintained</v>
      </c>
      <c r="E91" s="62">
        <f>'Direct Base Project Costs input'!E91*(1+'Misc Data'!$R91*'General Input'!B$11)*(1+'Misc Data'!$S91*'General Input'!B$14)*(1+'Misc Data'!$T91*'General Input'!B$17)*(1+SUM('Misc Data'!$U91:$V91)*'General Input'!B$20)</f>
        <v>77221.940016216511</v>
      </c>
      <c r="F91" s="62">
        <f>'Direct Base Project Costs input'!F91*(1+'Misc Data'!$R91*'General Input'!C$11)*(1+'Misc Data'!$S91*'General Input'!C$14)*(1+'Misc Data'!$T91*'General Input'!C$17)*(1+SUM('Misc Data'!$U91:$V91)*'General Input'!C$20)</f>
        <v>77320.165958845973</v>
      </c>
      <c r="G91" s="62">
        <f>'Direct Base Project Costs input'!G91*(1+'Misc Data'!$R91*'General Input'!D$11)*(1+'Misc Data'!$S91*'General Input'!D$14)*(1+'Misc Data'!$T91*'General Input'!D$17)*(1+SUM('Misc Data'!$U91:$V91)*'General Input'!D$20)</f>
        <v>77469.984010168293</v>
      </c>
      <c r="H91" s="62">
        <f>'Direct Base Project Costs input'!H91*(1+'Misc Data'!$R91*'General Input'!E$11)*(1+'Misc Data'!$S91*'General Input'!E$14)*(1+'Misc Data'!$T91*'General Input'!E$17)*(1+SUM('Misc Data'!$U91:$V91)*'General Input'!E$20)</f>
        <v>77654.690405127825</v>
      </c>
      <c r="I91" s="62">
        <f>'Direct Base Project Costs input'!I91*(1+'Misc Data'!$R91*'General Input'!F$11)*(1+'Misc Data'!$S91*'General Input'!F$14)*(1+'Misc Data'!$T91*'General Input'!F$17)*(1+SUM('Misc Data'!$U91:$V91)*'General Input'!F$20)</f>
        <v>77870.388814962527</v>
      </c>
      <c r="K91" s="62">
        <f>IFERROR(('Direct Base Project Costs input'!E91*'Misc Data'!$R91)/'Misc Data'!F91,0)</f>
        <v>196.55118557380132</v>
      </c>
      <c r="L91" s="62">
        <f>IFERROR(('Direct Base Project Costs input'!F91*'Misc Data'!$R91)/'Misc Data'!G91,0)</f>
        <v>196.55118557380132</v>
      </c>
      <c r="M91" s="62">
        <f>IFERROR(('Direct Base Project Costs input'!G91*'Misc Data'!$R91)/'Misc Data'!H91,0)</f>
        <v>196.55118557380132</v>
      </c>
      <c r="N91" s="62">
        <f>IFERROR(('Direct Base Project Costs input'!H91*'Misc Data'!$R91)/'Misc Data'!I91,0)</f>
        <v>196.55118557380132</v>
      </c>
      <c r="O91" s="62">
        <f>IFERROR(('Direct Base Project Costs input'!I91*'Misc Data'!$R91)/'Misc Data'!J91,0)</f>
        <v>196.55118557380132</v>
      </c>
      <c r="Q91" s="62">
        <f>'General Input'!B$27*K91/K$4</f>
        <v>6240.8293345642187</v>
      </c>
      <c r="R91" s="62">
        <f>'General Input'!C$27*L91/L$4</f>
        <v>6209.9434492051259</v>
      </c>
      <c r="S91" s="62">
        <f>'General Input'!D$27*M91/M$4</f>
        <v>6550.8235586400142</v>
      </c>
      <c r="T91" s="62">
        <f>'General Input'!E$27*N91/N$4</f>
        <v>6596.2100355332232</v>
      </c>
      <c r="U91" s="62">
        <f>'General Input'!F$27*O91/O$4</f>
        <v>6325.4403146494424</v>
      </c>
      <c r="W91" s="62">
        <f>'General Input'!B$35*E91/E$4</f>
        <v>31078.382588704655</v>
      </c>
      <c r="X91" s="62">
        <f>'General Input'!C$35*F91/F$4</f>
        <v>30328.886402318287</v>
      </c>
      <c r="Y91" s="62">
        <f>'General Input'!D$35*G91/G$4</f>
        <v>31884.865409447073</v>
      </c>
      <c r="Z91" s="62">
        <f>'General Input'!E$35*H91/H$4</f>
        <v>30143.294371748707</v>
      </c>
      <c r="AA91" s="62">
        <f>'General Input'!F$35*I91/I$4</f>
        <v>30962.182309223354</v>
      </c>
      <c r="AC91" s="62">
        <f>SUM(E91,Q91,W91)*(1-'Misc Data'!BS91)</f>
        <v>114541.15193948538</v>
      </c>
      <c r="AD91" s="62">
        <f>SUM(F91,R91,X91)*(1-'Misc Data'!BT91)</f>
        <v>113858.99581036938</v>
      </c>
      <c r="AE91" s="62">
        <f>SUM(G91,S91,Y91)*(1-'Misc Data'!BU91)</f>
        <v>115905.67297825537</v>
      </c>
      <c r="AF91" s="62">
        <f>SUM(H91,T91,Z91)*(1-'Misc Data'!BV91)</f>
        <v>114394.19481240975</v>
      </c>
      <c r="AG91" s="62">
        <f>SUM(I91,U91,AA91)*(1-'Misc Data'!BW91)</f>
        <v>115158.01143883532</v>
      </c>
      <c r="AI91" s="62">
        <f>'General Input'!B$47*E91/E$4</f>
        <v>33218.382733576495</v>
      </c>
      <c r="AJ91" s="62">
        <f>'General Input'!C$47*F91/F$4</f>
        <v>26639.603281154479</v>
      </c>
      <c r="AK91" s="62">
        <f>'General Input'!D$47*G91/G$4</f>
        <v>18225.436704669533</v>
      </c>
      <c r="AL91" s="62">
        <f>'General Input'!E$47*H91/H$4</f>
        <v>23986.629790558825</v>
      </c>
      <c r="AM91" s="62">
        <f>'General Input'!F$47*I91/I$4</f>
        <v>25551.846690566337</v>
      </c>
      <c r="AO91" s="62">
        <f>SUM(AC91,AI91)*'General Input'!$C$5</f>
        <v>154269.61828048242</v>
      </c>
      <c r="AP91" s="62">
        <f>SUM(AD91,AJ91)*'General Input'!$C$5</f>
        <v>146688.77577849763</v>
      </c>
      <c r="AQ91" s="62">
        <f>SUM(AE91,AK91)*'General Input'!$C$5</f>
        <v>140040.74346949591</v>
      </c>
      <c r="AR91" s="62">
        <f>SUM(AF91,AL91)*'General Input'!$C$5</f>
        <v>144477.69503385093</v>
      </c>
      <c r="AS91" s="62">
        <f>SUM(AG91,AM91)*'General Input'!$C$5</f>
        <v>146909.34260150383</v>
      </c>
    </row>
    <row r="92" spans="1:45" x14ac:dyDescent="0.2">
      <c r="A92" s="27">
        <f t="shared" si="8"/>
        <v>88</v>
      </c>
      <c r="B92" s="26" t="str">
        <f>'Misc Data'!B92</f>
        <v>Replace  low voltage cable</v>
      </c>
      <c r="C92" s="26" t="str">
        <f>'Misc Data'!C92</f>
        <v>Renewal</v>
      </c>
      <c r="D92" s="26" t="str">
        <f>'Misc Data'!D92</f>
        <v>Reliability &amp; quality maintained</v>
      </c>
      <c r="E92" s="62">
        <f>'Direct Base Project Costs input'!E92*(1+'Misc Data'!$R92*'General Input'!B$11)*(1+'Misc Data'!$S92*'General Input'!B$14)*(1+'Misc Data'!$T92*'General Input'!B$17)*(1+SUM('Misc Data'!$U92:$V92)*'General Input'!B$20)</f>
        <v>77847.304179104714</v>
      </c>
      <c r="F92" s="62">
        <f>'Direct Base Project Costs input'!F92*(1+'Misc Data'!$R92*'General Input'!C$11)*(1+'Misc Data'!$S92*'General Input'!C$14)*(1+'Misc Data'!$T92*'General Input'!C$17)*(1+SUM('Misc Data'!$U92:$V92)*'General Input'!C$20)</f>
        <v>77894.168889626279</v>
      </c>
      <c r="G92" s="62">
        <f>'Direct Base Project Costs input'!G92*(1+'Misc Data'!$R92*'General Input'!D$11)*(1+'Misc Data'!$S92*'General Input'!D$14)*(1+'Misc Data'!$T92*'General Input'!D$17)*(1+SUM('Misc Data'!$U92:$V92)*'General Input'!D$20)</f>
        <v>77965.648779950236</v>
      </c>
      <c r="H92" s="62">
        <f>'Direct Base Project Costs input'!H92*(1+'Misc Data'!$R92*'General Input'!E$11)*(1+'Misc Data'!$S92*'General Input'!E$14)*(1+'Misc Data'!$T92*'General Input'!E$17)*(1+SUM('Misc Data'!$U92:$V92)*'General Input'!E$20)</f>
        <v>78053.774294448085</v>
      </c>
      <c r="I92" s="62">
        <f>'Direct Base Project Costs input'!I92*(1+'Misc Data'!$R92*'General Input'!F$11)*(1+'Misc Data'!$S92*'General Input'!F$14)*(1+'Misc Data'!$T92*'General Input'!F$17)*(1+SUM('Misc Data'!$U92:$V92)*'General Input'!F$20)</f>
        <v>78156.68645050643</v>
      </c>
      <c r="K92" s="62">
        <f>IFERROR(('Direct Base Project Costs input'!E92*'Misc Data'!$R92)/'Misc Data'!F92,0)</f>
        <v>342.1119342333094</v>
      </c>
      <c r="L92" s="62">
        <f>IFERROR(('Direct Base Project Costs input'!F92*'Misc Data'!$R92)/'Misc Data'!G92,0)</f>
        <v>342.1119342333094</v>
      </c>
      <c r="M92" s="62">
        <f>IFERROR(('Direct Base Project Costs input'!G92*'Misc Data'!$R92)/'Misc Data'!H92,0)</f>
        <v>342.1119342333094</v>
      </c>
      <c r="N92" s="62">
        <f>IFERROR(('Direct Base Project Costs input'!H92*'Misc Data'!$R92)/'Misc Data'!I92,0)</f>
        <v>342.1119342333094</v>
      </c>
      <c r="O92" s="62">
        <f>IFERROR(('Direct Base Project Costs input'!I92*'Misc Data'!$R92)/'Misc Data'!J92,0)</f>
        <v>342.1119342333094</v>
      </c>
      <c r="Q92" s="62">
        <f>'General Input'!B$27*K92/K$4</f>
        <v>10862.626896066549</v>
      </c>
      <c r="R92" s="62">
        <f>'General Input'!C$27*L92/L$4</f>
        <v>10808.867719036605</v>
      </c>
      <c r="S92" s="62">
        <f>'General Input'!D$27*M92/M$4</f>
        <v>11402.194863006662</v>
      </c>
      <c r="T92" s="62">
        <f>'General Input'!E$27*N92/N$4</f>
        <v>11481.193396404675</v>
      </c>
      <c r="U92" s="62">
        <f>'General Input'!F$27*O92/O$4</f>
        <v>11009.898590052153</v>
      </c>
      <c r="W92" s="62">
        <f>'General Input'!B$35*E92/E$4</f>
        <v>31330.06373926139</v>
      </c>
      <c r="X92" s="62">
        <f>'General Input'!C$35*F92/F$4</f>
        <v>30554.039432790301</v>
      </c>
      <c r="Y92" s="62">
        <f>'General Input'!D$35*G92/G$4</f>
        <v>32088.869639919452</v>
      </c>
      <c r="Z92" s="62">
        <f>'General Input'!E$35*H92/H$4</f>
        <v>30298.207141242008</v>
      </c>
      <c r="AA92" s="62">
        <f>'General Input'!F$35*I92/I$4</f>
        <v>31076.017615831028</v>
      </c>
      <c r="AC92" s="62">
        <f>SUM(E92,Q92,W92)*(1-'Misc Data'!BS92)</f>
        <v>120039.99481443265</v>
      </c>
      <c r="AD92" s="62">
        <f>SUM(F92,R92,X92)*(1-'Misc Data'!BT92)</f>
        <v>119257.07604145318</v>
      </c>
      <c r="AE92" s="62">
        <f>SUM(G92,S92,Y92)*(1-'Misc Data'!BU92)</f>
        <v>121456.71328287636</v>
      </c>
      <c r="AF92" s="62">
        <f>SUM(H92,T92,Z92)*(1-'Misc Data'!BV92)</f>
        <v>119833.17483209477</v>
      </c>
      <c r="AG92" s="62">
        <f>SUM(I92,U92,AA92)*(1-'Misc Data'!BW92)</f>
        <v>120242.60265638962</v>
      </c>
      <c r="AI92" s="62">
        <f>'General Input'!B$47*E92/E$4</f>
        <v>33487.394184290119</v>
      </c>
      <c r="AJ92" s="62">
        <f>'General Input'!C$47*F92/F$4</f>
        <v>26837.368122558804</v>
      </c>
      <c r="AK92" s="62">
        <f>'General Input'!D$47*G92/G$4</f>
        <v>18342.045827593964</v>
      </c>
      <c r="AL92" s="62">
        <f>'General Input'!E$47*H92/H$4</f>
        <v>24109.902157734075</v>
      </c>
      <c r="AM92" s="62">
        <f>'General Input'!F$47*I92/I$4</f>
        <v>25645.790401425063</v>
      </c>
      <c r="AO92" s="62">
        <f>SUM(AC92,AI92)*'General Input'!$C$5</f>
        <v>160291.59640247605</v>
      </c>
      <c r="AP92" s="62">
        <f>SUM(AD92,AJ92)*'General Input'!$C$5</f>
        <v>152531.16615418176</v>
      </c>
      <c r="AQ92" s="62">
        <f>SUM(AE92,AK92)*'General Input'!$C$5</f>
        <v>145958.10180220613</v>
      </c>
      <c r="AR92" s="62">
        <f>SUM(AF92,AL92)*'General Input'!$C$5</f>
        <v>150285.01267598663</v>
      </c>
      <c r="AS92" s="62">
        <f>SUM(AG92,AM92)*'General Input'!$C$5</f>
        <v>152316.0367172242</v>
      </c>
    </row>
    <row r="93" spans="1:45" x14ac:dyDescent="0.2">
      <c r="A93" s="27">
        <f t="shared" si="8"/>
        <v>89</v>
      </c>
      <c r="B93" s="26" t="str">
        <f>'Misc Data'!B93</f>
        <v>Replace 3G Cybertec Modems Project</v>
      </c>
      <c r="C93" s="26" t="str">
        <f>'Misc Data'!C93</f>
        <v>Renewal</v>
      </c>
      <c r="D93" s="26" t="str">
        <f>'Misc Data'!D93</f>
        <v>Reliability &amp; quality maintained</v>
      </c>
      <c r="E93" s="62">
        <f>'Direct Base Project Costs input'!E93*(1+'Misc Data'!$R93*'General Input'!B$11)*(1+'Misc Data'!$S93*'General Input'!B$14)*(1+'Misc Data'!$T93*'General Input'!B$17)*(1+SUM('Misc Data'!$U93:$V93)*'General Input'!B$20)</f>
        <v>268131.40085225576</v>
      </c>
      <c r="F93" s="62">
        <f>'Direct Base Project Costs input'!F93*(1+'Misc Data'!$R93*'General Input'!C$11)*(1+'Misc Data'!$S93*'General Input'!C$14)*(1+'Misc Data'!$T93*'General Input'!C$17)*(1+SUM('Misc Data'!$U93:$V93)*'General Input'!C$20)</f>
        <v>0</v>
      </c>
      <c r="G93" s="62">
        <f>'Direct Base Project Costs input'!G93*(1+'Misc Data'!$R93*'General Input'!D$11)*(1+'Misc Data'!$S93*'General Input'!D$14)*(1+'Misc Data'!$T93*'General Input'!D$17)*(1+SUM('Misc Data'!$U93:$V93)*'General Input'!D$20)</f>
        <v>0</v>
      </c>
      <c r="H93" s="62">
        <f>'Direct Base Project Costs input'!H93*(1+'Misc Data'!$R93*'General Input'!E$11)*(1+'Misc Data'!$S93*'General Input'!E$14)*(1+'Misc Data'!$T93*'General Input'!E$17)*(1+SUM('Misc Data'!$U93:$V93)*'General Input'!E$20)</f>
        <v>0</v>
      </c>
      <c r="I93" s="62">
        <f>'Direct Base Project Costs input'!I93*(1+'Misc Data'!$R93*'General Input'!F$11)*(1+'Misc Data'!$S93*'General Input'!F$14)*(1+'Misc Data'!$T93*'General Input'!F$17)*(1+SUM('Misc Data'!$U93:$V93)*'General Input'!F$20)</f>
        <v>0</v>
      </c>
      <c r="K93" s="62">
        <f>IFERROR(('Direct Base Project Costs input'!E93*'Misc Data'!$R93)/'Misc Data'!F93,0)</f>
        <v>4386.1061487102197</v>
      </c>
      <c r="L93" s="62">
        <f>IFERROR(('Direct Base Project Costs input'!F93*'Misc Data'!$R93)/'Misc Data'!G93,0)</f>
        <v>0</v>
      </c>
      <c r="M93" s="62">
        <f>IFERROR(('Direct Base Project Costs input'!G93*'Misc Data'!$R93)/'Misc Data'!H93,0)</f>
        <v>0</v>
      </c>
      <c r="N93" s="62">
        <f>IFERROR(('Direct Base Project Costs input'!H93*'Misc Data'!$R93)/'Misc Data'!I93,0)</f>
        <v>0</v>
      </c>
      <c r="O93" s="62">
        <f>IFERROR(('Direct Base Project Costs input'!I93*'Misc Data'!$R93)/'Misc Data'!J93,0)</f>
        <v>0</v>
      </c>
      <c r="Q93" s="62">
        <f>'General Input'!B$27*K93/K$4</f>
        <v>139266.21626561086</v>
      </c>
      <c r="R93" s="62">
        <f>'General Input'!C$27*L93/L$4</f>
        <v>0</v>
      </c>
      <c r="S93" s="62">
        <f>'General Input'!D$27*M93/M$4</f>
        <v>0</v>
      </c>
      <c r="T93" s="62">
        <f>'General Input'!E$27*N93/N$4</f>
        <v>0</v>
      </c>
      <c r="U93" s="62">
        <f>'General Input'!F$27*O93/O$4</f>
        <v>0</v>
      </c>
      <c r="W93" s="62">
        <f>'General Input'!B$35*E93/E$4</f>
        <v>107910.91570584469</v>
      </c>
      <c r="X93" s="62">
        <f>'General Input'!C$35*F93/F$4</f>
        <v>0</v>
      </c>
      <c r="Y93" s="62">
        <f>'General Input'!D$35*G93/G$4</f>
        <v>0</v>
      </c>
      <c r="Z93" s="62">
        <f>'General Input'!E$35*H93/H$4</f>
        <v>0</v>
      </c>
      <c r="AA93" s="62">
        <f>'General Input'!F$35*I93/I$4</f>
        <v>0</v>
      </c>
      <c r="AC93" s="62">
        <f>SUM(E93,Q93,W93)*(1-'Misc Data'!BS93)</f>
        <v>515308.53282371134</v>
      </c>
      <c r="AD93" s="62">
        <f>SUM(F93,R93,X93)*(1-'Misc Data'!BT93)</f>
        <v>0</v>
      </c>
      <c r="AE93" s="62">
        <f>SUM(G93,S93,Y93)*(1-'Misc Data'!BU93)</f>
        <v>0</v>
      </c>
      <c r="AF93" s="62">
        <f>SUM(H93,T93,Z93)*(1-'Misc Data'!BV93)</f>
        <v>0</v>
      </c>
      <c r="AG93" s="62">
        <f>SUM(I93,U93,AA93)*(1-'Misc Data'!BW93)</f>
        <v>0</v>
      </c>
      <c r="AI93" s="62">
        <f>'General Input'!B$47*E93/E$4</f>
        <v>115341.46247206189</v>
      </c>
      <c r="AJ93" s="62">
        <f>'General Input'!C$47*F93/F$4</f>
        <v>0</v>
      </c>
      <c r="AK93" s="62">
        <f>'General Input'!D$47*G93/G$4</f>
        <v>0</v>
      </c>
      <c r="AL93" s="62">
        <f>'General Input'!E$47*H93/H$4</f>
        <v>0</v>
      </c>
      <c r="AM93" s="62">
        <f>'General Input'!F$47*I93/I$4</f>
        <v>0</v>
      </c>
      <c r="AO93" s="62">
        <f>SUM(AC93,AI93)*'General Input'!$C$5</f>
        <v>658435.5741112387</v>
      </c>
      <c r="AP93" s="62">
        <f>SUM(AD93,AJ93)*'General Input'!$C$5</f>
        <v>0</v>
      </c>
      <c r="AQ93" s="62">
        <f>SUM(AE93,AK93)*'General Input'!$C$5</f>
        <v>0</v>
      </c>
      <c r="AR93" s="62">
        <f>SUM(AF93,AL93)*'General Input'!$C$5</f>
        <v>0</v>
      </c>
      <c r="AS93" s="62">
        <f>SUM(AG93,AM93)*'General Input'!$C$5</f>
        <v>0</v>
      </c>
    </row>
    <row r="94" spans="1:45" x14ac:dyDescent="0.2">
      <c r="A94" s="27">
        <f t="shared" si="8"/>
        <v>90</v>
      </c>
      <c r="B94" s="26" t="str">
        <f>'Misc Data'!B94</f>
        <v>Replace aged/deteriorated  HV ABC   conductor (non HBCA)</v>
      </c>
      <c r="C94" s="26" t="str">
        <f>'Misc Data'!C94</f>
        <v>Renewal</v>
      </c>
      <c r="D94" s="26" t="str">
        <f>'Misc Data'!D94</f>
        <v>Reliability &amp; quality maintained</v>
      </c>
      <c r="E94" s="62">
        <f>'Direct Base Project Costs input'!E94*(1+'Misc Data'!$R94*'General Input'!B$11)*(1+'Misc Data'!$S94*'General Input'!B$14)*(1+'Misc Data'!$T94*'General Input'!B$17)*(1+SUM('Misc Data'!$U94:$V94)*'General Input'!B$20)</f>
        <v>75276.939640705314</v>
      </c>
      <c r="F94" s="62">
        <f>'Direct Base Project Costs input'!F94*(1+'Misc Data'!$R94*'General Input'!C$11)*(1+'Misc Data'!$S94*'General Input'!C$14)*(1+'Misc Data'!$T94*'General Input'!C$17)*(1+SUM('Misc Data'!$U94:$V94)*'General Input'!C$20)</f>
        <v>75302.929614291745</v>
      </c>
      <c r="G94" s="62">
        <f>'Direct Base Project Costs input'!G94*(1+'Misc Data'!$R94*'General Input'!D$11)*(1+'Misc Data'!$S94*'General Input'!D$14)*(1+'Misc Data'!$T94*'General Input'!D$17)*(1+SUM('Misc Data'!$U94:$V94)*'General Input'!D$20)</f>
        <v>75342.570539004693</v>
      </c>
      <c r="H94" s="62">
        <f>'Direct Base Project Costs input'!H94*(1+'Misc Data'!$R94*'General Input'!E$11)*(1+'Misc Data'!$S94*'General Input'!E$14)*(1+'Misc Data'!$T94*'General Input'!E$17)*(1+SUM('Misc Data'!$U94:$V94)*'General Input'!E$20)</f>
        <v>75391.442702485467</v>
      </c>
      <c r="I94" s="62">
        <f>'Direct Base Project Costs input'!I94*(1+'Misc Data'!$R94*'General Input'!F$11)*(1+'Misc Data'!$S94*'General Input'!F$14)*(1+'Misc Data'!$T94*'General Input'!F$17)*(1+SUM('Misc Data'!$U94:$V94)*'General Input'!F$20)</f>
        <v>75448.515160373528</v>
      </c>
      <c r="K94" s="62">
        <f>IFERROR(('Direct Base Project Costs input'!E94*'Misc Data'!$R94)/'Misc Data'!F94,0)</f>
        <v>176.29835379728789</v>
      </c>
      <c r="L94" s="62">
        <f>IFERROR(('Direct Base Project Costs input'!F94*'Misc Data'!$R94)/'Misc Data'!G94,0)</f>
        <v>176.29835379728789</v>
      </c>
      <c r="M94" s="62">
        <f>IFERROR(('Direct Base Project Costs input'!G94*'Misc Data'!$R94)/'Misc Data'!H94,0)</f>
        <v>176.29835379728789</v>
      </c>
      <c r="N94" s="62">
        <f>IFERROR(('Direct Base Project Costs input'!H94*'Misc Data'!$R94)/'Misc Data'!I94,0)</f>
        <v>176.29835379728789</v>
      </c>
      <c r="O94" s="62">
        <f>IFERROR(('Direct Base Project Costs input'!I94*'Misc Data'!$R94)/'Misc Data'!J94,0)</f>
        <v>176.29835379728789</v>
      </c>
      <c r="Q94" s="62">
        <f>'General Input'!B$27*K94/K$4</f>
        <v>5597.7680053238482</v>
      </c>
      <c r="R94" s="62">
        <f>'General Input'!C$27*L94/L$4</f>
        <v>5570.064632645207</v>
      </c>
      <c r="S94" s="62">
        <f>'General Input'!D$27*M94/M$4</f>
        <v>5875.8201128788542</v>
      </c>
      <c r="T94" s="62">
        <f>'General Input'!E$27*N94/N$4</f>
        <v>5916.529921560862</v>
      </c>
      <c r="U94" s="62">
        <f>'General Input'!F$27*O94/O$4</f>
        <v>5673.6605849521666</v>
      </c>
      <c r="W94" s="62">
        <f>'General Input'!B$35*E94/E$4</f>
        <v>30295.606789590864</v>
      </c>
      <c r="X94" s="62">
        <f>'General Input'!C$35*F94/F$4</f>
        <v>29537.6241076515</v>
      </c>
      <c r="Y94" s="62">
        <f>'General Input'!D$35*G94/G$4</f>
        <v>31009.27090578237</v>
      </c>
      <c r="Z94" s="62">
        <f>'General Input'!E$35*H94/H$4</f>
        <v>29264.767377680266</v>
      </c>
      <c r="AA94" s="62">
        <f>'General Input'!F$35*I94/I$4</f>
        <v>29999.216864149304</v>
      </c>
      <c r="AC94" s="62">
        <f>SUM(E94,Q94,W94)*(1-'Misc Data'!BS94)</f>
        <v>111170.31443562002</v>
      </c>
      <c r="AD94" s="62">
        <f>SUM(F94,R94,X94)*(1-'Misc Data'!BT94)</f>
        <v>110410.61835458846</v>
      </c>
      <c r="AE94" s="62">
        <f>SUM(G94,S94,Y94)*(1-'Misc Data'!BU94)</f>
        <v>112227.66155766591</v>
      </c>
      <c r="AF94" s="62">
        <f>SUM(H94,T94,Z94)*(1-'Misc Data'!BV94)</f>
        <v>110572.7400017266</v>
      </c>
      <c r="AG94" s="62">
        <f>SUM(I94,U94,AA94)*(1-'Misc Data'!BW94)</f>
        <v>111121.39260947501</v>
      </c>
      <c r="AI94" s="62">
        <f>'General Input'!B$47*E94/E$4</f>
        <v>32381.706435660217</v>
      </c>
      <c r="AJ94" s="62">
        <f>'General Input'!C$47*F94/F$4</f>
        <v>25944.592150787099</v>
      </c>
      <c r="AK94" s="62">
        <f>'General Input'!D$47*G94/G$4</f>
        <v>17724.945578219005</v>
      </c>
      <c r="AL94" s="62">
        <f>'General Input'!E$47*H94/H$4</f>
        <v>23287.538924515913</v>
      </c>
      <c r="AM94" s="62">
        <f>'General Input'!F$47*I94/I$4</f>
        <v>24757.149948098177</v>
      </c>
      <c r="AO94" s="62">
        <f>SUM(AC94,AI94)*'General Input'!$C$5</f>
        <v>149876.72715811309</v>
      </c>
      <c r="AP94" s="62">
        <f>SUM(AD94,AJ94)*'General Input'!$C$5</f>
        <v>142362.835141319</v>
      </c>
      <c r="AQ94" s="62">
        <f>SUM(AE94,AK94)*'General Input'!$C$5</f>
        <v>135678.14179819135</v>
      </c>
      <c r="AR94" s="62">
        <f>SUM(AF94,AL94)*'General Input'!$C$5</f>
        <v>139757.98027898878</v>
      </c>
      <c r="AS94" s="62">
        <f>SUM(AG94,AM94)*'General Input'!$C$5</f>
        <v>141865.16585373817</v>
      </c>
    </row>
    <row r="95" spans="1:45" x14ac:dyDescent="0.2">
      <c r="A95" s="27">
        <f t="shared" si="8"/>
        <v>91</v>
      </c>
      <c r="B95" s="26" t="str">
        <f>'Misc Data'!B95</f>
        <v>Replace aged/deteriorated Aluminium conductor</v>
      </c>
      <c r="C95" s="26" t="str">
        <f>'Misc Data'!C95</f>
        <v>Renewal</v>
      </c>
      <c r="D95" s="26" t="str">
        <f>'Misc Data'!D95</f>
        <v>Reliability &amp; quality maintained</v>
      </c>
      <c r="E95" s="62">
        <f>'Direct Base Project Costs input'!E95*(1+'Misc Data'!$R95*'General Input'!B$11)*(1+'Misc Data'!$S95*'General Input'!B$14)*(1+'Misc Data'!$T95*'General Input'!B$17)*(1+SUM('Misc Data'!$U95:$V95)*'General Input'!B$20)</f>
        <v>369671.87775295594</v>
      </c>
      <c r="F95" s="62">
        <f>'Direct Base Project Costs input'!F95*(1+'Misc Data'!$R95*'General Input'!C$11)*(1+'Misc Data'!$S95*'General Input'!C$14)*(1+'Misc Data'!$T95*'General Input'!C$17)*(1+SUM('Misc Data'!$U95:$V95)*'General Input'!C$20)</f>
        <v>369799.50996154518</v>
      </c>
      <c r="G95" s="62">
        <f>'Direct Base Project Costs input'!G95*(1+'Misc Data'!$R95*'General Input'!D$11)*(1+'Misc Data'!$S95*'General Input'!D$14)*(1+'Misc Data'!$T95*'General Input'!D$17)*(1+SUM('Misc Data'!$U95:$V95)*'General Input'!D$20)</f>
        <v>369994.17960038933</v>
      </c>
      <c r="H95" s="62">
        <f>'Direct Base Project Costs input'!H95*(1+'Misc Data'!$R95*'General Input'!E$11)*(1+'Misc Data'!$S95*'General Input'!E$14)*(1+'Misc Data'!$T95*'General Input'!E$17)*(1+SUM('Misc Data'!$U95:$V95)*'General Input'!E$20)</f>
        <v>370234.18223613058</v>
      </c>
      <c r="I95" s="62">
        <f>'Direct Base Project Costs input'!I95*(1+'Misc Data'!$R95*'General Input'!F$11)*(1+'Misc Data'!$S95*'General Input'!F$14)*(1+'Misc Data'!$T95*'General Input'!F$17)*(1+SUM('Misc Data'!$U95:$V95)*'General Input'!F$20)</f>
        <v>370514.45508156653</v>
      </c>
      <c r="K95" s="62">
        <f>IFERROR(('Direct Base Project Costs input'!E95*'Misc Data'!$R95)/'Misc Data'!F95,0)</f>
        <v>865.76010130336988</v>
      </c>
      <c r="L95" s="62">
        <f>IFERROR(('Direct Base Project Costs input'!F95*'Misc Data'!$R95)/'Misc Data'!G95,0)</f>
        <v>865.76010130336988</v>
      </c>
      <c r="M95" s="62">
        <f>IFERROR(('Direct Base Project Costs input'!G95*'Misc Data'!$R95)/'Misc Data'!H95,0)</f>
        <v>865.76010130336988</v>
      </c>
      <c r="N95" s="62">
        <f>IFERROR(('Direct Base Project Costs input'!H95*'Misc Data'!$R95)/'Misc Data'!I95,0)</f>
        <v>865.76010130336988</v>
      </c>
      <c r="O95" s="62">
        <f>IFERROR(('Direct Base Project Costs input'!I95*'Misc Data'!$R95)/'Misc Data'!J95,0)</f>
        <v>865.76010130336988</v>
      </c>
      <c r="Q95" s="62">
        <f>'General Input'!B$27*K95/K$4</f>
        <v>27489.333229590779</v>
      </c>
      <c r="R95" s="62">
        <f>'General Input'!C$27*L95/L$4</f>
        <v>27353.288427015465</v>
      </c>
      <c r="S95" s="62">
        <f>'General Input'!D$27*M95/M$4</f>
        <v>28854.782285803922</v>
      </c>
      <c r="T95" s="62">
        <f>'General Input'!E$27*N95/N$4</f>
        <v>29054.698662386203</v>
      </c>
      <c r="U95" s="62">
        <f>'General Input'!F$27*O95/O$4</f>
        <v>27862.02398938503</v>
      </c>
      <c r="W95" s="62">
        <f>'General Input'!B$35*E95/E$4</f>
        <v>148776.42347082432</v>
      </c>
      <c r="X95" s="62">
        <f>'General Input'!C$35*F95/F$4</f>
        <v>145054.10315888657</v>
      </c>
      <c r="Y95" s="62">
        <f>'General Input'!D$35*G95/G$4</f>
        <v>152281.1030564917</v>
      </c>
      <c r="Z95" s="62">
        <f>'General Input'!E$35*H95/H$4</f>
        <v>143714.15150076238</v>
      </c>
      <c r="AA95" s="62">
        <f>'General Input'!F$35*I95/I$4</f>
        <v>147320.90440305744</v>
      </c>
      <c r="AC95" s="62">
        <f>SUM(E95,Q95,W95)*(1-'Misc Data'!BS95)</f>
        <v>545937.63445337105</v>
      </c>
      <c r="AD95" s="62">
        <f>SUM(F95,R95,X95)*(1-'Misc Data'!BT95)</f>
        <v>542206.9015474472</v>
      </c>
      <c r="AE95" s="62">
        <f>SUM(G95,S95,Y95)*(1-'Misc Data'!BU95)</f>
        <v>551130.06494268496</v>
      </c>
      <c r="AF95" s="62">
        <f>SUM(H95,T95,Z95)*(1-'Misc Data'!BV95)</f>
        <v>543003.03239927918</v>
      </c>
      <c r="AG95" s="62">
        <f>SUM(I95,U95,AA95)*(1-'Misc Data'!BW95)</f>
        <v>545697.383474009</v>
      </c>
      <c r="AI95" s="62">
        <f>'General Input'!B$47*E95/E$4</f>
        <v>159020.89378302108</v>
      </c>
      <c r="AJ95" s="62">
        <f>'General Input'!C$47*F95/F$4</f>
        <v>127409.35196885513</v>
      </c>
      <c r="AK95" s="62">
        <f>'General Input'!D$47*G95/G$4</f>
        <v>87044.106018118415</v>
      </c>
      <c r="AL95" s="62">
        <f>'General Input'!E$47*H95/H$4</f>
        <v>114361.02853256538</v>
      </c>
      <c r="AM95" s="62">
        <f>'General Input'!F$47*I95/I$4</f>
        <v>121578.03109702466</v>
      </c>
      <c r="AO95" s="62">
        <f>SUM(AC95,AI95)*'General Input'!$C$5</f>
        <v>736018.03968340368</v>
      </c>
      <c r="AP95" s="62">
        <f>SUM(AD95,AJ95)*'General Input'!$C$5</f>
        <v>699118.63253315759</v>
      </c>
      <c r="AQ95" s="62">
        <f>SUM(AE95,AK95)*'General Input'!$C$5</f>
        <v>666291.25469583052</v>
      </c>
      <c r="AR95" s="62">
        <f>SUM(AF95,AL95)*'General Input'!$C$5</f>
        <v>686326.62505096395</v>
      </c>
      <c r="AS95" s="62">
        <f>SUM(AG95,AM95)*'General Input'!$C$5</f>
        <v>696674.65941601351</v>
      </c>
    </row>
    <row r="96" spans="1:45" x14ac:dyDescent="0.2">
      <c r="A96" s="27">
        <f t="shared" si="8"/>
        <v>92</v>
      </c>
      <c r="B96" s="26" t="str">
        <f>'Misc Data'!B96</f>
        <v>Replace AK Power sectionaliser with recloser</v>
      </c>
      <c r="C96" s="26" t="str">
        <f>'Misc Data'!C96</f>
        <v>Renewal</v>
      </c>
      <c r="D96" s="26" t="str">
        <f>'Misc Data'!D96</f>
        <v>Reliability &amp; quality maintained</v>
      </c>
      <c r="E96" s="62">
        <f>'Direct Base Project Costs input'!E96*(1+'Misc Data'!$R96*'General Input'!B$11)*(1+'Misc Data'!$S96*'General Input'!B$14)*(1+'Misc Data'!$T96*'General Input'!B$17)*(1+SUM('Misc Data'!$U96:$V96)*'General Input'!B$20)</f>
        <v>76062.109793165917</v>
      </c>
      <c r="F96" s="62">
        <f>'Direct Base Project Costs input'!F96*(1+'Misc Data'!$R96*'General Input'!C$11)*(1+'Misc Data'!$S96*'General Input'!C$14)*(1+'Misc Data'!$T96*'General Input'!C$17)*(1+SUM('Misc Data'!$U96:$V96)*'General Input'!C$20)</f>
        <v>76107.35055398081</v>
      </c>
      <c r="G96" s="62">
        <f>'Direct Base Project Costs input'!G96*(1+'Misc Data'!$R96*'General Input'!D$11)*(1+'Misc Data'!$S96*'General Input'!D$14)*(1+'Misc Data'!$T96*'General Input'!D$17)*(1+SUM('Misc Data'!$U96:$V96)*'General Input'!D$20)</f>
        <v>76176.353532666311</v>
      </c>
      <c r="H96" s="62">
        <f>'Direct Base Project Costs input'!H96*(1+'Misc Data'!$R96*'General Input'!E$11)*(1+'Misc Data'!$S96*'General Input'!E$14)*(1+'Misc Data'!$T96*'General Input'!E$17)*(1+SUM('Misc Data'!$U96:$V96)*'General Input'!E$20)</f>
        <v>76261.425333573978</v>
      </c>
      <c r="I96" s="62">
        <f>'Direct Base Project Costs input'!I96*(1+'Misc Data'!$R96*'General Input'!F$11)*(1+'Misc Data'!$S96*'General Input'!F$14)*(1+'Misc Data'!$T96*'General Input'!F$17)*(1+SUM('Misc Data'!$U96:$V96)*'General Input'!F$20)</f>
        <v>76360.771391308372</v>
      </c>
      <c r="K96" s="62">
        <f>IFERROR(('Direct Base Project Costs input'!E96*'Misc Data'!$R96)/'Misc Data'!F96,0)</f>
        <v>335.36850304308814</v>
      </c>
      <c r="L96" s="62">
        <f>IFERROR(('Direct Base Project Costs input'!F96*'Misc Data'!$R96)/'Misc Data'!G96,0)</f>
        <v>335.36850304308814</v>
      </c>
      <c r="M96" s="62">
        <f>IFERROR(('Direct Base Project Costs input'!G96*'Misc Data'!$R96)/'Misc Data'!H96,0)</f>
        <v>335.36850304308814</v>
      </c>
      <c r="N96" s="62">
        <f>IFERROR(('Direct Base Project Costs input'!H96*'Misc Data'!$R96)/'Misc Data'!I96,0)</f>
        <v>335.36850304308814</v>
      </c>
      <c r="O96" s="62">
        <f>IFERROR(('Direct Base Project Costs input'!I96*'Misc Data'!$R96)/'Misc Data'!J96,0)</f>
        <v>335.36850304308814</v>
      </c>
      <c r="Q96" s="62">
        <f>'General Input'!B$27*K96/K$4</f>
        <v>10648.511661580997</v>
      </c>
      <c r="R96" s="62">
        <f>'General Input'!C$27*L96/L$4</f>
        <v>10595.812141566399</v>
      </c>
      <c r="S96" s="62">
        <f>'General Input'!D$27*M96/M$4</f>
        <v>11177.444105192575</v>
      </c>
      <c r="T96" s="62">
        <f>'General Input'!E$27*N96/N$4</f>
        <v>11254.885483984766</v>
      </c>
      <c r="U96" s="62">
        <f>'General Input'!F$27*O96/O$4</f>
        <v>10792.880456148941</v>
      </c>
      <c r="W96" s="62">
        <f>'General Input'!B$35*E96/E$4</f>
        <v>30611.602714975255</v>
      </c>
      <c r="X96" s="62">
        <f>'General Input'!C$35*F96/F$4</f>
        <v>29853.158755009365</v>
      </c>
      <c r="Y96" s="62">
        <f>'General Input'!D$35*G96/G$4</f>
        <v>31352.436828342743</v>
      </c>
      <c r="Z96" s="62">
        <f>'General Input'!E$35*H96/H$4</f>
        <v>29602.469355634166</v>
      </c>
      <c r="AA96" s="62">
        <f>'General Input'!F$35*I96/I$4</f>
        <v>30361.940669240958</v>
      </c>
      <c r="AC96" s="62">
        <f>SUM(E96,Q96,W96)*(1-'Misc Data'!BS96)</f>
        <v>117322.22416972218</v>
      </c>
      <c r="AD96" s="62">
        <f>SUM(F96,R96,X96)*(1-'Misc Data'!BT96)</f>
        <v>116556.32145055658</v>
      </c>
      <c r="AE96" s="62">
        <f>SUM(G96,S96,Y96)*(1-'Misc Data'!BU96)</f>
        <v>118706.23446620164</v>
      </c>
      <c r="AF96" s="62">
        <f>SUM(H96,T96,Z96)*(1-'Misc Data'!BV96)</f>
        <v>117118.78017319291</v>
      </c>
      <c r="AG96" s="62">
        <f>SUM(I96,U96,AA96)*(1-'Misc Data'!BW96)</f>
        <v>117515.59251669826</v>
      </c>
      <c r="AI96" s="62">
        <f>'General Input'!B$47*E96/E$4</f>
        <v>32719.461258058353</v>
      </c>
      <c r="AJ96" s="62">
        <f>'General Input'!C$47*F96/F$4</f>
        <v>26221.744358605385</v>
      </c>
      <c r="AK96" s="62">
        <f>'General Input'!D$47*G96/G$4</f>
        <v>17921.099732251296</v>
      </c>
      <c r="AL96" s="62">
        <f>'General Input'!E$47*H96/H$4</f>
        <v>23556.266430700889</v>
      </c>
      <c r="AM96" s="62">
        <f>'General Input'!F$47*I96/I$4</f>
        <v>25056.491350010914</v>
      </c>
      <c r="AO96" s="62">
        <f>SUM(AC96,AI96)*'General Input'!$C$5</f>
        <v>156652.31748543022</v>
      </c>
      <c r="AP96" s="62">
        <f>SUM(AD96,AJ96)*'General Input'!$C$5</f>
        <v>149068.67269135121</v>
      </c>
      <c r="AQ96" s="62">
        <f>SUM(AE96,AK96)*'General Input'!$C$5</f>
        <v>142646.9482332356</v>
      </c>
      <c r="AR96" s="62">
        <f>SUM(AF96,AL96)*'General Input'!$C$5</f>
        <v>146872.99732765235</v>
      </c>
      <c r="AS96" s="62">
        <f>SUM(AG96,AM96)*'General Input'!$C$5</f>
        <v>148853.61546539838</v>
      </c>
    </row>
    <row r="97" spans="1:45" x14ac:dyDescent="0.2">
      <c r="A97" s="27">
        <f t="shared" si="8"/>
        <v>93</v>
      </c>
      <c r="B97" s="26" t="str">
        <f>'Misc Data'!B97</f>
        <v>Replace Bellerive 33 kV Oil Filled Sub-transmission Cable</v>
      </c>
      <c r="C97" s="26" t="str">
        <f>'Misc Data'!C97</f>
        <v>Renewal</v>
      </c>
      <c r="D97" s="26" t="str">
        <f>'Misc Data'!D97</f>
        <v>Reliability &amp; quality maintained</v>
      </c>
      <c r="E97" s="62">
        <f>'Direct Base Project Costs input'!E97*(1+'Misc Data'!$R97*'General Input'!B$11)*(1+'Misc Data'!$S97*'General Input'!B$14)*(1+'Misc Data'!$T97*'General Input'!B$17)*(1+SUM('Misc Data'!$U97:$V97)*'General Input'!B$20)</f>
        <v>0</v>
      </c>
      <c r="F97" s="62">
        <f>'Direct Base Project Costs input'!F97*(1+'Misc Data'!$R97*'General Input'!C$11)*(1+'Misc Data'!$S97*'General Input'!C$14)*(1+'Misc Data'!$T97*'General Input'!C$17)*(1+SUM('Misc Data'!$U97:$V97)*'General Input'!C$20)</f>
        <v>0</v>
      </c>
      <c r="G97" s="62">
        <f>'Direct Base Project Costs input'!G97*(1+'Misc Data'!$R97*'General Input'!D$11)*(1+'Misc Data'!$S97*'General Input'!D$14)*(1+'Misc Data'!$T97*'General Input'!D$17)*(1+SUM('Misc Data'!$U97:$V97)*'General Input'!D$20)</f>
        <v>0</v>
      </c>
      <c r="H97" s="62">
        <f>'Direct Base Project Costs input'!H97*(1+'Misc Data'!$R97*'General Input'!E$11)*(1+'Misc Data'!$S97*'General Input'!E$14)*(1+'Misc Data'!$T97*'General Input'!E$17)*(1+SUM('Misc Data'!$U97:$V97)*'General Input'!E$20)</f>
        <v>0</v>
      </c>
      <c r="I97" s="62">
        <f>'Direct Base Project Costs input'!I97*(1+'Misc Data'!$R97*'General Input'!F$11)*(1+'Misc Data'!$S97*'General Input'!F$14)*(1+'Misc Data'!$T97*'General Input'!F$17)*(1+SUM('Misc Data'!$U97:$V97)*'General Input'!F$20)</f>
        <v>0</v>
      </c>
      <c r="K97" s="62">
        <f>IFERROR(('Direct Base Project Costs input'!E97*'Misc Data'!$R97)/'Misc Data'!F97,0)</f>
        <v>0</v>
      </c>
      <c r="L97" s="62">
        <f>IFERROR(('Direct Base Project Costs input'!F97*'Misc Data'!$R97)/'Misc Data'!G97,0)</f>
        <v>0</v>
      </c>
      <c r="M97" s="62">
        <f>IFERROR(('Direct Base Project Costs input'!G97*'Misc Data'!$R97)/'Misc Data'!H97,0)</f>
        <v>0</v>
      </c>
      <c r="N97" s="62">
        <f>IFERROR(('Direct Base Project Costs input'!H97*'Misc Data'!$R97)/'Misc Data'!I97,0)</f>
        <v>0</v>
      </c>
      <c r="O97" s="62">
        <f>IFERROR(('Direct Base Project Costs input'!I97*'Misc Data'!$R97)/'Misc Data'!J97,0)</f>
        <v>0</v>
      </c>
      <c r="Q97" s="62">
        <f>'General Input'!B$27*K97/K$4</f>
        <v>0</v>
      </c>
      <c r="R97" s="62">
        <f>'General Input'!C$27*L97/L$4</f>
        <v>0</v>
      </c>
      <c r="S97" s="62">
        <f>'General Input'!D$27*M97/M$4</f>
        <v>0</v>
      </c>
      <c r="T97" s="62">
        <f>'General Input'!E$27*N97/N$4</f>
        <v>0</v>
      </c>
      <c r="U97" s="62">
        <f>'General Input'!F$27*O97/O$4</f>
        <v>0</v>
      </c>
      <c r="W97" s="62">
        <f>'General Input'!B$35*E97/E$4</f>
        <v>0</v>
      </c>
      <c r="X97" s="62">
        <f>'General Input'!C$35*F97/F$4</f>
        <v>0</v>
      </c>
      <c r="Y97" s="62">
        <f>'General Input'!D$35*G97/G$4</f>
        <v>0</v>
      </c>
      <c r="Z97" s="62">
        <f>'General Input'!E$35*H97/H$4</f>
        <v>0</v>
      </c>
      <c r="AA97" s="62">
        <f>'General Input'!F$35*I97/I$4</f>
        <v>0</v>
      </c>
      <c r="AC97" s="62">
        <f>SUM(E97,Q97,W97)*(1-'Misc Data'!BS97)</f>
        <v>0</v>
      </c>
      <c r="AD97" s="62">
        <f>SUM(F97,R97,X97)*(1-'Misc Data'!BT97)</f>
        <v>0</v>
      </c>
      <c r="AE97" s="62">
        <f>SUM(G97,S97,Y97)*(1-'Misc Data'!BU97)</f>
        <v>0</v>
      </c>
      <c r="AF97" s="62">
        <f>SUM(H97,T97,Z97)*(1-'Misc Data'!BV97)</f>
        <v>0</v>
      </c>
      <c r="AG97" s="62">
        <f>SUM(I97,U97,AA97)*(1-'Misc Data'!BW97)</f>
        <v>0</v>
      </c>
      <c r="AI97" s="62">
        <f>'General Input'!B$47*E97/E$4</f>
        <v>0</v>
      </c>
      <c r="AJ97" s="62">
        <f>'General Input'!C$47*F97/F$4</f>
        <v>0</v>
      </c>
      <c r="AK97" s="62">
        <f>'General Input'!D$47*G97/G$4</f>
        <v>0</v>
      </c>
      <c r="AL97" s="62">
        <f>'General Input'!E$47*H97/H$4</f>
        <v>0</v>
      </c>
      <c r="AM97" s="62">
        <f>'General Input'!F$47*I97/I$4</f>
        <v>0</v>
      </c>
      <c r="AO97" s="62">
        <f>SUM(AC97,AI97)*'General Input'!$C$5</f>
        <v>0</v>
      </c>
      <c r="AP97" s="62">
        <f>SUM(AD97,AJ97)*'General Input'!$C$5</f>
        <v>0</v>
      </c>
      <c r="AQ97" s="62">
        <f>SUM(AE97,AK97)*'General Input'!$C$5</f>
        <v>0</v>
      </c>
      <c r="AR97" s="62">
        <f>SUM(AF97,AL97)*'General Input'!$C$5</f>
        <v>0</v>
      </c>
      <c r="AS97" s="62">
        <f>SUM(AG97,AM97)*'General Input'!$C$5</f>
        <v>0</v>
      </c>
    </row>
    <row r="98" spans="1:45" x14ac:dyDescent="0.2">
      <c r="A98" s="27">
        <f t="shared" si="8"/>
        <v>94</v>
      </c>
      <c r="B98" s="26" t="str">
        <f>'Misc Data'!B98</f>
        <v>Replace Crossarm (Safety)</v>
      </c>
      <c r="C98" s="26" t="str">
        <f>'Misc Data'!C98</f>
        <v>Renewal</v>
      </c>
      <c r="D98" s="26" t="str">
        <f>'Misc Data'!D98</f>
        <v>Reliability &amp; quality maintained</v>
      </c>
      <c r="E98" s="62">
        <f>'Direct Base Project Costs input'!E98*(1+'Misc Data'!$R98*'General Input'!B$11)*(1+'Misc Data'!$S98*'General Input'!B$14)*(1+'Misc Data'!$T98*'General Input'!B$17)*(1+SUM('Misc Data'!$U98:$V98)*'General Input'!B$20)</f>
        <v>2355441.8213327802</v>
      </c>
      <c r="F98" s="62">
        <f>'Direct Base Project Costs input'!F98*(1+'Misc Data'!$R98*'General Input'!C$11)*(1+'Misc Data'!$S98*'General Input'!C$14)*(1+'Misc Data'!$T98*'General Input'!C$17)*(1+SUM('Misc Data'!$U98:$V98)*'General Input'!C$20)</f>
        <v>1219359.9722791524</v>
      </c>
      <c r="G98" s="62">
        <f>'Direct Base Project Costs input'!G98*(1+'Misc Data'!$R98*'General Input'!D$11)*(1+'Misc Data'!$S98*'General Input'!D$14)*(1+'Misc Data'!$T98*'General Input'!D$17)*(1+SUM('Misc Data'!$U98:$V98)*'General Input'!D$20)</f>
        <v>1219882.1445388324</v>
      </c>
      <c r="H98" s="62">
        <f>'Direct Base Project Costs input'!H98*(1+'Misc Data'!$R98*'General Input'!E$11)*(1+'Misc Data'!$S98*'General Input'!E$14)*(1+'Misc Data'!$T98*'General Input'!E$17)*(1+SUM('Misc Data'!$U98:$V98)*'General Input'!E$20)</f>
        <v>1220525.9157985842</v>
      </c>
      <c r="I98" s="62">
        <f>'Direct Base Project Costs input'!I98*(1+'Misc Data'!$R98*'General Input'!F$11)*(1+'Misc Data'!$S98*'General Input'!F$14)*(1+'Misc Data'!$T98*'General Input'!F$17)*(1+SUM('Misc Data'!$U98:$V98)*'General Input'!F$20)</f>
        <v>1221277.7058871528</v>
      </c>
      <c r="K98" s="62">
        <f>IFERROR(('Direct Base Project Costs input'!E98*'Misc Data'!$R98)/'Misc Data'!F98,0)</f>
        <v>5271.9928678373453</v>
      </c>
      <c r="L98" s="62">
        <f>IFERROR(('Direct Base Project Costs input'!F98*'Misc Data'!$R98)/'Misc Data'!G98,0)</f>
        <v>2728.4301237493391</v>
      </c>
      <c r="M98" s="62">
        <f>IFERROR(('Direct Base Project Costs input'!G98*'Misc Data'!$R98)/'Misc Data'!H98,0)</f>
        <v>2728.4301237493391</v>
      </c>
      <c r="N98" s="62">
        <f>IFERROR(('Direct Base Project Costs input'!H98*'Misc Data'!$R98)/'Misc Data'!I98,0)</f>
        <v>2728.4301237493391</v>
      </c>
      <c r="O98" s="62">
        <f>IFERROR(('Direct Base Project Costs input'!I98*'Misc Data'!$R98)/'Misc Data'!J98,0)</f>
        <v>2728.4301237493391</v>
      </c>
      <c r="Q98" s="62">
        <f>'General Input'!B$27*K98/K$4</f>
        <v>167394.60332005323</v>
      </c>
      <c r="R98" s="62">
        <f>'General Input'!C$27*L98/L$4</f>
        <v>86203.482945816213</v>
      </c>
      <c r="S98" s="62">
        <f>'General Input'!D$27*M98/M$4</f>
        <v>90935.418581075457</v>
      </c>
      <c r="T98" s="62">
        <f>'General Input'!E$27*N98/N$4</f>
        <v>91565.452077972295</v>
      </c>
      <c r="U98" s="62">
        <f>'General Input'!F$27*O98/O$4</f>
        <v>87806.755528257971</v>
      </c>
      <c r="W98" s="62">
        <f>'General Input'!B$35*E98/E$4</f>
        <v>947960.15320830909</v>
      </c>
      <c r="X98" s="62">
        <f>'General Input'!C$35*F98/F$4</f>
        <v>478294.75821963628</v>
      </c>
      <c r="Y98" s="62">
        <f>'General Input'!D$35*G98/G$4</f>
        <v>502075.46175436256</v>
      </c>
      <c r="Z98" s="62">
        <f>'General Input'!E$35*H98/H$4</f>
        <v>473772.69520136388</v>
      </c>
      <c r="AA98" s="62">
        <f>'General Input'!F$35*I98/I$4</f>
        <v>485594.3774689663</v>
      </c>
      <c r="AC98" s="62">
        <f>SUM(E98,Q98,W98)*(1-'Misc Data'!BS98)</f>
        <v>3470796.5778611423</v>
      </c>
      <c r="AD98" s="62">
        <f>SUM(F98,R98,X98)*(1-'Misc Data'!BT98)</f>
        <v>1783858.2134446048</v>
      </c>
      <c r="AE98" s="62">
        <f>SUM(G98,S98,Y98)*(1-'Misc Data'!BU98)</f>
        <v>1812893.0248742704</v>
      </c>
      <c r="AF98" s="62">
        <f>SUM(H98,T98,Z98)*(1-'Misc Data'!BV98)</f>
        <v>1785864.0630779203</v>
      </c>
      <c r="AG98" s="62">
        <f>SUM(I98,U98,AA98)*(1-'Misc Data'!BW98)</f>
        <v>1794678.8388843769</v>
      </c>
      <c r="AI98" s="62">
        <f>'General Input'!B$47*E98/E$4</f>
        <v>1013234.9421844835</v>
      </c>
      <c r="AJ98" s="62">
        <f>'General Input'!C$47*F98/F$4</f>
        <v>420113.7635390684</v>
      </c>
      <c r="AK98" s="62">
        <f>'General Input'!D$47*G98/G$4</f>
        <v>286987.08404962171</v>
      </c>
      <c r="AL98" s="62">
        <f>'General Input'!E$47*H98/H$4</f>
        <v>377006.24571816192</v>
      </c>
      <c r="AM98" s="62">
        <f>'General Input'!F$47*I98/I$4</f>
        <v>400741.55506770738</v>
      </c>
      <c r="AO98" s="62">
        <f>SUM(AC98,AI98)*'General Input'!$C$5</f>
        <v>4681591.8342303997</v>
      </c>
      <c r="AP98" s="62">
        <f>SUM(AD98,AJ98)*'General Input'!$C$5</f>
        <v>2301075.9768732414</v>
      </c>
      <c r="AQ98" s="62">
        <f>SUM(AE98,AK98)*'General Input'!$C$5</f>
        <v>2192397.9630502029</v>
      </c>
      <c r="AR98" s="62">
        <f>SUM(AF98,AL98)*'General Input'!$C$5</f>
        <v>2258163.4252330349</v>
      </c>
      <c r="AS98" s="62">
        <f>SUM(AG98,AM98)*'General Input'!$C$5</f>
        <v>2292147.6227545305</v>
      </c>
    </row>
    <row r="99" spans="1:45" x14ac:dyDescent="0.2">
      <c r="A99" s="27">
        <f t="shared" si="8"/>
        <v>95</v>
      </c>
      <c r="B99" s="26" t="str">
        <f>'Misc Data'!B99</f>
        <v>Replace Distribution C&amp;I Substation Battery System</v>
      </c>
      <c r="C99" s="26" t="str">
        <f>'Misc Data'!C99</f>
        <v>Renewal</v>
      </c>
      <c r="D99" s="26" t="str">
        <f>'Misc Data'!D99</f>
        <v>Reliability &amp; quality maintained</v>
      </c>
      <c r="E99" s="62">
        <f>'Direct Base Project Costs input'!E99*(1+'Misc Data'!$R99*'General Input'!B$11)*(1+'Misc Data'!$S99*'General Input'!B$14)*(1+'Misc Data'!$T99*'General Input'!B$17)*(1+SUM('Misc Data'!$U99:$V99)*'General Input'!B$20)</f>
        <v>90717.967431448109</v>
      </c>
      <c r="F99" s="62">
        <f>'Direct Base Project Costs input'!F99*(1+'Misc Data'!$R99*'General Input'!C$11)*(1+'Misc Data'!$S99*'General Input'!C$14)*(1+'Misc Data'!$T99*'General Input'!C$17)*(1+SUM('Misc Data'!$U99:$V99)*'General Input'!C$20)</f>
        <v>90767.324007041403</v>
      </c>
      <c r="G99" s="62">
        <f>'Direct Base Project Costs input'!G99*(1+'Misc Data'!$R99*'General Input'!D$11)*(1+'Misc Data'!$S99*'General Input'!D$14)*(1+'Misc Data'!$T99*'General Input'!D$17)*(1+SUM('Misc Data'!$U99:$V99)*'General Input'!D$20)</f>
        <v>90842.6045874806</v>
      </c>
      <c r="H99" s="62">
        <f>'Direct Base Project Costs input'!H99*(1+'Misc Data'!$R99*'General Input'!E$11)*(1+'Misc Data'!$S99*'General Input'!E$14)*(1+'Misc Data'!$T99*'General Input'!E$17)*(1+SUM('Misc Data'!$U99:$V99)*'General Input'!E$20)</f>
        <v>90935.415864230352</v>
      </c>
      <c r="I99" s="62">
        <f>'Direct Base Project Costs input'!I99*(1+'Misc Data'!$R99*'General Input'!F$11)*(1+'Misc Data'!$S99*'General Input'!F$14)*(1+'Misc Data'!$T99*'General Input'!F$17)*(1+SUM('Misc Data'!$U99:$V99)*'General Input'!F$20)</f>
        <v>91043.800009857994</v>
      </c>
      <c r="K99" s="62">
        <f>IFERROR(('Direct Base Project Costs input'!E99*'Misc Data'!$R99)/'Misc Data'!F99,0)</f>
        <v>361.16122581745043</v>
      </c>
      <c r="L99" s="62">
        <f>IFERROR(('Direct Base Project Costs input'!F99*'Misc Data'!$R99)/'Misc Data'!G99,0)</f>
        <v>361.16122581745043</v>
      </c>
      <c r="M99" s="62">
        <f>IFERROR(('Direct Base Project Costs input'!G99*'Misc Data'!$R99)/'Misc Data'!H99,0)</f>
        <v>361.16122581745043</v>
      </c>
      <c r="N99" s="62">
        <f>IFERROR(('Direct Base Project Costs input'!H99*'Misc Data'!$R99)/'Misc Data'!I99,0)</f>
        <v>361.16122581745043</v>
      </c>
      <c r="O99" s="62">
        <f>IFERROR(('Direct Base Project Costs input'!I99*'Misc Data'!$R99)/'Misc Data'!J99,0)</f>
        <v>361.16122581745043</v>
      </c>
      <c r="Q99" s="62">
        <f>'General Input'!B$27*K99/K$4</f>
        <v>11467.473808456891</v>
      </c>
      <c r="R99" s="62">
        <f>'General Input'!C$27*L99/L$4</f>
        <v>11410.721242023968</v>
      </c>
      <c r="S99" s="62">
        <f>'General Input'!D$27*M99/M$4</f>
        <v>12037.085706938704</v>
      </c>
      <c r="T99" s="62">
        <f>'General Input'!E$27*N99/N$4</f>
        <v>12120.482993922411</v>
      </c>
      <c r="U99" s="62">
        <f>'General Input'!F$27*O99/O$4</f>
        <v>11622.945805209216</v>
      </c>
      <c r="W99" s="62">
        <f>'General Input'!B$35*E99/E$4</f>
        <v>36509.930971847236</v>
      </c>
      <c r="X99" s="62">
        <f>'General Input'!C$35*F99/F$4</f>
        <v>35603.543069439416</v>
      </c>
      <c r="Y99" s="62">
        <f>'General Input'!D$35*G99/G$4</f>
        <v>37388.72877959106</v>
      </c>
      <c r="Z99" s="62">
        <f>'General Input'!E$35*H99/H$4</f>
        <v>35298.486091599676</v>
      </c>
      <c r="AA99" s="62">
        <f>'General Input'!F$35*I99/I$4</f>
        <v>36200.085512967795</v>
      </c>
      <c r="AC99" s="62">
        <f>SUM(E99,Q99,W99)*(1-'Misc Data'!BS99)</f>
        <v>138695.37221175223</v>
      </c>
      <c r="AD99" s="62">
        <f>SUM(F99,R99,X99)*(1-'Misc Data'!BT99)</f>
        <v>137781.5883185048</v>
      </c>
      <c r="AE99" s="62">
        <f>SUM(G99,S99,Y99)*(1-'Misc Data'!BU99)</f>
        <v>140268.41907401037</v>
      </c>
      <c r="AF99" s="62">
        <f>SUM(H99,T99,Z99)*(1-'Misc Data'!BV99)</f>
        <v>138354.38494975245</v>
      </c>
      <c r="AG99" s="62">
        <f>SUM(I99,U99,AA99)*(1-'Misc Data'!BW99)</f>
        <v>138866.83132803498</v>
      </c>
      <c r="AI99" s="62">
        <f>'General Input'!B$47*E99/E$4</f>
        <v>39023.937527561968</v>
      </c>
      <c r="AJ99" s="62">
        <f>'General Input'!C$47*F99/F$4</f>
        <v>31272.637253864497</v>
      </c>
      <c r="AK99" s="62">
        <f>'General Input'!D$47*G99/G$4</f>
        <v>21371.453229926297</v>
      </c>
      <c r="AL99" s="62">
        <f>'General Input'!E$47*H99/H$4</f>
        <v>28088.891267304163</v>
      </c>
      <c r="AM99" s="62">
        <f>'General Input'!F$47*I99/I$4</f>
        <v>29874.478031776252</v>
      </c>
      <c r="AO99" s="62">
        <f>SUM(AC99,AI99)*'General Input'!$C$5</f>
        <v>185549.3801819151</v>
      </c>
      <c r="AP99" s="62">
        <f>SUM(AD99,AJ99)*'General Input'!$C$5</f>
        <v>176502.52422259847</v>
      </c>
      <c r="AQ99" s="62">
        <f>SUM(AE99,AK99)*'General Input'!$C$5</f>
        <v>168761.50465964043</v>
      </c>
      <c r="AR99" s="62">
        <f>SUM(AF99,AL99)*'General Input'!$C$5</f>
        <v>173776.53999907619</v>
      </c>
      <c r="AS99" s="62">
        <f>SUM(AG99,AM99)*'General Input'!$C$5</f>
        <v>176175.82134841903</v>
      </c>
    </row>
    <row r="100" spans="1:45" x14ac:dyDescent="0.2">
      <c r="A100" s="27">
        <f t="shared" si="8"/>
        <v>96</v>
      </c>
      <c r="B100" s="26" t="str">
        <f>'Misc Data'!B100</f>
        <v>Replace EDOs with alternative device (ie: boric acid fuses or dropout reclosers)</v>
      </c>
      <c r="C100" s="26" t="str">
        <f>'Misc Data'!C100</f>
        <v>Renewal</v>
      </c>
      <c r="D100" s="26" t="str">
        <f>'Misc Data'!D100</f>
        <v>Reliability &amp; quality maintained</v>
      </c>
      <c r="E100" s="62">
        <f>'Direct Base Project Costs input'!E100*(1+'Misc Data'!$R100*'General Input'!B$11)*(1+'Misc Data'!$S100*'General Input'!B$14)*(1+'Misc Data'!$T100*'General Input'!B$17)*(1+SUM('Misc Data'!$U100:$V100)*'General Input'!B$20)</f>
        <v>78419.141473422875</v>
      </c>
      <c r="F100" s="62">
        <f>'Direct Base Project Costs input'!F100*(1+'Misc Data'!$R100*'General Input'!C$11)*(1+'Misc Data'!$S100*'General Input'!C$14)*(1+'Misc Data'!$T100*'General Input'!C$17)*(1+SUM('Misc Data'!$U100:$V100)*'General Input'!C$20)</f>
        <v>78437.643812465816</v>
      </c>
      <c r="G100" s="62">
        <f>'Direct Base Project Costs input'!G100*(1+'Misc Data'!$R100*'General Input'!D$11)*(1+'Misc Data'!$S100*'General Input'!D$14)*(1+'Misc Data'!$T100*'General Input'!D$17)*(1+SUM('Misc Data'!$U100:$V100)*'General Input'!D$20)</f>
        <v>78465.864303978698</v>
      </c>
      <c r="H100" s="62">
        <f>'Direct Base Project Costs input'!H100*(1+'Misc Data'!$R100*'General Input'!E$11)*(1+'Misc Data'!$S100*'General Input'!E$14)*(1+'Misc Data'!$T100*'General Input'!E$17)*(1+SUM('Misc Data'!$U100:$V100)*'General Input'!E$20)</f>
        <v>78500.656541665157</v>
      </c>
      <c r="I100" s="62">
        <f>'Direct Base Project Costs input'!I100*(1+'Misc Data'!$R100*'General Input'!F$11)*(1+'Misc Data'!$S100*'General Input'!F$14)*(1+'Misc Data'!$T100*'General Input'!F$17)*(1+SUM('Misc Data'!$U100:$V100)*'General Input'!F$20)</f>
        <v>78541.286593186669</v>
      </c>
      <c r="K100" s="62">
        <f>IFERROR(('Direct Base Project Costs input'!E100*'Misc Data'!$R100)/'Misc Data'!F100,0)</f>
        <v>147.16546891600458</v>
      </c>
      <c r="L100" s="62">
        <f>IFERROR(('Direct Base Project Costs input'!F100*'Misc Data'!$R100)/'Misc Data'!G100,0)</f>
        <v>147.16546891600458</v>
      </c>
      <c r="M100" s="62">
        <f>IFERROR(('Direct Base Project Costs input'!G100*'Misc Data'!$R100)/'Misc Data'!H100,0)</f>
        <v>147.16546891600458</v>
      </c>
      <c r="N100" s="62">
        <f>IFERROR(('Direct Base Project Costs input'!H100*'Misc Data'!$R100)/'Misc Data'!I100,0)</f>
        <v>147.16546891600458</v>
      </c>
      <c r="O100" s="62">
        <f>IFERROR(('Direct Base Project Costs input'!I100*'Misc Data'!$R100)/'Misc Data'!J100,0)</f>
        <v>147.16546891600458</v>
      </c>
      <c r="Q100" s="62">
        <f>'General Input'!B$27*K100/K$4</f>
        <v>4672.7501173023702</v>
      </c>
      <c r="R100" s="62">
        <f>'General Input'!C$27*L100/L$4</f>
        <v>4649.6246612615569</v>
      </c>
      <c r="S100" s="62">
        <f>'General Input'!D$27*M100/M$4</f>
        <v>4904.8547734721387</v>
      </c>
      <c r="T100" s="62">
        <f>'General Input'!E$27*N100/N$4</f>
        <v>4938.8373828109488</v>
      </c>
      <c r="U100" s="62">
        <f>'General Input'!F$27*O100/O$4</f>
        <v>4736.1016281229922</v>
      </c>
      <c r="W100" s="62">
        <f>'General Input'!B$35*E100/E$4</f>
        <v>31560.202715406998</v>
      </c>
      <c r="X100" s="62">
        <f>'General Input'!C$35*F100/F$4</f>
        <v>30767.217831891026</v>
      </c>
      <c r="Y100" s="62">
        <f>'General Input'!D$35*G100/G$4</f>
        <v>32294.746856278118</v>
      </c>
      <c r="Z100" s="62">
        <f>'General Input'!E$35*H100/H$4</f>
        <v>30471.673844374767</v>
      </c>
      <c r="AA100" s="62">
        <f>'General Input'!F$35*I100/I$4</f>
        <v>31228.939155263877</v>
      </c>
      <c r="AC100" s="62">
        <f>SUM(E100,Q100,W100)*(1-'Misc Data'!BS100)</f>
        <v>114652.09430613225</v>
      </c>
      <c r="AD100" s="62">
        <f>SUM(F100,R100,X100)*(1-'Misc Data'!BT100)</f>
        <v>113854.4863056184</v>
      </c>
      <c r="AE100" s="62">
        <f>SUM(G100,S100,Y100)*(1-'Misc Data'!BU100)</f>
        <v>115665.46593372895</v>
      </c>
      <c r="AF100" s="62">
        <f>SUM(H100,T100,Z100)*(1-'Misc Data'!BV100)</f>
        <v>113911.16776885086</v>
      </c>
      <c r="AG100" s="62">
        <f>SUM(I100,U100,AA100)*(1-'Misc Data'!BW100)</f>
        <v>114506.32737657355</v>
      </c>
      <c r="AI100" s="62">
        <f>'General Input'!B$47*E100/E$4</f>
        <v>33733.380106166784</v>
      </c>
      <c r="AJ100" s="62">
        <f>'General Input'!C$47*F100/F$4</f>
        <v>27024.614957303151</v>
      </c>
      <c r="AK100" s="62">
        <f>'General Input'!D$47*G100/G$4</f>
        <v>18459.725552049273</v>
      </c>
      <c r="AL100" s="62">
        <f>'General Input'!E$47*H100/H$4</f>
        <v>24247.938881183058</v>
      </c>
      <c r="AM100" s="62">
        <f>'General Input'!F$47*I100/I$4</f>
        <v>25771.990411884588</v>
      </c>
      <c r="AO100" s="62">
        <f>SUM(AC100,AI100)*'General Input'!$C$5</f>
        <v>154923.13607107618</v>
      </c>
      <c r="AP100" s="62">
        <f>SUM(AD100,AJ100)*'General Input'!$C$5</f>
        <v>147086.04235670052</v>
      </c>
      <c r="AQ100" s="62">
        <f>SUM(AE100,AK100)*'General Input'!$C$5</f>
        <v>140034.56452465322</v>
      </c>
      <c r="AR100" s="62">
        <f>SUM(AF100,AL100)*'General Input'!$C$5</f>
        <v>144246.20849025261</v>
      </c>
      <c r="AS100" s="62">
        <f>SUM(AG100,AM100)*'General Input'!$C$5</f>
        <v>146458.78918160245</v>
      </c>
    </row>
    <row r="101" spans="1:45" x14ac:dyDescent="0.2">
      <c r="A101" s="27">
        <f t="shared" si="8"/>
        <v>97</v>
      </c>
      <c r="B101" s="26" t="str">
        <f>'Misc Data'!B101</f>
        <v>Replace fault indicators in Overhead Systems</v>
      </c>
      <c r="C101" s="26" t="str">
        <f>'Misc Data'!C101</f>
        <v>Renewal</v>
      </c>
      <c r="D101" s="26" t="str">
        <f>'Misc Data'!D101</f>
        <v>Reliability &amp; quality maintained</v>
      </c>
      <c r="E101" s="62">
        <f>'Direct Base Project Costs input'!E101*(1+'Misc Data'!$R101*'General Input'!B$11)*(1+'Misc Data'!$S101*'General Input'!B$14)*(1+'Misc Data'!$T101*'General Input'!B$17)*(1+SUM('Misc Data'!$U101:$V101)*'General Input'!B$20)</f>
        <v>29660.89093887711</v>
      </c>
      <c r="F101" s="62">
        <f>'Direct Base Project Costs input'!F101*(1+'Misc Data'!$R101*'General Input'!C$11)*(1+'Misc Data'!$S101*'General Input'!C$14)*(1+'Misc Data'!$T101*'General Input'!C$17)*(1+SUM('Misc Data'!$U101:$V101)*'General Input'!C$20)</f>
        <v>29722.91726206422</v>
      </c>
      <c r="G101" s="62">
        <f>'Direct Base Project Costs input'!G101*(1+'Misc Data'!$R101*'General Input'!D$11)*(1+'Misc Data'!$S101*'General Input'!D$14)*(1+'Misc Data'!$T101*'General Input'!D$17)*(1+SUM('Misc Data'!$U101:$V101)*'General Input'!D$20)</f>
        <v>29817.522237306213</v>
      </c>
      <c r="H101" s="62">
        <f>'Direct Base Project Costs input'!H101*(1+'Misc Data'!$R101*'General Input'!E$11)*(1+'Misc Data'!$S101*'General Input'!E$14)*(1+'Misc Data'!$T101*'General Input'!E$17)*(1+SUM('Misc Data'!$U101:$V101)*'General Input'!E$20)</f>
        <v>29934.158008282768</v>
      </c>
      <c r="I101" s="62">
        <f>'Direct Base Project Costs input'!I101*(1+'Misc Data'!$R101*'General Input'!F$11)*(1+'Misc Data'!$S101*'General Input'!F$14)*(1+'Misc Data'!$T101*'General Input'!F$17)*(1+SUM('Misc Data'!$U101:$V101)*'General Input'!F$20)</f>
        <v>30070.364176645264</v>
      </c>
      <c r="K101" s="62">
        <f>IFERROR(('Direct Base Project Costs input'!E101*'Misc Data'!$R101)/'Misc Data'!F101,0)</f>
        <v>485.19348024935397</v>
      </c>
      <c r="L101" s="62">
        <f>IFERROR(('Direct Base Project Costs input'!F101*'Misc Data'!$R101)/'Misc Data'!G101,0)</f>
        <v>485.19348024935397</v>
      </c>
      <c r="M101" s="62">
        <f>IFERROR(('Direct Base Project Costs input'!G101*'Misc Data'!$R101)/'Misc Data'!H101,0)</f>
        <v>485.19348024935397</v>
      </c>
      <c r="N101" s="62">
        <f>IFERROR(('Direct Base Project Costs input'!H101*'Misc Data'!$R101)/'Misc Data'!I101,0)</f>
        <v>485.19348024935397</v>
      </c>
      <c r="O101" s="62">
        <f>IFERROR(('Direct Base Project Costs input'!I101*'Misc Data'!$R101)/'Misc Data'!J101,0)</f>
        <v>485.19348024935397</v>
      </c>
      <c r="Q101" s="62">
        <f>'General Input'!B$27*K101/K$4</f>
        <v>15405.705621360963</v>
      </c>
      <c r="R101" s="62">
        <f>'General Input'!C$27*L101/L$4</f>
        <v>15329.462732445223</v>
      </c>
      <c r="S101" s="62">
        <f>'General Input'!D$27*M101/M$4</f>
        <v>16170.937212294606</v>
      </c>
      <c r="T101" s="62">
        <f>'General Input'!E$27*N101/N$4</f>
        <v>16282.975318886458</v>
      </c>
      <c r="U101" s="62">
        <f>'General Input'!F$27*O101/O$4</f>
        <v>15614.570786813982</v>
      </c>
      <c r="W101" s="62">
        <f>'General Input'!B$35*E101/E$4</f>
        <v>11937.184125737926</v>
      </c>
      <c r="X101" s="62">
        <f>'General Input'!C$35*F101/F$4</f>
        <v>11658.834018365389</v>
      </c>
      <c r="Y101" s="62">
        <f>'General Input'!D$35*G101/G$4</f>
        <v>12272.207042858257</v>
      </c>
      <c r="Z101" s="62">
        <f>'General Input'!E$35*H101/H$4</f>
        <v>11619.570329965843</v>
      </c>
      <c r="AA101" s="62">
        <f>'General Input'!F$35*I101/I$4</f>
        <v>11956.330408910617</v>
      </c>
      <c r="AC101" s="62">
        <f>SUM(E101,Q101,W101)*(1-'Misc Data'!BS101)</f>
        <v>57003.780685976002</v>
      </c>
      <c r="AD101" s="62">
        <f>SUM(F101,R101,X101)*(1-'Misc Data'!BT101)</f>
        <v>56711.214012874829</v>
      </c>
      <c r="AE101" s="62">
        <f>SUM(G101,S101,Y101)*(1-'Misc Data'!BU101)</f>
        <v>58260.66649245908</v>
      </c>
      <c r="AF101" s="62">
        <f>SUM(H101,T101,Z101)*(1-'Misc Data'!BV101)</f>
        <v>57836.703657135069</v>
      </c>
      <c r="AG101" s="62">
        <f>SUM(I101,U101,AA101)*(1-'Misc Data'!BW101)</f>
        <v>57641.26537236986</v>
      </c>
      <c r="AI101" s="62">
        <f>'General Input'!B$47*E101/E$4</f>
        <v>12759.156623358362</v>
      </c>
      <c r="AJ101" s="62">
        <f>'General Input'!C$47*F101/F$4</f>
        <v>10240.623702766132</v>
      </c>
      <c r="AK101" s="62">
        <f>'General Input'!D$47*G101/G$4</f>
        <v>7014.8118806216871</v>
      </c>
      <c r="AL101" s="62">
        <f>'General Input'!E$47*H101/H$4</f>
        <v>9246.312907705018</v>
      </c>
      <c r="AM101" s="62">
        <f>'General Input'!F$47*I101/I$4</f>
        <v>9867.0797342095884</v>
      </c>
      <c r="AO101" s="62">
        <f>SUM(AC101,AI101)*'General Input'!$C$5</f>
        <v>72836.597195905488</v>
      </c>
      <c r="AP101" s="62">
        <f>SUM(AD101,AJ101)*'General Input'!$C$5</f>
        <v>69901.644387431574</v>
      </c>
      <c r="AQ101" s="62">
        <f>SUM(AE101,AK101)*'General Input'!$C$5</f>
        <v>68151.426938182747</v>
      </c>
      <c r="AR101" s="62">
        <f>SUM(AF101,AL101)*'General Input'!$C$5</f>
        <v>70038.602797846179</v>
      </c>
      <c r="AS101" s="62">
        <f>SUM(AG101,AM101)*'General Input'!$C$5</f>
        <v>70482.670735141102</v>
      </c>
    </row>
    <row r="102" spans="1:45" x14ac:dyDescent="0.2">
      <c r="A102" s="27">
        <f t="shared" si="8"/>
        <v>98</v>
      </c>
      <c r="B102" s="26" t="str">
        <f>'Misc Data'!B102</f>
        <v>Replace ground mounted transformers</v>
      </c>
      <c r="C102" s="26" t="str">
        <f>'Misc Data'!C102</f>
        <v>Renewal</v>
      </c>
      <c r="D102" s="26" t="str">
        <f>'Misc Data'!D102</f>
        <v>Reliability &amp; quality maintained</v>
      </c>
      <c r="E102" s="62">
        <f>'Direct Base Project Costs input'!E102*(1+'Misc Data'!$R102*'General Input'!B$11)*(1+'Misc Data'!$S102*'General Input'!B$14)*(1+'Misc Data'!$T102*'General Input'!B$17)*(1+SUM('Misc Data'!$U102:$V102)*'General Input'!B$20)</f>
        <v>466902.29779847455</v>
      </c>
      <c r="F102" s="62">
        <f>'Direct Base Project Costs input'!F102*(1+'Misc Data'!$R102*'General Input'!C$11)*(1+'Misc Data'!$S102*'General Input'!C$14)*(1+'Misc Data'!$T102*'General Input'!C$17)*(1+SUM('Misc Data'!$U102:$V102)*'General Input'!C$20)</f>
        <v>513670.97926925123</v>
      </c>
      <c r="G102" s="62">
        <f>'Direct Base Project Costs input'!G102*(1+'Misc Data'!$R102*'General Input'!D$11)*(1+'Misc Data'!$S102*'General Input'!D$14)*(1+'Misc Data'!$T102*'General Input'!D$17)*(1+SUM('Misc Data'!$U102:$V102)*'General Input'!D$20)</f>
        <v>607207.11628685147</v>
      </c>
      <c r="H102" s="62">
        <f>'Direct Base Project Costs input'!H102*(1+'Misc Data'!$R102*'General Input'!E$11)*(1+'Misc Data'!$S102*'General Input'!E$14)*(1+'Misc Data'!$T102*'General Input'!E$17)*(1+SUM('Misc Data'!$U102:$V102)*'General Input'!E$20)</f>
        <v>560659.81012430741</v>
      </c>
      <c r="I102" s="62">
        <f>'Direct Base Project Costs input'!I102*(1+'Misc Data'!$R102*'General Input'!F$11)*(1+'Misc Data'!$S102*'General Input'!F$14)*(1+'Misc Data'!$T102*'General Input'!F$17)*(1+SUM('Misc Data'!$U102:$V102)*'General Input'!F$20)</f>
        <v>560847.74682907679</v>
      </c>
      <c r="K102" s="62">
        <f>IFERROR(('Direct Base Project Costs input'!E102*'Misc Data'!$R102)/'Misc Data'!F102,0)</f>
        <v>436.83550577830209</v>
      </c>
      <c r="L102" s="62">
        <f>IFERROR(('Direct Base Project Costs input'!F102*'Misc Data'!$R102)/'Misc Data'!G102,0)</f>
        <v>480.51454871496242</v>
      </c>
      <c r="M102" s="62">
        <f>IFERROR(('Direct Base Project Costs input'!G102*'Misc Data'!$R102)/'Misc Data'!H102,0)</f>
        <v>567.88164987062282</v>
      </c>
      <c r="N102" s="62">
        <f>IFERROR(('Direct Base Project Costs input'!H102*'Misc Data'!$R102)/'Misc Data'!I102,0)</f>
        <v>524.20260693396267</v>
      </c>
      <c r="O102" s="62">
        <f>IFERROR(('Direct Base Project Costs input'!I102*'Misc Data'!$R102)/'Misc Data'!J102,0)</f>
        <v>524.20260693396267</v>
      </c>
      <c r="Q102" s="62">
        <f>'General Input'!B$27*K102/K$4</f>
        <v>13870.258939836216</v>
      </c>
      <c r="R102" s="62">
        <f>'General Input'!C$27*L102/L$4</f>
        <v>15181.634063050786</v>
      </c>
      <c r="S102" s="62">
        <f>'General Input'!D$27*M102/M$4</f>
        <v>18926.838215865202</v>
      </c>
      <c r="T102" s="62">
        <f>'General Input'!E$27*N102/N$4</f>
        <v>17592.112133112321</v>
      </c>
      <c r="U102" s="62">
        <f>'General Input'!F$27*O102/O$4</f>
        <v>16869.968467828945</v>
      </c>
      <c r="W102" s="62">
        <f>'General Input'!B$35*E102/E$4</f>
        <v>187907.32581283385</v>
      </c>
      <c r="X102" s="62">
        <f>'General Input'!C$35*F102/F$4</f>
        <v>201487.7824591937</v>
      </c>
      <c r="Y102" s="62">
        <f>'General Input'!D$35*G102/G$4</f>
        <v>249912.49741220489</v>
      </c>
      <c r="Z102" s="62">
        <f>'General Input'!E$35*H102/H$4</f>
        <v>217631.84697301628</v>
      </c>
      <c r="AA102" s="62">
        <f>'General Input'!F$35*I102/I$4</f>
        <v>222999.65942512901</v>
      </c>
      <c r="AC102" s="62">
        <f>SUM(E102,Q102,W102)*(1-'Misc Data'!BS102)</f>
        <v>668679.88255114458</v>
      </c>
      <c r="AD102" s="62">
        <f>SUM(F102,R102,X102)*(1-'Misc Data'!BT102)</f>
        <v>730340.39579149568</v>
      </c>
      <c r="AE102" s="62">
        <f>SUM(G102,S102,Y102)*(1-'Misc Data'!BU102)</f>
        <v>876046.45191492152</v>
      </c>
      <c r="AF102" s="62">
        <f>SUM(H102,T102,Z102)*(1-'Misc Data'!BV102)</f>
        <v>795883.76923043595</v>
      </c>
      <c r="AG102" s="62">
        <f>SUM(I102,U102,AA102)*(1-'Misc Data'!BW102)</f>
        <v>800717.37472203467</v>
      </c>
      <c r="AI102" s="62">
        <f>'General Input'!B$47*E102/E$4</f>
        <v>200846.27793861448</v>
      </c>
      <c r="AJ102" s="62">
        <f>'General Input'!C$47*F102/F$4</f>
        <v>176978.29453778395</v>
      </c>
      <c r="AK102" s="62">
        <f>'General Input'!D$47*G102/G$4</f>
        <v>142850.35689510894</v>
      </c>
      <c r="AL102" s="62">
        <f>'General Input'!E$47*H102/H$4</f>
        <v>173181.28800380515</v>
      </c>
      <c r="AM102" s="62">
        <f>'General Input'!F$47*I102/I$4</f>
        <v>184032.67097816954</v>
      </c>
      <c r="AO102" s="62">
        <f>SUM(AC102,AI102)*'General Input'!$C$5</f>
        <v>907836.29740344628</v>
      </c>
      <c r="AP102" s="62">
        <f>SUM(AD102,AJ102)*'General Input'!$C$5</f>
        <v>947293.91457242821</v>
      </c>
      <c r="AQ102" s="62">
        <f>SUM(AE102,AK102)*'General Input'!$C$5</f>
        <v>1063788.0128014612</v>
      </c>
      <c r="AR102" s="62">
        <f>SUM(AF102,AL102)*'General Input'!$C$5</f>
        <v>1011760.7422036311</v>
      </c>
      <c r="AS102" s="62">
        <f>SUM(AG102,AM102)*'General Input'!$C$5</f>
        <v>1028136.7898727838</v>
      </c>
    </row>
    <row r="103" spans="1:45" x14ac:dyDescent="0.2">
      <c r="A103" s="27">
        <f t="shared" si="8"/>
        <v>99</v>
      </c>
      <c r="B103" s="26" t="str">
        <f>'Misc Data'!B103</f>
        <v>Replace high voltage cable</v>
      </c>
      <c r="C103" s="26" t="str">
        <f>'Misc Data'!C103</f>
        <v>Renewal</v>
      </c>
      <c r="D103" s="26" t="str">
        <f>'Misc Data'!D103</f>
        <v>Reliability &amp; quality maintained</v>
      </c>
      <c r="E103" s="62">
        <f>'Direct Base Project Costs input'!E103*(1+'Misc Data'!$R103*'General Input'!B$11)*(1+'Misc Data'!$S103*'General Input'!B$14)*(1+'Misc Data'!$T103*'General Input'!B$17)*(1+SUM('Misc Data'!$U103:$V103)*'General Input'!B$20)</f>
        <v>186373.85907895546</v>
      </c>
      <c r="F103" s="62">
        <f>'Direct Base Project Costs input'!F103*(1+'Misc Data'!$R103*'General Input'!C$11)*(1+'Misc Data'!$S103*'General Input'!C$14)*(1+'Misc Data'!$T103*'General Input'!C$17)*(1+SUM('Misc Data'!$U103:$V103)*'General Input'!C$20)</f>
        <v>186515.78916215707</v>
      </c>
      <c r="G103" s="62">
        <f>'Direct Base Project Costs input'!G103*(1+'Misc Data'!$R103*'General Input'!D$11)*(1+'Misc Data'!$S103*'General Input'!D$14)*(1+'Misc Data'!$T103*'General Input'!D$17)*(1+SUM('Misc Data'!$U103:$V103)*'General Input'!D$20)</f>
        <v>186732.26647884204</v>
      </c>
      <c r="H103" s="62">
        <f>'Direct Base Project Costs input'!H103*(1+'Misc Data'!$R103*'General Input'!E$11)*(1+'Misc Data'!$S103*'General Input'!E$14)*(1+'Misc Data'!$T103*'General Input'!E$17)*(1+SUM('Misc Data'!$U103:$V103)*'General Input'!E$20)</f>
        <v>186999.15517751675</v>
      </c>
      <c r="I103" s="62">
        <f>'Direct Base Project Costs input'!I103*(1+'Misc Data'!$R103*'General Input'!F$11)*(1+'Misc Data'!$S103*'General Input'!F$14)*(1+'Misc Data'!$T103*'General Input'!F$17)*(1+SUM('Misc Data'!$U103:$V103)*'General Input'!F$20)</f>
        <v>187310.82531714355</v>
      </c>
      <c r="K103" s="62">
        <f>IFERROR(('Direct Base Project Costs input'!E103*'Misc Data'!$R103)/'Misc Data'!F103,0)</f>
        <v>1030.6721535054048</v>
      </c>
      <c r="L103" s="62">
        <f>IFERROR(('Direct Base Project Costs input'!F103*'Misc Data'!$R103)/'Misc Data'!G103,0)</f>
        <v>1030.6721535054048</v>
      </c>
      <c r="M103" s="62">
        <f>IFERROR(('Direct Base Project Costs input'!G103*'Misc Data'!$R103)/'Misc Data'!H103,0)</f>
        <v>1030.6721535054048</v>
      </c>
      <c r="N103" s="62">
        <f>IFERROR(('Direct Base Project Costs input'!H103*'Misc Data'!$R103)/'Misc Data'!I103,0)</f>
        <v>1030.6721535054048</v>
      </c>
      <c r="O103" s="62">
        <f>IFERROR(('Direct Base Project Costs input'!I103*'Misc Data'!$R103)/'Misc Data'!J103,0)</f>
        <v>1030.6721535054048</v>
      </c>
      <c r="Q103" s="62">
        <f>'General Input'!B$27*K103/K$4</f>
        <v>32725.56708898515</v>
      </c>
      <c r="R103" s="62">
        <f>'General Input'!C$27*L103/L$4</f>
        <v>32563.608147434916</v>
      </c>
      <c r="S103" s="62">
        <f>'General Input'!D$27*M103/M$4</f>
        <v>34351.110143175836</v>
      </c>
      <c r="T103" s="62">
        <f>'General Input'!E$27*N103/N$4</f>
        <v>34589.10706872469</v>
      </c>
      <c r="U103" s="62">
        <f>'General Input'!F$27*O103/O$4</f>
        <v>33169.248874979246</v>
      </c>
      <c r="W103" s="62">
        <f>'General Input'!B$35*E103/E$4</f>
        <v>75007.155942634316</v>
      </c>
      <c r="X103" s="62">
        <f>'General Input'!C$35*F103/F$4</f>
        <v>73160.942059393376</v>
      </c>
      <c r="Y103" s="62">
        <f>'General Input'!D$35*G103/G$4</f>
        <v>76854.710380441058</v>
      </c>
      <c r="Z103" s="62">
        <f>'General Input'!E$35*H103/H$4</f>
        <v>72587.638330369125</v>
      </c>
      <c r="AA103" s="62">
        <f>'General Input'!F$35*I103/I$4</f>
        <v>74476.98682668095</v>
      </c>
      <c r="AC103" s="62">
        <f>SUM(E103,Q103,W103)*(1-'Misc Data'!BS103)</f>
        <v>294106.58211057493</v>
      </c>
      <c r="AD103" s="62">
        <f>SUM(F103,R103,X103)*(1-'Misc Data'!BT103)</f>
        <v>292240.33936898538</v>
      </c>
      <c r="AE103" s="62">
        <f>SUM(G103,S103,Y103)*(1-'Misc Data'!BU103)</f>
        <v>297938.08700245892</v>
      </c>
      <c r="AF103" s="62">
        <f>SUM(H103,T103,Z103)*(1-'Misc Data'!BV103)</f>
        <v>294175.90057661058</v>
      </c>
      <c r="AG103" s="62">
        <f>SUM(I103,U103,AA103)*(1-'Misc Data'!BW103)</f>
        <v>294957.06101880374</v>
      </c>
      <c r="AI103" s="62">
        <f>'General Input'!B$47*E103/E$4</f>
        <v>80172.010456073534</v>
      </c>
      <c r="AJ103" s="62">
        <f>'General Input'!C$47*F103/F$4</f>
        <v>64261.458409128791</v>
      </c>
      <c r="AK103" s="62">
        <f>'General Input'!D$47*G103/G$4</f>
        <v>43930.267275941667</v>
      </c>
      <c r="AL103" s="62">
        <f>'General Input'!E$47*H103/H$4</f>
        <v>57761.86194278051</v>
      </c>
      <c r="AM103" s="62">
        <f>'General Input'!F$47*I103/I$4</f>
        <v>61462.868810890846</v>
      </c>
      <c r="AO103" s="62">
        <f>SUM(AC103,AI103)*'General Input'!$C$5</f>
        <v>390768.7969752361</v>
      </c>
      <c r="AP103" s="62">
        <f>SUM(AD103,AJ103)*'General Input'!$C$5</f>
        <v>372208.78084940271</v>
      </c>
      <c r="AQ103" s="62">
        <f>SUM(AE103,AK103)*'General Input'!$C$5</f>
        <v>356930.60778378748</v>
      </c>
      <c r="AR103" s="62">
        <f>SUM(AF103,AL103)*'General Input'!$C$5</f>
        <v>367443.66042086476</v>
      </c>
      <c r="AS103" s="62">
        <f>SUM(AG103,AM103)*'General Input'!$C$5</f>
        <v>372123.30591081386</v>
      </c>
    </row>
    <row r="104" spans="1:45" x14ac:dyDescent="0.2">
      <c r="A104" s="27">
        <f t="shared" si="8"/>
        <v>100</v>
      </c>
      <c r="B104" s="26" t="str">
        <f>'Misc Data'!B104</f>
        <v>Replace High Voltage Submarine Cable</v>
      </c>
      <c r="C104" s="26" t="str">
        <f>'Misc Data'!C104</f>
        <v>Renewal</v>
      </c>
      <c r="D104" s="26" t="str">
        <f>'Misc Data'!D104</f>
        <v>Reliability &amp; quality maintained</v>
      </c>
      <c r="E104" s="62">
        <f>'Direct Base Project Costs input'!E104*(1+'Misc Data'!$R104*'General Input'!B$11)*(1+'Misc Data'!$S104*'General Input'!B$14)*(1+'Misc Data'!$T104*'General Input'!B$17)*(1+SUM('Misc Data'!$U104:$V104)*'General Input'!B$20)</f>
        <v>0</v>
      </c>
      <c r="F104" s="62">
        <f>'Direct Base Project Costs input'!F104*(1+'Misc Data'!$R104*'General Input'!C$11)*(1+'Misc Data'!$S104*'General Input'!C$14)*(1+'Misc Data'!$T104*'General Input'!C$17)*(1+SUM('Misc Data'!$U104:$V104)*'General Input'!C$20)</f>
        <v>458908.83922681661</v>
      </c>
      <c r="G104" s="62">
        <f>'Direct Base Project Costs input'!G104*(1+'Misc Data'!$R104*'General Input'!D$11)*(1+'Misc Data'!$S104*'General Input'!D$14)*(1+'Misc Data'!$T104*'General Input'!D$17)*(1+SUM('Misc Data'!$U104:$V104)*'General Input'!D$20)</f>
        <v>0</v>
      </c>
      <c r="H104" s="62">
        <f>'Direct Base Project Costs input'!H104*(1+'Misc Data'!$R104*'General Input'!E$11)*(1+'Misc Data'!$S104*'General Input'!E$14)*(1+'Misc Data'!$T104*'General Input'!E$17)*(1+SUM('Misc Data'!$U104:$V104)*'General Input'!E$20)</f>
        <v>0</v>
      </c>
      <c r="I104" s="62">
        <f>'Direct Base Project Costs input'!I104*(1+'Misc Data'!$R104*'General Input'!F$11)*(1+'Misc Data'!$S104*'General Input'!F$14)*(1+'Misc Data'!$T104*'General Input'!F$17)*(1+SUM('Misc Data'!$U104:$V104)*'General Input'!F$20)</f>
        <v>0</v>
      </c>
      <c r="K104" s="62">
        <f>IFERROR(('Direct Base Project Costs input'!E104*'Misc Data'!$R104)/'Misc Data'!F104,0)</f>
        <v>0</v>
      </c>
      <c r="L104" s="62">
        <f>IFERROR(('Direct Base Project Costs input'!F104*'Misc Data'!$R104)/'Misc Data'!G104,0)</f>
        <v>266.85235726009165</v>
      </c>
      <c r="M104" s="62">
        <f>IFERROR(('Direct Base Project Costs input'!G104*'Misc Data'!$R104)/'Misc Data'!H104,0)</f>
        <v>0</v>
      </c>
      <c r="N104" s="62">
        <f>IFERROR(('Direct Base Project Costs input'!H104*'Misc Data'!$R104)/'Misc Data'!I104,0)</f>
        <v>0</v>
      </c>
      <c r="O104" s="62">
        <f>IFERROR(('Direct Base Project Costs input'!I104*'Misc Data'!$R104)/'Misc Data'!J104,0)</f>
        <v>0</v>
      </c>
      <c r="Q104" s="62">
        <f>'General Input'!B$27*K104/K$4</f>
        <v>0</v>
      </c>
      <c r="R104" s="62">
        <f>'General Input'!C$27*L104/L$4</f>
        <v>8431.076327697996</v>
      </c>
      <c r="S104" s="62">
        <f>'General Input'!D$27*M104/M$4</f>
        <v>0</v>
      </c>
      <c r="T104" s="62">
        <f>'General Input'!E$27*N104/N$4</f>
        <v>0</v>
      </c>
      <c r="U104" s="62">
        <f>'General Input'!F$27*O104/O$4</f>
        <v>0</v>
      </c>
      <c r="W104" s="62">
        <f>'General Input'!B$35*E104/E$4</f>
        <v>0</v>
      </c>
      <c r="X104" s="62">
        <f>'General Input'!C$35*F104/F$4</f>
        <v>180007.2966907222</v>
      </c>
      <c r="Y104" s="62">
        <f>'General Input'!D$35*G104/G$4</f>
        <v>0</v>
      </c>
      <c r="Z104" s="62">
        <f>'General Input'!E$35*H104/H$4</f>
        <v>0</v>
      </c>
      <c r="AA104" s="62">
        <f>'General Input'!F$35*I104/I$4</f>
        <v>0</v>
      </c>
      <c r="AC104" s="62">
        <f>SUM(E104,Q104,W104)*(1-'Misc Data'!BS104)</f>
        <v>0</v>
      </c>
      <c r="AD104" s="62">
        <f>SUM(F104,R104,X104)*(1-'Misc Data'!BT104)</f>
        <v>647347.21224523685</v>
      </c>
      <c r="AE104" s="62">
        <f>SUM(G104,S104,Y104)*(1-'Misc Data'!BU104)</f>
        <v>0</v>
      </c>
      <c r="AF104" s="62">
        <f>SUM(H104,T104,Z104)*(1-'Misc Data'!BV104)</f>
        <v>0</v>
      </c>
      <c r="AG104" s="62">
        <f>SUM(I104,U104,AA104)*(1-'Misc Data'!BW104)</f>
        <v>0</v>
      </c>
      <c r="AI104" s="62">
        <f>'General Input'!B$47*E104/E$4</f>
        <v>0</v>
      </c>
      <c r="AJ104" s="62">
        <f>'General Input'!C$47*F104/F$4</f>
        <v>158110.74986213029</v>
      </c>
      <c r="AK104" s="62">
        <f>'General Input'!D$47*G104/G$4</f>
        <v>0</v>
      </c>
      <c r="AL104" s="62">
        <f>'General Input'!E$47*H104/H$4</f>
        <v>0</v>
      </c>
      <c r="AM104" s="62">
        <f>'General Input'!F$47*I104/I$4</f>
        <v>0</v>
      </c>
      <c r="AO104" s="62">
        <f>SUM(AC104,AI104)*'General Input'!$C$5</f>
        <v>0</v>
      </c>
      <c r="AP104" s="62">
        <f>SUM(AD104,AJ104)*'General Input'!$C$5</f>
        <v>840945.34156605124</v>
      </c>
      <c r="AQ104" s="62">
        <f>SUM(AE104,AK104)*'General Input'!$C$5</f>
        <v>0</v>
      </c>
      <c r="AR104" s="62">
        <f>SUM(AF104,AL104)*'General Input'!$C$5</f>
        <v>0</v>
      </c>
      <c r="AS104" s="62">
        <f>SUM(AG104,AM104)*'General Input'!$C$5</f>
        <v>0</v>
      </c>
    </row>
    <row r="105" spans="1:45" x14ac:dyDescent="0.2">
      <c r="A105" s="27">
        <f t="shared" si="8"/>
        <v>101</v>
      </c>
      <c r="B105" s="26" t="str">
        <f>'Misc Data'!B105</f>
        <v>Replace HV Feeders (Safety)</v>
      </c>
      <c r="C105" s="26" t="str">
        <f>'Misc Data'!C105</f>
        <v>Renewal</v>
      </c>
      <c r="D105" s="26" t="str">
        <f>'Misc Data'!D105</f>
        <v>Reliability &amp; quality maintained</v>
      </c>
      <c r="E105" s="62">
        <f>'Direct Base Project Costs input'!E105*(1+'Misc Data'!$R105*'General Input'!B$11)*(1+'Misc Data'!$S105*'General Input'!B$14)*(1+'Misc Data'!$T105*'General Input'!B$17)*(1+SUM('Misc Data'!$U105:$V105)*'General Input'!B$20)</f>
        <v>369201.71470711759</v>
      </c>
      <c r="F105" s="62">
        <f>'Direct Base Project Costs input'!F105*(1+'Misc Data'!$R105*'General Input'!C$11)*(1+'Misc Data'!$S105*'General Input'!C$14)*(1+'Misc Data'!$T105*'General Input'!C$17)*(1+SUM('Misc Data'!$U105:$V105)*'General Input'!C$20)</f>
        <v>369483.3285831578</v>
      </c>
      <c r="G105" s="62">
        <f>'Direct Base Project Costs input'!G105*(1+'Misc Data'!$R105*'General Input'!D$11)*(1+'Misc Data'!$S105*'General Input'!D$14)*(1+'Misc Data'!$T105*'General Input'!D$17)*(1+SUM('Misc Data'!$U105:$V105)*'General Input'!D$20)</f>
        <v>369912.85708656779</v>
      </c>
      <c r="H105" s="62">
        <f>'Direct Base Project Costs input'!H105*(1+'Misc Data'!$R105*'General Input'!E$11)*(1+'Misc Data'!$S105*'General Input'!E$14)*(1+'Misc Data'!$T105*'General Input'!E$17)*(1+SUM('Misc Data'!$U105:$V105)*'General Input'!E$20)</f>
        <v>370442.41050617892</v>
      </c>
      <c r="I105" s="62">
        <f>'Direct Base Project Costs input'!I105*(1+'Misc Data'!$R105*'General Input'!F$11)*(1+'Misc Data'!$S105*'General Input'!F$14)*(1+'Misc Data'!$T105*'General Input'!F$17)*(1+SUM('Misc Data'!$U105:$V105)*'General Input'!F$20)</f>
        <v>371060.81806352246</v>
      </c>
      <c r="K105" s="62">
        <f>IFERROR(('Direct Base Project Costs input'!E105*'Misc Data'!$R105)/'Misc Data'!F105,0)</f>
        <v>2084.7840410944664</v>
      </c>
      <c r="L105" s="62">
        <f>IFERROR(('Direct Base Project Costs input'!F105*'Misc Data'!$R105)/'Misc Data'!G105,0)</f>
        <v>2084.7840410944664</v>
      </c>
      <c r="M105" s="62">
        <f>IFERROR(('Direct Base Project Costs input'!G105*'Misc Data'!$R105)/'Misc Data'!H105,0)</f>
        <v>2084.7840410944664</v>
      </c>
      <c r="N105" s="62">
        <f>IFERROR(('Direct Base Project Costs input'!H105*'Misc Data'!$R105)/'Misc Data'!I105,0)</f>
        <v>2084.7840410944664</v>
      </c>
      <c r="O105" s="62">
        <f>IFERROR(('Direct Base Project Costs input'!I105*'Misc Data'!$R105)/'Misc Data'!J105,0)</f>
        <v>2084.7840410944664</v>
      </c>
      <c r="Q105" s="62">
        <f>'General Input'!B$27*K105/K$4</f>
        <v>66195.384993027037</v>
      </c>
      <c r="R105" s="62">
        <f>'General Input'!C$27*L105/L$4</f>
        <v>65867.783810140609</v>
      </c>
      <c r="S105" s="62">
        <f>'General Input'!D$27*M105/M$4</f>
        <v>69483.439498004926</v>
      </c>
      <c r="T105" s="62">
        <f>'General Input'!E$27*N105/N$4</f>
        <v>69964.845918588093</v>
      </c>
      <c r="U105" s="62">
        <f>'General Input'!F$27*O105/O$4</f>
        <v>67092.838857108698</v>
      </c>
      <c r="W105" s="62">
        <f>'General Input'!B$35*E105/E$4</f>
        <v>148587.20383953085</v>
      </c>
      <c r="X105" s="62">
        <f>'General Input'!C$35*F105/F$4</f>
        <v>144930.08080341539</v>
      </c>
      <c r="Y105" s="62">
        <f>'General Input'!D$35*G105/G$4</f>
        <v>152247.63257833052</v>
      </c>
      <c r="Z105" s="62">
        <f>'General Input'!E$35*H105/H$4</f>
        <v>143794.97966462269</v>
      </c>
      <c r="AA105" s="62">
        <f>'General Input'!F$35*I105/I$4</f>
        <v>147538.14474963554</v>
      </c>
      <c r="AC105" s="62">
        <f>SUM(E105,Q105,W105)*(1-'Misc Data'!BS105)</f>
        <v>583984.30353967543</v>
      </c>
      <c r="AD105" s="62">
        <f>SUM(F105,R105,X105)*(1-'Misc Data'!BT105)</f>
        <v>580281.19319671381</v>
      </c>
      <c r="AE105" s="62">
        <f>SUM(G105,S105,Y105)*(1-'Misc Data'!BU105)</f>
        <v>591643.92916290322</v>
      </c>
      <c r="AF105" s="62">
        <f>SUM(H105,T105,Z105)*(1-'Misc Data'!BV105)</f>
        <v>584202.23608938977</v>
      </c>
      <c r="AG105" s="62">
        <f>SUM(I105,U105,AA105)*(1-'Misc Data'!BW105)</f>
        <v>585691.80167026678</v>
      </c>
      <c r="AI105" s="62">
        <f>'General Input'!B$47*E105/E$4</f>
        <v>158818.64483666516</v>
      </c>
      <c r="AJ105" s="62">
        <f>'General Input'!C$47*F105/F$4</f>
        <v>127300.41600912617</v>
      </c>
      <c r="AK105" s="62">
        <f>'General Input'!D$47*G105/G$4</f>
        <v>87024.974242795928</v>
      </c>
      <c r="AL105" s="62">
        <f>'General Input'!E$47*H105/H$4</f>
        <v>114425.34782093702</v>
      </c>
      <c r="AM105" s="62">
        <f>'General Input'!F$47*I105/I$4</f>
        <v>121757.31083820474</v>
      </c>
      <c r="AO105" s="62">
        <f>SUM(AC105,AI105)*'General Input'!$C$5</f>
        <v>775529.83336869068</v>
      </c>
      <c r="AP105" s="62">
        <f>SUM(AD105,AJ105)*'General Input'!$C$5</f>
        <v>738756.69002343668</v>
      </c>
      <c r="AQ105" s="62">
        <f>SUM(AE105,AK105)*'General Input'!$C$5</f>
        <v>708570.1298321588</v>
      </c>
      <c r="AR105" s="62">
        <f>SUM(AF105,AL105)*'General Input'!$C$5</f>
        <v>729408.16258343775</v>
      </c>
      <c r="AS105" s="62">
        <f>SUM(AG105,AM105)*'General Input'!$C$5</f>
        <v>738618.35570225946</v>
      </c>
    </row>
    <row r="106" spans="1:45" x14ac:dyDescent="0.2">
      <c r="A106" s="27">
        <f t="shared" si="8"/>
        <v>102</v>
      </c>
      <c r="B106" s="26" t="str">
        <f>'Misc Data'!B106</f>
        <v>Replace low voltage CONSAC cable</v>
      </c>
      <c r="C106" s="26" t="str">
        <f>'Misc Data'!C106</f>
        <v>Renewal</v>
      </c>
      <c r="D106" s="26" t="str">
        <f>'Misc Data'!D106</f>
        <v>Reliability &amp; quality maintained</v>
      </c>
      <c r="E106" s="62">
        <f>'Direct Base Project Costs input'!E106*(1+'Misc Data'!$R106*'General Input'!B$11)*(1+'Misc Data'!$S106*'General Input'!B$14)*(1+'Misc Data'!$T106*'General Input'!B$17)*(1+SUM('Misc Data'!$U106:$V106)*'General Input'!B$20)</f>
        <v>2091181.7573477908</v>
      </c>
      <c r="F106" s="62">
        <f>'Direct Base Project Costs input'!F106*(1+'Misc Data'!$R106*'General Input'!C$11)*(1+'Misc Data'!$S106*'General Input'!C$14)*(1+'Misc Data'!$T106*'General Input'!C$17)*(1+SUM('Misc Data'!$U106:$V106)*'General Input'!C$20)</f>
        <v>2091645.1434045248</v>
      </c>
      <c r="G106" s="62">
        <f>'Direct Base Project Costs input'!G106*(1+'Misc Data'!$R106*'General Input'!D$11)*(1+'Misc Data'!$S106*'General Input'!D$14)*(1+'Misc Data'!$T106*'General Input'!D$17)*(1+SUM('Misc Data'!$U106:$V106)*'General Input'!D$20)</f>
        <v>2092351.9179507527</v>
      </c>
      <c r="H106" s="62">
        <f>'Direct Base Project Costs input'!H106*(1+'Misc Data'!$R106*'General Input'!E$11)*(1+'Misc Data'!$S106*'General Input'!E$14)*(1+'Misc Data'!$T106*'General Input'!E$17)*(1+SUM('Misc Data'!$U106:$V106)*'General Input'!E$20)</f>
        <v>2093223.2800952389</v>
      </c>
      <c r="I106" s="62">
        <f>'Direct Base Project Costs input'!I106*(1+'Misc Data'!$R106*'General Input'!F$11)*(1+'Misc Data'!$S106*'General Input'!F$14)*(1+'Misc Data'!$T106*'General Input'!F$17)*(1+SUM('Misc Data'!$U106:$V106)*'General Input'!F$20)</f>
        <v>2094240.8487018754</v>
      </c>
      <c r="K106" s="62">
        <f>IFERROR(('Direct Base Project Costs input'!E106*'Misc Data'!$R106)/'Misc Data'!F106,0)</f>
        <v>3454.5732520398774</v>
      </c>
      <c r="L106" s="62">
        <f>IFERROR(('Direct Base Project Costs input'!F106*'Misc Data'!$R106)/'Misc Data'!G106,0)</f>
        <v>3454.5732520398774</v>
      </c>
      <c r="M106" s="62">
        <f>IFERROR(('Direct Base Project Costs input'!G106*'Misc Data'!$R106)/'Misc Data'!H106,0)</f>
        <v>3454.5732520398774</v>
      </c>
      <c r="N106" s="62">
        <f>IFERROR(('Direct Base Project Costs input'!H106*'Misc Data'!$R106)/'Misc Data'!I106,0)</f>
        <v>3454.5732520398774</v>
      </c>
      <c r="O106" s="62">
        <f>IFERROR(('Direct Base Project Costs input'!I106*'Misc Data'!$R106)/'Misc Data'!J106,0)</f>
        <v>3454.5732520398774</v>
      </c>
      <c r="Q106" s="62">
        <f>'General Input'!B$27*K106/K$4</f>
        <v>109688.48662393959</v>
      </c>
      <c r="R106" s="62">
        <f>'General Input'!C$27*L106/L$4</f>
        <v>109145.63793485332</v>
      </c>
      <c r="S106" s="62">
        <f>'General Input'!D$27*M106/M$4</f>
        <v>115136.92872645239</v>
      </c>
      <c r="T106" s="62">
        <f>'General Input'!E$27*N106/N$4</f>
        <v>115934.63904614278</v>
      </c>
      <c r="U106" s="62">
        <f>'General Input'!F$27*O106/O$4</f>
        <v>111175.60473914194</v>
      </c>
      <c r="W106" s="62">
        <f>'General Input'!B$35*E106/E$4</f>
        <v>841607.27772089699</v>
      </c>
      <c r="X106" s="62">
        <f>'General Input'!C$35*F106/F$4</f>
        <v>820449.19538896694</v>
      </c>
      <c r="Y106" s="62">
        <f>'General Input'!D$35*G106/G$4</f>
        <v>861163.97396314982</v>
      </c>
      <c r="Z106" s="62">
        <f>'General Input'!E$35*H106/H$4</f>
        <v>812528.45370357286</v>
      </c>
      <c r="AA106" s="62">
        <f>'General Input'!F$35*I106/I$4</f>
        <v>832694.78865721147</v>
      </c>
      <c r="AC106" s="62">
        <f>SUM(E106,Q106,W106)*(1-'Misc Data'!BS106)</f>
        <v>3042477.5216926276</v>
      </c>
      <c r="AD106" s="62">
        <f>SUM(F106,R106,X106)*(1-'Misc Data'!BT106)</f>
        <v>3021239.9767283453</v>
      </c>
      <c r="AE106" s="62">
        <f>SUM(G106,S106,Y106)*(1-'Misc Data'!BU106)</f>
        <v>3068652.8206403549</v>
      </c>
      <c r="AF106" s="62">
        <f>SUM(H106,T106,Z106)*(1-'Misc Data'!BV106)</f>
        <v>3021686.3728449545</v>
      </c>
      <c r="AG106" s="62">
        <f>SUM(I106,U106,AA106)*(1-'Misc Data'!BW106)</f>
        <v>3038111.242098229</v>
      </c>
      <c r="AI106" s="62">
        <f>'General Input'!B$47*E106/E$4</f>
        <v>899558.8037086908</v>
      </c>
      <c r="AJ106" s="62">
        <f>'General Input'!C$47*F106/F$4</f>
        <v>720647.66202011984</v>
      </c>
      <c r="AK106" s="62">
        <f>'General Input'!D$47*G106/G$4</f>
        <v>492242.61411361693</v>
      </c>
      <c r="AL106" s="62">
        <f>'General Input'!E$47*H106/H$4</f>
        <v>646572.30138552212</v>
      </c>
      <c r="AM106" s="62">
        <f>'General Input'!F$47*I106/I$4</f>
        <v>687189.59688653506</v>
      </c>
      <c r="AO106" s="62">
        <f>SUM(AC106,AI106)*'General Input'!$C$5</f>
        <v>4115717.0703944205</v>
      </c>
      <c r="AP106" s="62">
        <f>SUM(AD106,AJ106)*'General Input'!$C$5</f>
        <v>3906750.1055376697</v>
      </c>
      <c r="AQ106" s="62">
        <f>SUM(AE106,AK106)*'General Input'!$C$5</f>
        <v>3717783.6318427296</v>
      </c>
      <c r="AR106" s="62">
        <f>SUM(AF106,AL106)*'General Input'!$C$5</f>
        <v>3829877.1492461525</v>
      </c>
      <c r="AS106" s="62">
        <f>SUM(AG106,AM106)*'General Input'!$C$5</f>
        <v>3889432.5139947436</v>
      </c>
    </row>
    <row r="107" spans="1:45" x14ac:dyDescent="0.2">
      <c r="A107" s="27">
        <f t="shared" si="8"/>
        <v>103</v>
      </c>
      <c r="B107" s="26" t="str">
        <f>'Misc Data'!B107</f>
        <v>Replace LV Fuses for Fuse Reach</v>
      </c>
      <c r="C107" s="26" t="str">
        <f>'Misc Data'!C107</f>
        <v>Renewal</v>
      </c>
      <c r="D107" s="26" t="str">
        <f>'Misc Data'!D107</f>
        <v>Reliability &amp; quality maintained</v>
      </c>
      <c r="E107" s="62">
        <f>'Direct Base Project Costs input'!E107*(1+'Misc Data'!$R107*'General Input'!B$11)*(1+'Misc Data'!$S107*'General Input'!B$14)*(1+'Misc Data'!$T107*'General Input'!B$17)*(1+SUM('Misc Data'!$U107:$V107)*'General Input'!B$20)</f>
        <v>9961.4952767202176</v>
      </c>
      <c r="F107" s="62">
        <f>'Direct Base Project Costs input'!F107*(1+'Misc Data'!$R107*'General Input'!C$11)*(1+'Misc Data'!$S107*'General Input'!C$14)*(1+'Misc Data'!$T107*'General Input'!C$17)*(1+SUM('Misc Data'!$U107:$V107)*'General Input'!C$20)</f>
        <v>9982.3265656707026</v>
      </c>
      <c r="G107" s="62">
        <f>'Direct Base Project Costs input'!G107*(1+'Misc Data'!$R107*'General Input'!D$11)*(1+'Misc Data'!$S107*'General Input'!D$14)*(1+'Misc Data'!$T107*'General Input'!D$17)*(1+SUM('Misc Data'!$U107:$V107)*'General Input'!D$20)</f>
        <v>10014.099262715376</v>
      </c>
      <c r="H107" s="62">
        <f>'Direct Base Project Costs input'!H107*(1+'Misc Data'!$R107*'General Input'!E$11)*(1+'Misc Data'!$S107*'General Input'!E$14)*(1+'Misc Data'!$T107*'General Input'!E$17)*(1+SUM('Misc Data'!$U107:$V107)*'General Input'!E$20)</f>
        <v>10053.270913110409</v>
      </c>
      <c r="I107" s="62">
        <f>'Direct Base Project Costs input'!I107*(1+'Misc Data'!$R107*'General Input'!F$11)*(1+'Misc Data'!$S107*'General Input'!F$14)*(1+'Misc Data'!$T107*'General Input'!F$17)*(1+SUM('Misc Data'!$U107:$V107)*'General Input'!F$20)</f>
        <v>10099.015202054283</v>
      </c>
      <c r="K107" s="62">
        <f>IFERROR(('Direct Base Project Costs input'!E107*'Misc Data'!$R107)/'Misc Data'!F107,0)</f>
        <v>162.95122829311339</v>
      </c>
      <c r="L107" s="62">
        <f>IFERROR(('Direct Base Project Costs input'!F107*'Misc Data'!$R107)/'Misc Data'!G107,0)</f>
        <v>162.95122829311339</v>
      </c>
      <c r="M107" s="62">
        <f>IFERROR(('Direct Base Project Costs input'!G107*'Misc Data'!$R107)/'Misc Data'!H107,0)</f>
        <v>162.95122829311339</v>
      </c>
      <c r="N107" s="62">
        <f>IFERROR(('Direct Base Project Costs input'!H107*'Misc Data'!$R107)/'Misc Data'!I107,0)</f>
        <v>162.95122829311339</v>
      </c>
      <c r="O107" s="62">
        <f>IFERROR(('Direct Base Project Costs input'!I107*'Misc Data'!$R107)/'Misc Data'!J107,0)</f>
        <v>162.95122829311339</v>
      </c>
      <c r="Q107" s="62">
        <f>'General Input'!B$27*K107/K$4</f>
        <v>5173.9744162117331</v>
      </c>
      <c r="R107" s="62">
        <f>'General Input'!C$27*L107/L$4</f>
        <v>5148.3683994304483</v>
      </c>
      <c r="S107" s="62">
        <f>'General Input'!D$27*M107/M$4</f>
        <v>5430.9758656278427</v>
      </c>
      <c r="T107" s="62">
        <f>'General Input'!E$27*N107/N$4</f>
        <v>5468.603632339371</v>
      </c>
      <c r="U107" s="62">
        <f>'General Input'!F$27*O107/O$4</f>
        <v>5244.1213506691429</v>
      </c>
      <c r="W107" s="62">
        <f>'General Input'!B$35*E107/E$4</f>
        <v>4009.057028358422</v>
      </c>
      <c r="X107" s="62">
        <f>'General Input'!C$35*F107/F$4</f>
        <v>3915.574219049302</v>
      </c>
      <c r="Y107" s="62">
        <f>'General Input'!D$35*G107/G$4</f>
        <v>4121.5731649901145</v>
      </c>
      <c r="Z107" s="62">
        <f>'General Input'!E$35*H107/H$4</f>
        <v>3902.3876465395738</v>
      </c>
      <c r="AA107" s="62">
        <f>'General Input'!F$35*I107/I$4</f>
        <v>4015.4872036485963</v>
      </c>
      <c r="AC107" s="62">
        <f>SUM(E107,Q107,W107)*(1-'Misc Data'!BS107)</f>
        <v>19144.526721290371</v>
      </c>
      <c r="AD107" s="62">
        <f>SUM(F107,R107,X107)*(1-'Misc Data'!BT107)</f>
        <v>19046.269184150453</v>
      </c>
      <c r="AE107" s="62">
        <f>SUM(G107,S107,Y107)*(1-'Misc Data'!BU107)</f>
        <v>19566.648293333332</v>
      </c>
      <c r="AF107" s="62">
        <f>SUM(H107,T107,Z107)*(1-'Misc Data'!BV107)</f>
        <v>19424.262191989354</v>
      </c>
      <c r="AG107" s="62">
        <f>SUM(I107,U107,AA107)*(1-'Misc Data'!BW107)</f>
        <v>19358.623756372024</v>
      </c>
      <c r="AI107" s="62">
        <f>'General Input'!B$47*E107/E$4</f>
        <v>4285.1133062872686</v>
      </c>
      <c r="AJ107" s="62">
        <f>'General Input'!C$47*F107/F$4</f>
        <v>3439.2737810978929</v>
      </c>
      <c r="AK107" s="62">
        <f>'General Input'!D$47*G107/G$4</f>
        <v>2355.8973788214735</v>
      </c>
      <c r="AL107" s="62">
        <f>'General Input'!E$47*H107/H$4</f>
        <v>3105.3383423321079</v>
      </c>
      <c r="AM107" s="62">
        <f>'General Input'!F$47*I107/I$4</f>
        <v>3313.820466233587</v>
      </c>
      <c r="AO107" s="62">
        <f>SUM(AC107,AI107)*'General Input'!$C$5</f>
        <v>24461.918017683583</v>
      </c>
      <c r="AP107" s="62">
        <f>SUM(AD107,AJ107)*'General Input'!$C$5</f>
        <v>23476.225326193147</v>
      </c>
      <c r="AQ107" s="62">
        <f>SUM(AE107,AK107)*'General Input'!$C$5</f>
        <v>22888.423140089482</v>
      </c>
      <c r="AR107" s="62">
        <f>SUM(AF107,AL107)*'General Input'!$C$5</f>
        <v>23522.224011681119</v>
      </c>
      <c r="AS107" s="62">
        <f>SUM(AG107,AM107)*'General Input'!$C$5</f>
        <v>23671.361198084222</v>
      </c>
    </row>
    <row r="108" spans="1:45" x14ac:dyDescent="0.2">
      <c r="A108" s="27">
        <f t="shared" si="8"/>
        <v>104</v>
      </c>
      <c r="B108" s="26" t="str">
        <f>'Misc Data'!B108</f>
        <v>Replace LV Links with Fuse Links</v>
      </c>
      <c r="C108" s="26" t="str">
        <f>'Misc Data'!C108</f>
        <v>Renewal</v>
      </c>
      <c r="D108" s="26" t="str">
        <f>'Misc Data'!D108</f>
        <v>Reliability &amp; quality maintained</v>
      </c>
      <c r="E108" s="62">
        <f>'Direct Base Project Costs input'!E108*(1+'Misc Data'!$R108*'General Input'!B$11)*(1+'Misc Data'!$S108*'General Input'!B$14)*(1+'Misc Data'!$T108*'General Input'!B$17)*(1+SUM('Misc Data'!$U108:$V108)*'General Input'!B$20)</f>
        <v>80155.665599341868</v>
      </c>
      <c r="F108" s="62">
        <f>'Direct Base Project Costs input'!F108*(1+'Misc Data'!$R108*'General Input'!C$11)*(1+'Misc Data'!$S108*'General Input'!C$14)*(1+'Misc Data'!$T108*'General Input'!C$17)*(1+SUM('Misc Data'!$U108:$V108)*'General Input'!C$20)</f>
        <v>80164.312260599763</v>
      </c>
      <c r="G108" s="62">
        <f>'Direct Base Project Costs input'!G108*(1+'Misc Data'!$R108*'General Input'!D$11)*(1+'Misc Data'!$S108*'General Input'!D$14)*(1+'Misc Data'!$T108*'General Input'!D$17)*(1+SUM('Misc Data'!$U108:$V108)*'General Input'!D$20)</f>
        <v>80177.500486697914</v>
      </c>
      <c r="H108" s="62">
        <f>'Direct Base Project Costs input'!H108*(1+'Misc Data'!$R108*'General Input'!E$11)*(1+'Misc Data'!$S108*'General Input'!E$14)*(1+'Misc Data'!$T108*'General Input'!E$17)*(1+SUM('Misc Data'!$U108:$V108)*'General Input'!E$20)</f>
        <v>80193.759873847885</v>
      </c>
      <c r="I108" s="62">
        <f>'Direct Base Project Costs input'!I108*(1+'Misc Data'!$R108*'General Input'!F$11)*(1+'Misc Data'!$S108*'General Input'!F$14)*(1+'Misc Data'!$T108*'General Input'!F$17)*(1+SUM('Misc Data'!$U108:$V108)*'General Input'!F$20)</f>
        <v>80212.747434911478</v>
      </c>
      <c r="K108" s="62">
        <f>IFERROR(('Direct Base Project Costs input'!E108*'Misc Data'!$R108)/'Misc Data'!F108,0)</f>
        <v>71.103531814538613</v>
      </c>
      <c r="L108" s="62">
        <f>IFERROR(('Direct Base Project Costs input'!F108*'Misc Data'!$R108)/'Misc Data'!G108,0)</f>
        <v>71.103531814538613</v>
      </c>
      <c r="M108" s="62">
        <f>IFERROR(('Direct Base Project Costs input'!G108*'Misc Data'!$R108)/'Misc Data'!H108,0)</f>
        <v>71.103531814538613</v>
      </c>
      <c r="N108" s="62">
        <f>IFERROR(('Direct Base Project Costs input'!H108*'Misc Data'!$R108)/'Misc Data'!I108,0)</f>
        <v>71.103531814538613</v>
      </c>
      <c r="O108" s="62">
        <f>IFERROR(('Direct Base Project Costs input'!I108*'Misc Data'!$R108)/'Misc Data'!J108,0)</f>
        <v>71.103531814538613</v>
      </c>
      <c r="Q108" s="62">
        <f>'General Input'!B$27*K108/K$4</f>
        <v>2257.6562224432614</v>
      </c>
      <c r="R108" s="62">
        <f>'General Input'!C$27*L108/L$4</f>
        <v>2246.4830742079084</v>
      </c>
      <c r="S108" s="62">
        <f>'General Input'!D$27*M108/M$4</f>
        <v>2369.7984316573611</v>
      </c>
      <c r="T108" s="62">
        <f>'General Input'!E$27*N108/N$4</f>
        <v>2386.2172530158023</v>
      </c>
      <c r="U108" s="62">
        <f>'General Input'!F$27*O108/O$4</f>
        <v>2288.2647354206106</v>
      </c>
      <c r="W108" s="62">
        <f>'General Input'!B$35*E108/E$4</f>
        <v>32259.076133356521</v>
      </c>
      <c r="X108" s="62">
        <f>'General Input'!C$35*F108/F$4</f>
        <v>31444.504676383767</v>
      </c>
      <c r="Y108" s="62">
        <f>'General Input'!D$35*G108/G$4</f>
        <v>32999.216981233592</v>
      </c>
      <c r="Z108" s="62">
        <f>'General Input'!E$35*H108/H$4</f>
        <v>31128.887360744699</v>
      </c>
      <c r="AA108" s="62">
        <f>'General Input'!F$35*I108/I$4</f>
        <v>31893.531641467922</v>
      </c>
      <c r="AC108" s="62">
        <f>SUM(E108,Q108,W108)*(1-'Misc Data'!BS108)</f>
        <v>114672.39795514164</v>
      </c>
      <c r="AD108" s="62">
        <f>SUM(F108,R108,X108)*(1-'Misc Data'!BT108)</f>
        <v>113855.30001119143</v>
      </c>
      <c r="AE108" s="62">
        <f>SUM(G108,S108,Y108)*(1-'Misc Data'!BU108)</f>
        <v>115546.51589958886</v>
      </c>
      <c r="AF108" s="62">
        <f>SUM(H108,T108,Z108)*(1-'Misc Data'!BV108)</f>
        <v>113708.86448760839</v>
      </c>
      <c r="AG108" s="62">
        <f>SUM(I108,U108,AA108)*(1-'Misc Data'!BW108)</f>
        <v>114394.54381180002</v>
      </c>
      <c r="AI108" s="62">
        <f>'General Input'!B$47*E108/E$4</f>
        <v>34480.376659591275</v>
      </c>
      <c r="AJ108" s="62">
        <f>'General Input'!C$47*F108/F$4</f>
        <v>27619.514902045346</v>
      </c>
      <c r="AK108" s="62">
        <f>'General Input'!D$47*G108/G$4</f>
        <v>18862.401727966346</v>
      </c>
      <c r="AL108" s="62">
        <f>'General Input'!E$47*H108/H$4</f>
        <v>24770.918788956238</v>
      </c>
      <c r="AM108" s="62">
        <f>'General Input'!F$47*I108/I$4</f>
        <v>26320.45192372477</v>
      </c>
      <c r="AO108" s="62">
        <f>SUM(AC108,AI108)*'General Input'!$C$5</f>
        <v>155724.24247411086</v>
      </c>
      <c r="AP108" s="62">
        <f>SUM(AD108,AJ108)*'General Input'!$C$5</f>
        <v>147708.00233811184</v>
      </c>
      <c r="AQ108" s="62">
        <f>SUM(AE108,AK108)*'General Input'!$C$5</f>
        <v>140330.79125333761</v>
      </c>
      <c r="AR108" s="62">
        <f>SUM(AF108,AL108)*'General Input'!$C$5</f>
        <v>144581.01369166194</v>
      </c>
      <c r="AS108" s="62">
        <f>SUM(AG108,AM108)*'General Input'!$C$5</f>
        <v>146914.7065635469</v>
      </c>
    </row>
    <row r="109" spans="1:45" x14ac:dyDescent="0.2">
      <c r="A109" s="27">
        <f t="shared" si="8"/>
        <v>105</v>
      </c>
      <c r="B109" s="26" t="str">
        <f>'Misc Data'!B109</f>
        <v>Replace LV potheads</v>
      </c>
      <c r="C109" s="26" t="str">
        <f>'Misc Data'!C109</f>
        <v>Renewal</v>
      </c>
      <c r="D109" s="26" t="str">
        <f>'Misc Data'!D109</f>
        <v>Reliability &amp; quality maintained</v>
      </c>
      <c r="E109" s="62">
        <f>'Direct Base Project Costs input'!E109*(1+'Misc Data'!$R109*'General Input'!B$11)*(1+'Misc Data'!$S109*'General Input'!B$14)*(1+'Misc Data'!$T109*'General Input'!B$17)*(1+SUM('Misc Data'!$U109:$V109)*'General Input'!B$20)</f>
        <v>144934.62247988011</v>
      </c>
      <c r="F109" s="62">
        <f>'Direct Base Project Costs input'!F109*(1+'Misc Data'!$R109*'General Input'!C$11)*(1+'Misc Data'!$S109*'General Input'!C$14)*(1+'Misc Data'!$T109*'General Input'!C$17)*(1+SUM('Misc Data'!$U109:$V109)*'General Input'!C$20)</f>
        <v>144953.17605010676</v>
      </c>
      <c r="G109" s="62">
        <f>'Direct Base Project Costs input'!G109*(1+'Misc Data'!$R109*'General Input'!D$11)*(1+'Misc Data'!$S109*'General Input'!D$14)*(1+'Misc Data'!$T109*'General Input'!D$17)*(1+SUM('Misc Data'!$U109:$V109)*'General Input'!D$20)</f>
        <v>144981.47468142572</v>
      </c>
      <c r="H109" s="62">
        <f>'Direct Base Project Costs input'!H109*(1+'Misc Data'!$R109*'General Input'!E$11)*(1+'Misc Data'!$S109*'General Input'!E$14)*(1+'Misc Data'!$T109*'General Input'!E$17)*(1+SUM('Misc Data'!$U109:$V109)*'General Input'!E$20)</f>
        <v>145016.36325544657</v>
      </c>
      <c r="I109" s="62">
        <f>'Direct Base Project Costs input'!I109*(1+'Misc Data'!$R109*'General Input'!F$11)*(1+'Misc Data'!$S109*'General Input'!F$14)*(1+'Misc Data'!$T109*'General Input'!F$17)*(1+SUM('Misc Data'!$U109:$V109)*'General Input'!F$20)</f>
        <v>0</v>
      </c>
      <c r="K109" s="62">
        <f>IFERROR(('Direct Base Project Costs input'!E109*'Misc Data'!$R109)/'Misc Data'!F109,0)</f>
        <v>112.19518871965678</v>
      </c>
      <c r="L109" s="62">
        <f>IFERROR(('Direct Base Project Costs input'!F109*'Misc Data'!$R109)/'Misc Data'!G109,0)</f>
        <v>112.19518871965678</v>
      </c>
      <c r="M109" s="62">
        <f>IFERROR(('Direct Base Project Costs input'!G109*'Misc Data'!$R109)/'Misc Data'!H109,0)</f>
        <v>112.19518871965678</v>
      </c>
      <c r="N109" s="62">
        <f>IFERROR(('Direct Base Project Costs input'!H109*'Misc Data'!$R109)/'Misc Data'!I109,0)</f>
        <v>112.19518871965678</v>
      </c>
      <c r="O109" s="62">
        <f>IFERROR(('Direct Base Project Costs input'!I109*'Misc Data'!$R109)/'Misc Data'!J109,0)</f>
        <v>0</v>
      </c>
      <c r="Q109" s="62">
        <f>'General Input'!B$27*K109/K$4</f>
        <v>3562.385151300417</v>
      </c>
      <c r="R109" s="62">
        <f>'General Input'!C$27*L109/L$4</f>
        <v>3544.7548952095121</v>
      </c>
      <c r="S109" s="62">
        <f>'General Input'!D$27*M109/M$4</f>
        <v>3739.3358034710104</v>
      </c>
      <c r="T109" s="62">
        <f>'General Input'!E$27*N109/N$4</f>
        <v>3765.2432754889896</v>
      </c>
      <c r="U109" s="62">
        <f>'General Input'!F$27*O109/O$4</f>
        <v>0</v>
      </c>
      <c r="W109" s="62">
        <f>'General Input'!B$35*E109/E$4</f>
        <v>58329.71363880892</v>
      </c>
      <c r="X109" s="62">
        <f>'General Input'!C$35*F109/F$4</f>
        <v>56857.979487768644</v>
      </c>
      <c r="Y109" s="62">
        <f>'General Input'!D$35*G109/G$4</f>
        <v>59671.043774498074</v>
      </c>
      <c r="Z109" s="62">
        <f>'General Input'!E$35*H109/H$4</f>
        <v>56291.13841706486</v>
      </c>
      <c r="AA109" s="62">
        <f>'General Input'!F$35*I109/I$4</f>
        <v>0</v>
      </c>
      <c r="AC109" s="62">
        <f>SUM(E109,Q109,W109)*(1-'Misc Data'!BS109)</f>
        <v>206826.72126998944</v>
      </c>
      <c r="AD109" s="62">
        <f>SUM(F109,R109,X109)*(1-'Misc Data'!BT109)</f>
        <v>205355.91043308491</v>
      </c>
      <c r="AE109" s="62">
        <f>SUM(G109,S109,Y109)*(1-'Misc Data'!BU109)</f>
        <v>208391.85425939481</v>
      </c>
      <c r="AF109" s="62">
        <f>SUM(H109,T109,Z109)*(1-'Misc Data'!BV109)</f>
        <v>205072.74494800041</v>
      </c>
      <c r="AG109" s="62">
        <f>SUM(I109,U109,AA109)*(1-'Misc Data'!BW109)</f>
        <v>0</v>
      </c>
      <c r="AI109" s="62">
        <f>'General Input'!B$47*E109/E$4</f>
        <v>62346.190213196394</v>
      </c>
      <c r="AJ109" s="62">
        <f>'General Input'!C$47*F109/F$4</f>
        <v>49941.629799055096</v>
      </c>
      <c r="AK109" s="62">
        <f>'General Input'!D$47*G109/G$4</f>
        <v>34108.057771241474</v>
      </c>
      <c r="AL109" s="62">
        <f>'General Input'!E$47*H109/H$4</f>
        <v>44793.866292355982</v>
      </c>
      <c r="AM109" s="62">
        <f>'General Input'!F$47*I109/I$4</f>
        <v>0</v>
      </c>
      <c r="AO109" s="62">
        <f>SUM(AC109,AI109)*'General Input'!$C$5</f>
        <v>281032.30290916481</v>
      </c>
      <c r="AP109" s="62">
        <f>SUM(AD109,AJ109)*'General Input'!$C$5</f>
        <v>266545.60172175866</v>
      </c>
      <c r="AQ109" s="62">
        <f>SUM(AE109,AK109)*'General Input'!$C$5</f>
        <v>253184.12747300789</v>
      </c>
      <c r="AR109" s="62">
        <f>SUM(AF109,AL109)*'General Input'!$C$5</f>
        <v>260875.39340440938</v>
      </c>
      <c r="AS109" s="62">
        <f>SUM(AG109,AM109)*'General Input'!$C$5</f>
        <v>0</v>
      </c>
    </row>
    <row r="110" spans="1:45" x14ac:dyDescent="0.2">
      <c r="A110" s="27">
        <f t="shared" si="8"/>
        <v>106</v>
      </c>
      <c r="B110" s="26" t="str">
        <f>'Misc Data'!B110</f>
        <v>Replace LV switchboards in ground mounted substations</v>
      </c>
      <c r="C110" s="26" t="str">
        <f>'Misc Data'!C110</f>
        <v>Renewal</v>
      </c>
      <c r="D110" s="26" t="str">
        <f>'Misc Data'!D110</f>
        <v>Reliability &amp; quality maintained</v>
      </c>
      <c r="E110" s="62">
        <f>'Direct Base Project Costs input'!E110*(1+'Misc Data'!$R110*'General Input'!B$11)*(1+'Misc Data'!$S110*'General Input'!B$14)*(1+'Misc Data'!$T110*'General Input'!B$17)*(1+SUM('Misc Data'!$U110:$V110)*'General Input'!B$20)</f>
        <v>551398.84152946703</v>
      </c>
      <c r="F110" s="62">
        <f>'Direct Base Project Costs input'!F110*(1+'Misc Data'!$R110*'General Input'!C$11)*(1+'Misc Data'!$S110*'General Input'!C$14)*(1+'Misc Data'!$T110*'General Input'!C$17)*(1+SUM('Misc Data'!$U110:$V110)*'General Input'!C$20)</f>
        <v>551580.77134457207</v>
      </c>
      <c r="G110" s="62">
        <f>'Direct Base Project Costs input'!G110*(1+'Misc Data'!$R110*'General Input'!D$11)*(1+'Misc Data'!$S110*'General Input'!D$14)*(1+'Misc Data'!$T110*'General Input'!D$17)*(1+SUM('Misc Data'!$U110:$V110)*'General Input'!D$20)</f>
        <v>551858.25781756279</v>
      </c>
      <c r="H110" s="62">
        <f>'Direct Base Project Costs input'!H110*(1+'Misc Data'!$R110*'General Input'!E$11)*(1+'Misc Data'!$S110*'General Input'!E$14)*(1+'Misc Data'!$T110*'General Input'!E$17)*(1+SUM('Misc Data'!$U110:$V110)*'General Input'!E$20)</f>
        <v>552200.36296192813</v>
      </c>
      <c r="I110" s="62">
        <f>'Direct Base Project Costs input'!I110*(1+'Misc Data'!$R110*'General Input'!F$11)*(1+'Misc Data'!$S110*'General Input'!F$14)*(1+'Misc Data'!$T110*'General Input'!F$17)*(1+SUM('Misc Data'!$U110:$V110)*'General Input'!F$20)</f>
        <v>552599.87016714457</v>
      </c>
      <c r="K110" s="62">
        <f>IFERROR(('Direct Base Project Costs input'!E110*'Misc Data'!$R110)/'Misc Data'!F110,0)</f>
        <v>768.12008592143002</v>
      </c>
      <c r="L110" s="62">
        <f>IFERROR(('Direct Base Project Costs input'!F110*'Misc Data'!$R110)/'Misc Data'!G110,0)</f>
        <v>768.12008592143002</v>
      </c>
      <c r="M110" s="62">
        <f>IFERROR(('Direct Base Project Costs input'!G110*'Misc Data'!$R110)/'Misc Data'!H110,0)</f>
        <v>768.12008592143002</v>
      </c>
      <c r="N110" s="62">
        <f>IFERROR(('Direct Base Project Costs input'!H110*'Misc Data'!$R110)/'Misc Data'!I110,0)</f>
        <v>768.12008592143002</v>
      </c>
      <c r="O110" s="62">
        <f>IFERROR(('Direct Base Project Costs input'!I110*'Misc Data'!$R110)/'Misc Data'!J110,0)</f>
        <v>768.12008592143002</v>
      </c>
      <c r="Q110" s="62">
        <f>'General Input'!B$27*K110/K$4</f>
        <v>24389.099209409251</v>
      </c>
      <c r="R110" s="62">
        <f>'General Input'!C$27*L110/L$4</f>
        <v>24268.397475423131</v>
      </c>
      <c r="S110" s="62">
        <f>'General Input'!D$27*M110/M$4</f>
        <v>25600.55356587682</v>
      </c>
      <c r="T110" s="62">
        <f>'General Input'!E$27*N110/N$4</f>
        <v>25777.923467915858</v>
      </c>
      <c r="U110" s="62">
        <f>'General Input'!F$27*O110/O$4</f>
        <v>24719.758081311888</v>
      </c>
      <c r="W110" s="62">
        <f>'General Input'!B$35*E110/E$4</f>
        <v>221913.41155664626</v>
      </c>
      <c r="X110" s="62">
        <f>'General Input'!C$35*F110/F$4</f>
        <v>216357.92355537135</v>
      </c>
      <c r="Y110" s="62">
        <f>'General Input'!D$35*G110/G$4</f>
        <v>227132.17900361755</v>
      </c>
      <c r="Z110" s="62">
        <f>'General Input'!E$35*H110/H$4</f>
        <v>214348.1353941338</v>
      </c>
      <c r="AA110" s="62">
        <f>'General Input'!F$35*I110/I$4</f>
        <v>219720.2066734861</v>
      </c>
      <c r="AC110" s="62">
        <f>SUM(E110,Q110,W110)*(1-'Misc Data'!BS110)</f>
        <v>797701.35229552246</v>
      </c>
      <c r="AD110" s="62">
        <f>SUM(F110,R110,X110)*(1-'Misc Data'!BT110)</f>
        <v>792207.0923753666</v>
      </c>
      <c r="AE110" s="62">
        <f>SUM(G110,S110,Y110)*(1-'Misc Data'!BU110)</f>
        <v>804590.99038705719</v>
      </c>
      <c r="AF110" s="62">
        <f>SUM(H110,T110,Z110)*(1-'Misc Data'!BV110)</f>
        <v>792326.42182397773</v>
      </c>
      <c r="AG110" s="62">
        <f>SUM(I110,U110,AA110)*(1-'Misc Data'!BW110)</f>
        <v>797039.83492194256</v>
      </c>
      <c r="AI110" s="62">
        <f>'General Input'!B$47*E110/E$4</f>
        <v>237193.96007054564</v>
      </c>
      <c r="AJ110" s="62">
        <f>'General Input'!C$47*F110/F$4</f>
        <v>190039.59373229329</v>
      </c>
      <c r="AK110" s="62">
        <f>'General Input'!D$47*G110/G$4</f>
        <v>129829.09285850699</v>
      </c>
      <c r="AL110" s="62">
        <f>'General Input'!E$47*H110/H$4</f>
        <v>170568.26326237386</v>
      </c>
      <c r="AM110" s="62">
        <f>'General Input'!F$47*I110/I$4</f>
        <v>181326.27021151641</v>
      </c>
      <c r="AO110" s="62">
        <f>SUM(AC110,AI110)*'General Input'!$C$5</f>
        <v>1080491.3886080366</v>
      </c>
      <c r="AP110" s="62">
        <f>SUM(AD110,AJ110)*'General Input'!$C$5</f>
        <v>1025523.1356702643</v>
      </c>
      <c r="AQ110" s="62">
        <f>SUM(AE110,AK110)*'General Input'!$C$5</f>
        <v>975589.35790415923</v>
      </c>
      <c r="AR110" s="62">
        <f>SUM(AF110,AL110)*'General Input'!$C$5</f>
        <v>1005318.5118730493</v>
      </c>
      <c r="AS110" s="62">
        <f>SUM(AG110,AM110)*'General Input'!$C$5</f>
        <v>1021471.5815900413</v>
      </c>
    </row>
    <row r="111" spans="1:45" x14ac:dyDescent="0.2">
      <c r="A111" s="27">
        <f t="shared" si="8"/>
        <v>107</v>
      </c>
      <c r="B111" s="26" t="str">
        <f>'Misc Data'!B111</f>
        <v>Replace LV switchgear in ground mounted substations</v>
      </c>
      <c r="C111" s="26" t="str">
        <f>'Misc Data'!C111</f>
        <v>Renewal</v>
      </c>
      <c r="D111" s="26" t="str">
        <f>'Misc Data'!D111</f>
        <v>Reliability &amp; quality maintained</v>
      </c>
      <c r="E111" s="62">
        <f>'Direct Base Project Costs input'!E111*(1+'Misc Data'!$R111*'General Input'!B$11)*(1+'Misc Data'!$S111*'General Input'!B$14)*(1+'Misc Data'!$T111*'General Input'!B$17)*(1+SUM('Misc Data'!$U111:$V111)*'General Input'!B$20)</f>
        <v>70894.136768074328</v>
      </c>
      <c r="F111" s="62">
        <f>'Direct Base Project Costs input'!F111*(1+'Misc Data'!$R111*'General Input'!C$11)*(1+'Misc Data'!$S111*'General Input'!C$14)*(1+'Misc Data'!$T111*'General Input'!C$17)*(1+SUM('Misc Data'!$U111:$V111)*'General Input'!C$20)</f>
        <v>70917.527744302104</v>
      </c>
      <c r="G111" s="62">
        <f>'Direct Base Project Costs input'!G111*(1+'Misc Data'!$R111*'General Input'!D$11)*(1+'Misc Data'!$S111*'General Input'!D$14)*(1+'Misc Data'!$T111*'General Input'!D$17)*(1+SUM('Misc Data'!$U111:$V111)*'General Input'!D$20)</f>
        <v>70953.20457654378</v>
      </c>
      <c r="H111" s="62">
        <f>'Direct Base Project Costs input'!H111*(1+'Misc Data'!$R111*'General Input'!E$11)*(1+'Misc Data'!$S111*'General Input'!E$14)*(1+'Misc Data'!$T111*'General Input'!E$17)*(1+SUM('Misc Data'!$U111:$V111)*'General Input'!E$20)</f>
        <v>70997.189523676469</v>
      </c>
      <c r="I111" s="62">
        <f>'Direct Base Project Costs input'!I111*(1+'Misc Data'!$R111*'General Input'!F$11)*(1+'Misc Data'!$S111*'General Input'!F$14)*(1+'Misc Data'!$T111*'General Input'!F$17)*(1+SUM('Misc Data'!$U111:$V111)*'General Input'!F$20)</f>
        <v>71048.554735775717</v>
      </c>
      <c r="K111" s="62">
        <f>IFERROR(('Direct Base Project Costs input'!E111*'Misc Data'!$R111)/'Misc Data'!F111,0)</f>
        <v>98.762418033253525</v>
      </c>
      <c r="L111" s="62">
        <f>IFERROR(('Direct Base Project Costs input'!F111*'Misc Data'!$R111)/'Misc Data'!G111,0)</f>
        <v>98.762418033253525</v>
      </c>
      <c r="M111" s="62">
        <f>IFERROR(('Direct Base Project Costs input'!G111*'Misc Data'!$R111)/'Misc Data'!H111,0)</f>
        <v>98.762418033253525</v>
      </c>
      <c r="N111" s="62">
        <f>IFERROR(('Direct Base Project Costs input'!H111*'Misc Data'!$R111)/'Misc Data'!I111,0)</f>
        <v>98.762418033253525</v>
      </c>
      <c r="O111" s="62">
        <f>IFERROR(('Direct Base Project Costs input'!I111*'Misc Data'!$R111)/'Misc Data'!J111,0)</f>
        <v>98.762418033253525</v>
      </c>
      <c r="Q111" s="62">
        <f>'General Input'!B$27*K111/K$4</f>
        <v>3135.8721842102104</v>
      </c>
      <c r="R111" s="62">
        <f>'General Input'!C$27*L111/L$4</f>
        <v>3120.3527422274174</v>
      </c>
      <c r="S111" s="62">
        <f>'General Input'!D$27*M111/M$4</f>
        <v>3291.6371014081901</v>
      </c>
      <c r="T111" s="62">
        <f>'General Input'!E$27*N111/N$4</f>
        <v>3314.4427547594923</v>
      </c>
      <c r="U111" s="62">
        <f>'General Input'!F$27*O111/O$4</f>
        <v>3178.3872418578408</v>
      </c>
      <c r="W111" s="62">
        <f>'General Input'!B$35*E111/E$4</f>
        <v>28531.724342997375</v>
      </c>
      <c r="X111" s="62">
        <f>'General Input'!C$35*F111/F$4</f>
        <v>27817.447314262023</v>
      </c>
      <c r="Y111" s="62">
        <f>'General Input'!D$35*G111/G$4</f>
        <v>29202.708729036538</v>
      </c>
      <c r="Z111" s="62">
        <f>'General Input'!E$35*H111/H$4</f>
        <v>27559.045979245773</v>
      </c>
      <c r="AA111" s="62">
        <f>'General Input'!F$35*I111/I$4</f>
        <v>28249.740858019635</v>
      </c>
      <c r="AC111" s="62">
        <f>SUM(E111,Q111,W111)*(1-'Misc Data'!BS111)</f>
        <v>102561.73329528191</v>
      </c>
      <c r="AD111" s="62">
        <f>SUM(F111,R111,X111)*(1-'Misc Data'!BT111)</f>
        <v>101855.32780079155</v>
      </c>
      <c r="AE111" s="62">
        <f>SUM(G111,S111,Y111)*(1-'Misc Data'!BU111)</f>
        <v>103447.55040698851</v>
      </c>
      <c r="AF111" s="62">
        <f>SUM(H111,T111,Z111)*(1-'Misc Data'!BV111)</f>
        <v>101870.67825768173</v>
      </c>
      <c r="AG111" s="62">
        <f>SUM(I111,U111,AA111)*(1-'Misc Data'!BW111)</f>
        <v>102476.68283565319</v>
      </c>
      <c r="AI111" s="62">
        <f>'General Input'!B$47*E111/E$4</f>
        <v>30496.366294784435</v>
      </c>
      <c r="AJ111" s="62">
        <f>'General Input'!C$47*F111/F$4</f>
        <v>24433.662051294843</v>
      </c>
      <c r="AK111" s="62">
        <f>'General Input'!D$47*G111/G$4</f>
        <v>16692.311938950897</v>
      </c>
      <c r="AL111" s="62">
        <f>'General Input'!E$47*H111/H$4</f>
        <v>21930.205276590925</v>
      </c>
      <c r="AM111" s="62">
        <f>'General Input'!F$47*I111/I$4</f>
        <v>23313.377598623534</v>
      </c>
      <c r="AO111" s="62">
        <f>SUM(AC111,AI111)*'General Input'!$C$5</f>
        <v>138920.4580151416</v>
      </c>
      <c r="AP111" s="62">
        <f>SUM(AD111,AJ111)*'General Input'!$C$5</f>
        <v>131853.11053271045</v>
      </c>
      <c r="AQ111" s="62">
        <f>SUM(AE111,AK111)*'General Input'!$C$5</f>
        <v>125433.06085381648</v>
      </c>
      <c r="AR111" s="62">
        <f>SUM(AF111,AL111)*'General Input'!$C$5</f>
        <v>129255.38164340609</v>
      </c>
      <c r="AS111" s="62">
        <f>SUM(AG111,AM111)*'General Input'!$C$5</f>
        <v>131332.19896511038</v>
      </c>
    </row>
    <row r="112" spans="1:45" x14ac:dyDescent="0.2">
      <c r="A112" s="27">
        <f t="shared" si="8"/>
        <v>108</v>
      </c>
      <c r="B112" s="26" t="str">
        <f>'Misc Data'!B112</f>
        <v>Replace Meter Panels</v>
      </c>
      <c r="C112" s="26" t="str">
        <f>'Misc Data'!C112</f>
        <v>Development</v>
      </c>
      <c r="D112" s="26" t="str">
        <f>'Misc Data'!D112</f>
        <v>Connection</v>
      </c>
      <c r="E112" s="62">
        <f>'Direct Base Project Costs input'!E112*(1+'Misc Data'!$R112*'General Input'!B$11)*(1+'Misc Data'!$S112*'General Input'!B$14)*(1+'Misc Data'!$T112*'General Input'!B$17)*(1+SUM('Misc Data'!$U112:$V112)*'General Input'!B$20)</f>
        <v>27075</v>
      </c>
      <c r="F112" s="62">
        <f>'Direct Base Project Costs input'!F112*(1+'Misc Data'!$R112*'General Input'!C$11)*(1+'Misc Data'!$S112*'General Input'!C$14)*(1+'Misc Data'!$T112*'General Input'!C$17)*(1+SUM('Misc Data'!$U112:$V112)*'General Input'!C$20)</f>
        <v>25270</v>
      </c>
      <c r="G112" s="62">
        <f>'Direct Base Project Costs input'!G112*(1+'Misc Data'!$R112*'General Input'!D$11)*(1+'Misc Data'!$S112*'General Input'!D$14)*(1+'Misc Data'!$T112*'General Input'!D$17)*(1+SUM('Misc Data'!$U112:$V112)*'General Input'!D$20)</f>
        <v>23465</v>
      </c>
      <c r="H112" s="62">
        <f>'Direct Base Project Costs input'!H112*(1+'Misc Data'!$R112*'General Input'!E$11)*(1+'Misc Data'!$S112*'General Input'!E$14)*(1+'Misc Data'!$T112*'General Input'!E$17)*(1+SUM('Misc Data'!$U112:$V112)*'General Input'!E$20)</f>
        <v>21660</v>
      </c>
      <c r="I112" s="62">
        <f>'Direct Base Project Costs input'!I112*(1+'Misc Data'!$R112*'General Input'!F$11)*(1+'Misc Data'!$S112*'General Input'!F$14)*(1+'Misc Data'!$T112*'General Input'!F$17)*(1+SUM('Misc Data'!$U112:$V112)*'General Input'!F$20)</f>
        <v>19855</v>
      </c>
      <c r="K112" s="62">
        <f>IFERROR(('Direct Base Project Costs input'!E112*'Misc Data'!$R112)/'Misc Data'!F112,0)</f>
        <v>0</v>
      </c>
      <c r="L112" s="62">
        <f>IFERROR(('Direct Base Project Costs input'!F112*'Misc Data'!$R112)/'Misc Data'!G112,0)</f>
        <v>0</v>
      </c>
      <c r="M112" s="62">
        <f>IFERROR(('Direct Base Project Costs input'!G112*'Misc Data'!$R112)/'Misc Data'!H112,0)</f>
        <v>0</v>
      </c>
      <c r="N112" s="62">
        <f>IFERROR(('Direct Base Project Costs input'!H112*'Misc Data'!$R112)/'Misc Data'!I112,0)</f>
        <v>0</v>
      </c>
      <c r="O112" s="62">
        <f>IFERROR(('Direct Base Project Costs input'!I112*'Misc Data'!$R112)/'Misc Data'!J112,0)</f>
        <v>0</v>
      </c>
      <c r="Q112" s="62">
        <f>'General Input'!B$27*K112/K$4</f>
        <v>0</v>
      </c>
      <c r="R112" s="62">
        <f>'General Input'!C$27*L112/L$4</f>
        <v>0</v>
      </c>
      <c r="S112" s="62">
        <f>'General Input'!D$27*M112/M$4</f>
        <v>0</v>
      </c>
      <c r="T112" s="62">
        <f>'General Input'!E$27*N112/N$4</f>
        <v>0</v>
      </c>
      <c r="U112" s="62">
        <f>'General Input'!F$27*O112/O$4</f>
        <v>0</v>
      </c>
      <c r="W112" s="62">
        <f>'General Input'!B$35*E112/E$4</f>
        <v>10896.478493190869</v>
      </c>
      <c r="X112" s="62">
        <f>'General Input'!C$35*F112/F$4</f>
        <v>9912.1742676355461</v>
      </c>
      <c r="Y112" s="62">
        <f>'General Input'!D$35*G112/G$4</f>
        <v>9657.654850354349</v>
      </c>
      <c r="Z112" s="62">
        <f>'General Input'!E$35*H112/H$4</f>
        <v>8407.7826166822688</v>
      </c>
      <c r="AA112" s="62">
        <f>'General Input'!F$35*I112/I$4</f>
        <v>7894.5814847595411</v>
      </c>
      <c r="AC112" s="62">
        <f>SUM(E112,Q112,W112)*(1-'Misc Data'!BS112)</f>
        <v>37971.478493190865</v>
      </c>
      <c r="AD112" s="62">
        <f>SUM(F112,R112,X112)*(1-'Misc Data'!BT112)</f>
        <v>35182.17426763555</v>
      </c>
      <c r="AE112" s="62">
        <f>SUM(G112,S112,Y112)*(1-'Misc Data'!BU112)</f>
        <v>33122.654850354345</v>
      </c>
      <c r="AF112" s="62">
        <f>SUM(H112,T112,Z112)*(1-'Misc Data'!BV112)</f>
        <v>30067.782616682271</v>
      </c>
      <c r="AG112" s="62">
        <f>SUM(I112,U112,AA112)*(1-'Misc Data'!BW112)</f>
        <v>27749.581484759539</v>
      </c>
      <c r="AI112" s="62">
        <f>'General Input'!B$47*E112/E$4</f>
        <v>11646.789919065919</v>
      </c>
      <c r="AJ112" s="62">
        <f>'General Input'!C$47*F112/F$4</f>
        <v>8706.4321004313206</v>
      </c>
      <c r="AK112" s="62">
        <f>'General Input'!D$47*G112/G$4</f>
        <v>5520.3299411929438</v>
      </c>
      <c r="AL112" s="62">
        <f>'General Input'!E$47*H112/H$4</f>
        <v>6690.5218287908638</v>
      </c>
      <c r="AM112" s="62">
        <f>'General Input'!F$47*I112/I$4</f>
        <v>6515.0813263142782</v>
      </c>
      <c r="AO112" s="62">
        <f>SUM(AC112,AI112)*'General Input'!$C$5</f>
        <v>51804.381657225713</v>
      </c>
      <c r="AP112" s="62">
        <f>SUM(AD112,AJ112)*'General Input'!$C$5</f>
        <v>45822.278516544306</v>
      </c>
      <c r="AQ112" s="62">
        <f>SUM(AE112,AK112)*'General Input'!$C$5</f>
        <v>40345.542006483607</v>
      </c>
      <c r="AR112" s="62">
        <f>SUM(AF112,AL112)*'General Input'!$C$5</f>
        <v>38377.825214380078</v>
      </c>
      <c r="AS112" s="62">
        <f>SUM(AG112,AM112)*'General Input'!$C$5</f>
        <v>35774.317129989533</v>
      </c>
    </row>
    <row r="113" spans="1:45" x14ac:dyDescent="0.2">
      <c r="A113" s="27">
        <f t="shared" si="8"/>
        <v>109</v>
      </c>
      <c r="B113" s="26" t="str">
        <f>'Misc Data'!B113</f>
        <v>Replace Overhead  LV Services</v>
      </c>
      <c r="C113" s="26" t="str">
        <f>'Misc Data'!C113</f>
        <v>Renewal</v>
      </c>
      <c r="D113" s="26" t="str">
        <f>'Misc Data'!D113</f>
        <v>Reliability &amp; quality maintained</v>
      </c>
      <c r="E113" s="62">
        <f>'Direct Base Project Costs input'!E113*(1+'Misc Data'!$R113*'General Input'!B$11)*(1+'Misc Data'!$S113*'General Input'!B$14)*(1+'Misc Data'!$T113*'General Input'!B$17)*(1+SUM('Misc Data'!$U113:$V113)*'General Input'!B$20)</f>
        <v>585695.69764999987</v>
      </c>
      <c r="F113" s="62">
        <f>'Direct Base Project Costs input'!F113*(1+'Misc Data'!$R113*'General Input'!C$11)*(1+'Misc Data'!$S113*'General Input'!C$14)*(1+'Misc Data'!$T113*'General Input'!C$17)*(1+SUM('Misc Data'!$U113:$V113)*'General Input'!C$20)</f>
        <v>586437.26870459481</v>
      </c>
      <c r="G113" s="62">
        <f>'Direct Base Project Costs input'!G113*(1+'Misc Data'!$R113*'General Input'!D$11)*(1+'Misc Data'!$S113*'General Input'!D$14)*(1+'Misc Data'!$T113*'General Input'!D$17)*(1+SUM('Misc Data'!$U113:$V113)*'General Input'!D$20)</f>
        <v>587568.34189506096</v>
      </c>
      <c r="H113" s="62">
        <f>'Direct Base Project Costs input'!H113*(1+'Misc Data'!$R113*'General Input'!E$11)*(1+'Misc Data'!$S113*'General Input'!E$14)*(1+'Misc Data'!$T113*'General Input'!E$17)*(1+SUM('Misc Data'!$U113:$V113)*'General Input'!E$20)</f>
        <v>588962.80971520976</v>
      </c>
      <c r="I113" s="62">
        <f>'Direct Base Project Costs input'!I113*(1+'Misc Data'!$R113*'General Input'!F$11)*(1+'Misc Data'!$S113*'General Input'!F$14)*(1+'Misc Data'!$T113*'General Input'!F$17)*(1+SUM('Misc Data'!$U113:$V113)*'General Input'!F$20)</f>
        <v>590591.25626378565</v>
      </c>
      <c r="K113" s="62">
        <f>IFERROR(('Direct Base Project Costs input'!E113*'Misc Data'!$R113)/'Misc Data'!F113,0)</f>
        <v>5956.2139999999981</v>
      </c>
      <c r="L113" s="62">
        <f>IFERROR(('Direct Base Project Costs input'!F113*'Misc Data'!$R113)/'Misc Data'!G113,0)</f>
        <v>5956.2139999999981</v>
      </c>
      <c r="M113" s="62">
        <f>IFERROR(('Direct Base Project Costs input'!G113*'Misc Data'!$R113)/'Misc Data'!H113,0)</f>
        <v>5956.2139999999981</v>
      </c>
      <c r="N113" s="62">
        <f>IFERROR(('Direct Base Project Costs input'!H113*'Misc Data'!$R113)/'Misc Data'!I113,0)</f>
        <v>5956.2139999999981</v>
      </c>
      <c r="O113" s="62">
        <f>IFERROR(('Direct Base Project Costs input'!I113*'Misc Data'!$R113)/'Misc Data'!J113,0)</f>
        <v>5956.2139999999981</v>
      </c>
      <c r="Q113" s="62">
        <f>'General Input'!B$27*K113/K$4</f>
        <v>189119.77022995256</v>
      </c>
      <c r="R113" s="62">
        <f>'General Input'!C$27*L113/L$4</f>
        <v>188183.81585124368</v>
      </c>
      <c r="S113" s="62">
        <f>'General Input'!D$27*M113/M$4</f>
        <v>198513.71986179592</v>
      </c>
      <c r="T113" s="62">
        <f>'General Input'!E$27*N113/N$4</f>
        <v>199889.09477135353</v>
      </c>
      <c r="U113" s="62">
        <f>'General Input'!F$27*O113/O$4</f>
        <v>191683.78989061294</v>
      </c>
      <c r="W113" s="62">
        <f>'General Input'!B$35*E113/E$4</f>
        <v>235716.36465365265</v>
      </c>
      <c r="X113" s="62">
        <f>'General Input'!C$35*F113/F$4</f>
        <v>230030.40777349257</v>
      </c>
      <c r="Y113" s="62">
        <f>'General Input'!D$35*G113/G$4</f>
        <v>241829.62910792659</v>
      </c>
      <c r="Z113" s="62">
        <f>'General Input'!E$35*H113/H$4</f>
        <v>228618.24900258021</v>
      </c>
      <c r="AA113" s="62">
        <f>'General Input'!F$35*I113/I$4</f>
        <v>234826.02854499925</v>
      </c>
      <c r="AC113" s="62">
        <f>SUM(E113,Q113,W113)*(1-'Misc Data'!BS113)</f>
        <v>1010531.832533605</v>
      </c>
      <c r="AD113" s="62">
        <f>SUM(F113,R113,X113)*(1-'Misc Data'!BT113)</f>
        <v>1004651.4923293311</v>
      </c>
      <c r="AE113" s="62">
        <f>SUM(G113,S113,Y113)*(1-'Misc Data'!BU113)</f>
        <v>1027911.6908647835</v>
      </c>
      <c r="AF113" s="62">
        <f>SUM(H113,T113,Z113)*(1-'Misc Data'!BV113)</f>
        <v>1017470.1534891435</v>
      </c>
      <c r="AG113" s="62">
        <f>SUM(I113,U113,AA113)*(1-'Misc Data'!BW113)</f>
        <v>1017101.0746993979</v>
      </c>
      <c r="AI113" s="62">
        <f>'General Input'!B$47*E113/E$4</f>
        <v>251947.35907775807</v>
      </c>
      <c r="AJ113" s="62">
        <f>'General Input'!C$47*F113/F$4</f>
        <v>202048.92208701829</v>
      </c>
      <c r="AK113" s="62">
        <f>'General Input'!D$47*G113/G$4</f>
        <v>138230.17729641582</v>
      </c>
      <c r="AL113" s="62">
        <f>'General Input'!E$47*H113/H$4</f>
        <v>181923.75506674103</v>
      </c>
      <c r="AM113" s="62">
        <f>'General Input'!F$47*I113/I$4</f>
        <v>193792.49887527979</v>
      </c>
      <c r="AO113" s="62">
        <f>SUM(AC113,AI113)*'General Input'!$C$5</f>
        <v>1318102.3032312258</v>
      </c>
      <c r="AP113" s="62">
        <f>SUM(AD113,AJ113)*'General Input'!$C$5</f>
        <v>1259865.9891749688</v>
      </c>
      <c r="AQ113" s="62">
        <f>SUM(AE113,AK113)*'General Input'!$C$5</f>
        <v>1217520.4886789252</v>
      </c>
      <c r="AR113" s="62">
        <f>SUM(AF113,AL113)*'General Input'!$C$5</f>
        <v>1252237.5686297086</v>
      </c>
      <c r="AS113" s="62">
        <f>SUM(AG113,AM113)*'General Input'!$C$5</f>
        <v>1264243.8932078686</v>
      </c>
    </row>
    <row r="114" spans="1:45" x14ac:dyDescent="0.2">
      <c r="A114" s="27">
        <f t="shared" si="8"/>
        <v>110</v>
      </c>
      <c r="B114" s="26" t="str">
        <f>'Misc Data'!B114</f>
        <v>Replace Recloser and/or Control Box</v>
      </c>
      <c r="C114" s="26" t="str">
        <f>'Misc Data'!C114</f>
        <v>Renewal</v>
      </c>
      <c r="D114" s="26" t="str">
        <f>'Misc Data'!D114</f>
        <v>Reliability &amp; quality maintained</v>
      </c>
      <c r="E114" s="62">
        <f>'Direct Base Project Costs input'!E114*(1+'Misc Data'!$R114*'General Input'!B$11)*(1+'Misc Data'!$S114*'General Input'!B$14)*(1+'Misc Data'!$T114*'General Input'!B$17)*(1+SUM('Misc Data'!$U114:$V114)*'General Input'!B$20)</f>
        <v>55025.050430577139</v>
      </c>
      <c r="F114" s="62">
        <f>'Direct Base Project Costs input'!F114*(1+'Misc Data'!$R114*'General Input'!C$11)*(1+'Misc Data'!$S114*'General Input'!C$14)*(1+'Misc Data'!$T114*'General Input'!C$17)*(1+SUM('Misc Data'!$U114:$V114)*'General Input'!C$20)</f>
        <v>55140.117816977712</v>
      </c>
      <c r="G114" s="62">
        <f>'Direct Base Project Costs input'!G114*(1+'Misc Data'!$R114*'General Input'!D$11)*(1+'Misc Data'!$S114*'General Input'!D$14)*(1+'Misc Data'!$T114*'General Input'!D$17)*(1+SUM('Misc Data'!$U114:$V114)*'General Input'!D$20)</f>
        <v>55315.623097352713</v>
      </c>
      <c r="H114" s="62">
        <f>'Direct Base Project Costs input'!H114*(1+'Misc Data'!$R114*'General Input'!E$11)*(1+'Misc Data'!$S114*'General Input'!E$14)*(1+'Misc Data'!$T114*'General Input'!E$17)*(1+SUM('Misc Data'!$U114:$V114)*'General Input'!E$20)</f>
        <v>55531.998543090463</v>
      </c>
      <c r="I114" s="62">
        <f>'Direct Base Project Costs input'!I114*(1+'Misc Data'!$R114*'General Input'!F$11)*(1+'Misc Data'!$S114*'General Input'!F$14)*(1+'Misc Data'!$T114*'General Input'!F$17)*(1+SUM('Misc Data'!$U114:$V114)*'General Input'!F$20)</f>
        <v>55784.679775828168</v>
      </c>
      <c r="K114" s="62">
        <f>IFERROR(('Direct Base Project Costs input'!E114*'Misc Data'!$R114)/'Misc Data'!F114,0)</f>
        <v>900.1038193770969</v>
      </c>
      <c r="L114" s="62">
        <f>IFERROR(('Direct Base Project Costs input'!F114*'Misc Data'!$R114)/'Misc Data'!G114,0)</f>
        <v>900.1038193770969</v>
      </c>
      <c r="M114" s="62">
        <f>IFERROR(('Direct Base Project Costs input'!G114*'Misc Data'!$R114)/'Misc Data'!H114,0)</f>
        <v>900.1038193770969</v>
      </c>
      <c r="N114" s="62">
        <f>IFERROR(('Direct Base Project Costs input'!H114*'Misc Data'!$R114)/'Misc Data'!I114,0)</f>
        <v>900.1038193770969</v>
      </c>
      <c r="O114" s="62">
        <f>IFERROR(('Direct Base Project Costs input'!I114*'Misc Data'!$R114)/'Misc Data'!J114,0)</f>
        <v>900.1038193770969</v>
      </c>
      <c r="Q114" s="62">
        <f>'General Input'!B$27*K114/K$4</f>
        <v>28579.803798805639</v>
      </c>
      <c r="R114" s="62">
        <f>'General Input'!C$27*L114/L$4</f>
        <v>28438.362253717001</v>
      </c>
      <c r="S114" s="62">
        <f>'General Input'!D$27*M114/M$4</f>
        <v>29999.418665339705</v>
      </c>
      <c r="T114" s="62">
        <f>'General Input'!E$27*N114/N$4</f>
        <v>30207.265497096956</v>
      </c>
      <c r="U114" s="62">
        <f>'General Input'!F$27*O114/O$4</f>
        <v>28967.278776957595</v>
      </c>
      <c r="W114" s="62">
        <f>'General Input'!B$35*E114/E$4</f>
        <v>22145.125710194898</v>
      </c>
      <c r="X114" s="62">
        <f>'General Input'!C$35*F114/F$4</f>
        <v>21628.74780133909</v>
      </c>
      <c r="Y114" s="62">
        <f>'General Input'!D$35*G114/G$4</f>
        <v>22766.639493139632</v>
      </c>
      <c r="Z114" s="62">
        <f>'General Input'!E$35*H114/H$4</f>
        <v>21555.908218846769</v>
      </c>
      <c r="AA114" s="62">
        <f>'General Input'!F$35*I114/I$4</f>
        <v>22180.644678493736</v>
      </c>
      <c r="AC114" s="62">
        <f>SUM(E114,Q114,W114)*(1-'Misc Data'!BS114)</f>
        <v>105749.97993957768</v>
      </c>
      <c r="AD114" s="62">
        <f>SUM(F114,R114,X114)*(1-'Misc Data'!BT114)</f>
        <v>105207.22787203381</v>
      </c>
      <c r="AE114" s="62">
        <f>SUM(G114,S114,Y114)*(1-'Misc Data'!BU114)</f>
        <v>108081.68125583205</v>
      </c>
      <c r="AF114" s="62">
        <f>SUM(H114,T114,Z114)*(1-'Misc Data'!BV114)</f>
        <v>107295.1722590342</v>
      </c>
      <c r="AG114" s="62">
        <f>SUM(I114,U114,AA114)*(1-'Misc Data'!BW114)</f>
        <v>106932.6032312795</v>
      </c>
      <c r="AI114" s="62">
        <f>'General Input'!B$47*E114/E$4</f>
        <v>23669.998251188907</v>
      </c>
      <c r="AJ114" s="62">
        <f>'General Input'!C$47*F114/F$4</f>
        <v>18997.77173657696</v>
      </c>
      <c r="AK114" s="62">
        <f>'General Input'!D$47*G114/G$4</f>
        <v>13013.445148095467</v>
      </c>
      <c r="AL114" s="62">
        <f>'General Input'!E$47*H114/H$4</f>
        <v>17153.187832360534</v>
      </c>
      <c r="AM114" s="62">
        <f>'General Input'!F$47*I114/I$4</f>
        <v>18304.796046432632</v>
      </c>
      <c r="AO114" s="62">
        <f>SUM(AC114,AI114)*'General Input'!$C$5</f>
        <v>135122.04594806331</v>
      </c>
      <c r="AP114" s="62">
        <f>SUM(AD114,AJ114)*'General Input'!$C$5</f>
        <v>129677.30252091216</v>
      </c>
      <c r="AQ114" s="62">
        <f>SUM(AE114,AK114)*'General Input'!$C$5</f>
        <v>126430.41254356674</v>
      </c>
      <c r="AR114" s="62">
        <f>SUM(AF114,AL114)*'General Input'!$C$5</f>
        <v>129931.38513471237</v>
      </c>
      <c r="AS114" s="62">
        <f>SUM(AG114,AM114)*'General Input'!$C$5</f>
        <v>130755.18831161638</v>
      </c>
    </row>
    <row r="115" spans="1:45" x14ac:dyDescent="0.2">
      <c r="A115" s="27">
        <f t="shared" si="8"/>
        <v>111</v>
      </c>
      <c r="B115" s="26" t="str">
        <f>'Misc Data'!B115</f>
        <v>Replace reclosers</v>
      </c>
      <c r="C115" s="26" t="str">
        <f>'Misc Data'!C115</f>
        <v>Renewal</v>
      </c>
      <c r="D115" s="26" t="str">
        <f>'Misc Data'!D115</f>
        <v>Reliability &amp; quality maintained</v>
      </c>
      <c r="E115" s="62">
        <f>'Direct Base Project Costs input'!E115*(1+'Misc Data'!$R115*'General Input'!B$11)*(1+'Misc Data'!$S115*'General Input'!B$14)*(1+'Misc Data'!$T115*'General Input'!B$17)*(1+SUM('Misc Data'!$U115:$V115)*'General Input'!B$20)</f>
        <v>38031.054896582958</v>
      </c>
      <c r="F115" s="62">
        <f>'Direct Base Project Costs input'!F115*(1+'Misc Data'!$R115*'General Input'!C$11)*(1+'Misc Data'!$S115*'General Input'!C$14)*(1+'Misc Data'!$T115*'General Input'!C$17)*(1+SUM('Misc Data'!$U115:$V115)*'General Input'!C$20)</f>
        <v>38053.675276990405</v>
      </c>
      <c r="G115" s="62">
        <f>'Direct Base Project Costs input'!G115*(1+'Misc Data'!$R115*'General Input'!D$11)*(1+'Misc Data'!$S115*'General Input'!D$14)*(1+'Misc Data'!$T115*'General Input'!D$17)*(1+SUM('Misc Data'!$U115:$V115)*'General Input'!D$20)</f>
        <v>38088.176766333156</v>
      </c>
      <c r="H115" s="62">
        <f>'Direct Base Project Costs input'!H115*(1+'Misc Data'!$R115*'General Input'!E$11)*(1+'Misc Data'!$S115*'General Input'!E$14)*(1+'Misc Data'!$T115*'General Input'!E$17)*(1+SUM('Misc Data'!$U115:$V115)*'General Input'!E$20)</f>
        <v>38130.712666786989</v>
      </c>
      <c r="I115" s="62">
        <f>'Direct Base Project Costs input'!I115*(1+'Misc Data'!$R115*'General Input'!F$11)*(1+'Misc Data'!$S115*'General Input'!F$14)*(1+'Misc Data'!$T115*'General Input'!F$17)*(1+SUM('Misc Data'!$U115:$V115)*'General Input'!F$20)</f>
        <v>38180.385695654186</v>
      </c>
      <c r="K115" s="62">
        <f>IFERROR(('Direct Base Project Costs input'!E115*'Misc Data'!$R115)/'Misc Data'!F115,0)</f>
        <v>167.68425152154407</v>
      </c>
      <c r="L115" s="62">
        <f>IFERROR(('Direct Base Project Costs input'!F115*'Misc Data'!$R115)/'Misc Data'!G115,0)</f>
        <v>167.68425152154407</v>
      </c>
      <c r="M115" s="62">
        <f>IFERROR(('Direct Base Project Costs input'!G115*'Misc Data'!$R115)/'Misc Data'!H115,0)</f>
        <v>167.68425152154407</v>
      </c>
      <c r="N115" s="62">
        <f>IFERROR(('Direct Base Project Costs input'!H115*'Misc Data'!$R115)/'Misc Data'!I115,0)</f>
        <v>167.68425152154407</v>
      </c>
      <c r="O115" s="62">
        <f>IFERROR(('Direct Base Project Costs input'!I115*'Misc Data'!$R115)/'Misc Data'!J115,0)</f>
        <v>167.68425152154407</v>
      </c>
      <c r="Q115" s="62">
        <f>'General Input'!B$27*K115/K$4</f>
        <v>5324.2558307904983</v>
      </c>
      <c r="R115" s="62">
        <f>'General Input'!C$27*L115/L$4</f>
        <v>5297.9060707831995</v>
      </c>
      <c r="S115" s="62">
        <f>'General Input'!D$27*M115/M$4</f>
        <v>5588.7220525962875</v>
      </c>
      <c r="T115" s="62">
        <f>'General Input'!E$27*N115/N$4</f>
        <v>5627.4427419923832</v>
      </c>
      <c r="U115" s="62">
        <f>'General Input'!F$27*O115/O$4</f>
        <v>5396.4402280744707</v>
      </c>
      <c r="W115" s="62">
        <f>'General Input'!B$35*E115/E$4</f>
        <v>15305.801357487628</v>
      </c>
      <c r="X115" s="62">
        <f>'General Input'!C$35*F115/F$4</f>
        <v>14926.579377504682</v>
      </c>
      <c r="Y115" s="62">
        <f>'General Input'!D$35*G115/G$4</f>
        <v>15676.218414171371</v>
      </c>
      <c r="Z115" s="62">
        <f>'General Input'!E$35*H115/H$4</f>
        <v>14801.234677817083</v>
      </c>
      <c r="AA115" s="62">
        <f>'General Input'!F$35*I115/I$4</f>
        <v>15180.970334620479</v>
      </c>
      <c r="AC115" s="62">
        <f>SUM(E115,Q115,W115)*(1-'Misc Data'!BS115)</f>
        <v>58661.112084861088</v>
      </c>
      <c r="AD115" s="62">
        <f>SUM(F115,R115,X115)*(1-'Misc Data'!BT115)</f>
        <v>58278.160725278292</v>
      </c>
      <c r="AE115" s="62">
        <f>SUM(G115,S115,Y115)*(1-'Misc Data'!BU115)</f>
        <v>59353.11723310082</v>
      </c>
      <c r="AF115" s="62">
        <f>SUM(H115,T115,Z115)*(1-'Misc Data'!BV115)</f>
        <v>58559.390086596453</v>
      </c>
      <c r="AG115" s="62">
        <f>SUM(I115,U115,AA115)*(1-'Misc Data'!BW115)</f>
        <v>58757.796258349132</v>
      </c>
      <c r="AI115" s="62">
        <f>'General Input'!B$47*E115/E$4</f>
        <v>16359.730629029176</v>
      </c>
      <c r="AJ115" s="62">
        <f>'General Input'!C$47*F115/F$4</f>
        <v>13110.872179302693</v>
      </c>
      <c r="AK115" s="62">
        <f>'General Input'!D$47*G115/G$4</f>
        <v>8960.5498661256479</v>
      </c>
      <c r="AL115" s="62">
        <f>'General Input'!E$47*H115/H$4</f>
        <v>11778.133215350445</v>
      </c>
      <c r="AM115" s="62">
        <f>'General Input'!F$47*I115/I$4</f>
        <v>12528.245675005457</v>
      </c>
      <c r="AO115" s="62">
        <f>SUM(AC115,AI115)*'General Input'!$C$5</f>
        <v>78326.15874271511</v>
      </c>
      <c r="AP115" s="62">
        <f>SUM(AD115,AJ115)*'General Input'!$C$5</f>
        <v>74534.336345675605</v>
      </c>
      <c r="AQ115" s="62">
        <f>SUM(AE115,AK115)*'General Input'!$C$5</f>
        <v>71323.474116617799</v>
      </c>
      <c r="AR115" s="62">
        <f>SUM(AF115,AL115)*'General Input'!$C$5</f>
        <v>73436.498663826176</v>
      </c>
      <c r="AS115" s="62">
        <f>SUM(AG115,AM115)*'General Input'!$C$5</f>
        <v>74426.807732699192</v>
      </c>
    </row>
    <row r="116" spans="1:45" x14ac:dyDescent="0.2">
      <c r="A116" s="27">
        <f t="shared" si="8"/>
        <v>112</v>
      </c>
      <c r="B116" s="26" t="str">
        <f>'Misc Data'!B116</f>
        <v>Replace Regulator Ground Mtd Three Phase - Faults / Issues / End of life</v>
      </c>
      <c r="C116" s="26" t="str">
        <f>'Misc Data'!C116</f>
        <v>Renewal</v>
      </c>
      <c r="D116" s="26" t="str">
        <f>'Misc Data'!D116</f>
        <v>Reliability &amp; quality maintained</v>
      </c>
      <c r="E116" s="62">
        <f>'Direct Base Project Costs input'!E116*(1+'Misc Data'!$R116*'General Input'!B$11)*(1+'Misc Data'!$S116*'General Input'!B$14)*(1+'Misc Data'!$T116*'General Input'!B$17)*(1+SUM('Misc Data'!$U116:$V116)*'General Input'!B$20)</f>
        <v>186399.20234482872</v>
      </c>
      <c r="F116" s="62">
        <f>'Direct Base Project Costs input'!F116*(1+'Misc Data'!$R116*'General Input'!C$11)*(1+'Misc Data'!$S116*'General Input'!C$14)*(1+'Misc Data'!$T116*'General Input'!C$17)*(1+SUM('Misc Data'!$U116:$V116)*'General Input'!C$20)</f>
        <v>0</v>
      </c>
      <c r="G116" s="62">
        <f>'Direct Base Project Costs input'!G116*(1+'Misc Data'!$R116*'General Input'!D$11)*(1+'Misc Data'!$S116*'General Input'!D$14)*(1+'Misc Data'!$T116*'General Input'!D$17)*(1+SUM('Misc Data'!$U116:$V116)*'General Input'!D$20)</f>
        <v>187165.47666917328</v>
      </c>
      <c r="H116" s="62">
        <f>'Direct Base Project Costs input'!H116*(1+'Misc Data'!$R116*'General Input'!E$11)*(1+'Misc Data'!$S116*'General Input'!E$14)*(1+'Misc Data'!$T116*'General Input'!E$17)*(1+SUM('Misc Data'!$U116:$V116)*'General Input'!E$20)</f>
        <v>0</v>
      </c>
      <c r="I116" s="62">
        <f>'Direct Base Project Costs input'!I116*(1+'Misc Data'!$R116*'General Input'!F$11)*(1+'Misc Data'!$S116*'General Input'!F$14)*(1+'Misc Data'!$T116*'General Input'!F$17)*(1+SUM('Misc Data'!$U116:$V116)*'General Input'!F$20)</f>
        <v>188402.43434095487</v>
      </c>
      <c r="K116" s="62">
        <f>IFERROR(('Direct Base Project Costs input'!E116*'Misc Data'!$R116)/'Misc Data'!F116,0)</f>
        <v>2324.0406191122215</v>
      </c>
      <c r="L116" s="62">
        <f>IFERROR(('Direct Base Project Costs input'!F116*'Misc Data'!$R116)/'Misc Data'!G116,0)</f>
        <v>0</v>
      </c>
      <c r="M116" s="62">
        <f>IFERROR(('Direct Base Project Costs input'!G116*'Misc Data'!$R116)/'Misc Data'!H116,0)</f>
        <v>2324.0406191122215</v>
      </c>
      <c r="N116" s="62">
        <f>IFERROR(('Direct Base Project Costs input'!H116*'Misc Data'!$R116)/'Misc Data'!I116,0)</f>
        <v>0</v>
      </c>
      <c r="O116" s="62">
        <f>IFERROR(('Direct Base Project Costs input'!I116*'Misc Data'!$R116)/'Misc Data'!J116,0)</f>
        <v>2324.0406191122215</v>
      </c>
      <c r="Q116" s="62">
        <f>'General Input'!B$27*K116/K$4</f>
        <v>73792.182062561915</v>
      </c>
      <c r="R116" s="62">
        <f>'General Input'!C$27*L116/L$4</f>
        <v>0</v>
      </c>
      <c r="S116" s="62">
        <f>'General Input'!D$27*M116/M$4</f>
        <v>77457.584366491617</v>
      </c>
      <c r="T116" s="62">
        <f>'General Input'!E$27*N116/N$4</f>
        <v>0</v>
      </c>
      <c r="U116" s="62">
        <f>'General Input'!F$27*O116/O$4</f>
        <v>74792.63064274675</v>
      </c>
      <c r="W116" s="62">
        <f>'General Input'!B$35*E116/E$4</f>
        <v>75017.355475470336</v>
      </c>
      <c r="X116" s="62">
        <f>'General Input'!C$35*F116/F$4</f>
        <v>0</v>
      </c>
      <c r="Y116" s="62">
        <f>'General Input'!D$35*G116/G$4</f>
        <v>77033.009741015339</v>
      </c>
      <c r="Z116" s="62">
        <f>'General Input'!E$35*H116/H$4</f>
        <v>0</v>
      </c>
      <c r="AA116" s="62">
        <f>'General Input'!F$35*I116/I$4</f>
        <v>74911.023411318442</v>
      </c>
      <c r="AC116" s="62">
        <f>SUM(E116,Q116,W116)*(1-'Misc Data'!BS116)</f>
        <v>335208.73988286097</v>
      </c>
      <c r="AD116" s="62">
        <f>SUM(F116,R116,X116)*(1-'Misc Data'!BT116)</f>
        <v>0</v>
      </c>
      <c r="AE116" s="62">
        <f>SUM(G116,S116,Y116)*(1-'Misc Data'!BU116)</f>
        <v>341656.07077668019</v>
      </c>
      <c r="AF116" s="62">
        <f>SUM(H116,T116,Z116)*(1-'Misc Data'!BV116)</f>
        <v>0</v>
      </c>
      <c r="AG116" s="62">
        <f>SUM(I116,U116,AA116)*(1-'Misc Data'!BW116)</f>
        <v>338106.08839502005</v>
      </c>
      <c r="AI116" s="62">
        <f>'General Input'!B$47*E116/E$4</f>
        <v>80182.91230994201</v>
      </c>
      <c r="AJ116" s="62">
        <f>'General Input'!C$47*F116/F$4</f>
        <v>0</v>
      </c>
      <c r="AK116" s="62">
        <f>'General Input'!D$47*G116/G$4</f>
        <v>44032.183456828745</v>
      </c>
      <c r="AL116" s="62">
        <f>'General Input'!E$47*H116/H$4</f>
        <v>0</v>
      </c>
      <c r="AM116" s="62">
        <f>'General Input'!F$47*I116/I$4</f>
        <v>61821.061788310602</v>
      </c>
      <c r="AO116" s="62">
        <f>SUM(AC116,AI116)*'General Input'!$C$5</f>
        <v>433693.24194525584</v>
      </c>
      <c r="AP116" s="62">
        <f>SUM(AD116,AJ116)*'General Input'!$C$5</f>
        <v>0</v>
      </c>
      <c r="AQ116" s="62">
        <f>SUM(AE116,AK116)*'General Input'!$C$5</f>
        <v>402681.15277650888</v>
      </c>
      <c r="AR116" s="62">
        <f>SUM(AF116,AL116)*'General Input'!$C$5</f>
        <v>0</v>
      </c>
      <c r="AS116" s="62">
        <f>SUM(AG116,AM116)*'General Input'!$C$5</f>
        <v>417547.39506520343</v>
      </c>
    </row>
    <row r="117" spans="1:45" x14ac:dyDescent="0.2">
      <c r="A117" s="27">
        <f t="shared" si="8"/>
        <v>113</v>
      </c>
      <c r="B117" s="26" t="str">
        <f>'Misc Data'!B117</f>
        <v>Replace Regulator Single Phase (Cooper) - Faults / Issues / End of life</v>
      </c>
      <c r="C117" s="26" t="str">
        <f>'Misc Data'!C117</f>
        <v>Renewal</v>
      </c>
      <c r="D117" s="26" t="str">
        <f>'Misc Data'!D117</f>
        <v>Reliability &amp; quality maintained</v>
      </c>
      <c r="E117" s="62">
        <f>'Direct Base Project Costs input'!E117*(1+'Misc Data'!$R117*'General Input'!B$11)*(1+'Misc Data'!$S117*'General Input'!B$14)*(1+'Misc Data'!$T117*'General Input'!B$17)*(1+SUM('Misc Data'!$U117:$V117)*'General Input'!B$20)</f>
        <v>28474.425387035746</v>
      </c>
      <c r="F117" s="62">
        <f>'Direct Base Project Costs input'!F117*(1+'Misc Data'!$R117*'General Input'!C$11)*(1+'Misc Data'!$S117*'General Input'!C$14)*(1+'Misc Data'!$T117*'General Input'!C$17)*(1+SUM('Misc Data'!$U117:$V117)*'General Input'!C$20)</f>
        <v>0</v>
      </c>
      <c r="G117" s="62">
        <f>'Direct Base Project Costs input'!G117*(1+'Misc Data'!$R117*'General Input'!D$11)*(1+'Misc Data'!$S117*'General Input'!D$14)*(1+'Misc Data'!$T117*'General Input'!D$17)*(1+SUM('Misc Data'!$U117:$V117)*'General Input'!D$20)</f>
        <v>28520.317257772302</v>
      </c>
      <c r="H117" s="62">
        <f>'Direct Base Project Costs input'!H117*(1+'Misc Data'!$R117*'General Input'!E$11)*(1+'Misc Data'!$S117*'General Input'!E$14)*(1+'Misc Data'!$T117*'General Input'!E$17)*(1+SUM('Misc Data'!$U117:$V117)*'General Input'!E$20)</f>
        <v>0</v>
      </c>
      <c r="I117" s="62">
        <f>'Direct Base Project Costs input'!I117*(1+'Misc Data'!$R117*'General Input'!F$11)*(1+'Misc Data'!$S117*'General Input'!F$14)*(1+'Misc Data'!$T117*'General Input'!F$17)*(1+SUM('Misc Data'!$U117:$V117)*'General Input'!F$20)</f>
        <v>28594.398170803735</v>
      </c>
      <c r="K117" s="62">
        <f>IFERROR(('Direct Base Project Costs input'!E117*'Misc Data'!$R117)/'Misc Data'!F117,0)</f>
        <v>133.38110221834648</v>
      </c>
      <c r="L117" s="62">
        <f>IFERROR(('Direct Base Project Costs input'!F117*'Misc Data'!$R117)/'Misc Data'!G117,0)</f>
        <v>0</v>
      </c>
      <c r="M117" s="62">
        <f>IFERROR(('Direct Base Project Costs input'!G117*'Misc Data'!$R117)/'Misc Data'!H117,0)</f>
        <v>133.38110221834648</v>
      </c>
      <c r="N117" s="62">
        <f>IFERROR(('Direct Base Project Costs input'!H117*'Misc Data'!$R117)/'Misc Data'!I117,0)</f>
        <v>0</v>
      </c>
      <c r="O117" s="62">
        <f>IFERROR(('Direct Base Project Costs input'!I117*'Misc Data'!$R117)/'Misc Data'!J117,0)</f>
        <v>133.38110221834648</v>
      </c>
      <c r="Q117" s="62">
        <f>'General Input'!B$27*K117/K$4</f>
        <v>4235.0733879863128</v>
      </c>
      <c r="R117" s="62">
        <f>'General Input'!C$27*L117/L$4</f>
        <v>0</v>
      </c>
      <c r="S117" s="62">
        <f>'General Input'!D$27*M117/M$4</f>
        <v>4445.4377832345199</v>
      </c>
      <c r="T117" s="62">
        <f>'General Input'!E$27*N117/N$4</f>
        <v>0</v>
      </c>
      <c r="U117" s="62">
        <f>'General Input'!F$27*O117/O$4</f>
        <v>4292.4910308796671</v>
      </c>
      <c r="W117" s="62">
        <f>'General Input'!B$35*E117/E$4</f>
        <v>11459.684721543974</v>
      </c>
      <c r="X117" s="62">
        <f>'General Input'!C$35*F117/F$4</f>
        <v>0</v>
      </c>
      <c r="Y117" s="62">
        <f>'General Input'!D$35*G117/G$4</f>
        <v>11738.307278848051</v>
      </c>
      <c r="Z117" s="62">
        <f>'General Input'!E$35*H117/H$4</f>
        <v>0</v>
      </c>
      <c r="AA117" s="62">
        <f>'General Input'!F$35*I117/I$4</f>
        <v>11369.468968374178</v>
      </c>
      <c r="AC117" s="62">
        <f>SUM(E117,Q117,W117)*(1-'Misc Data'!BS117)</f>
        <v>44169.183496566038</v>
      </c>
      <c r="AD117" s="62">
        <f>SUM(F117,R117,X117)*(1-'Misc Data'!BT117)</f>
        <v>0</v>
      </c>
      <c r="AE117" s="62">
        <f>SUM(G117,S117,Y117)*(1-'Misc Data'!BU117)</f>
        <v>44704.062319854871</v>
      </c>
      <c r="AF117" s="62">
        <f>SUM(H117,T117,Z117)*(1-'Misc Data'!BV117)</f>
        <v>0</v>
      </c>
      <c r="AG117" s="62">
        <f>SUM(I117,U117,AA117)*(1-'Misc Data'!BW117)</f>
        <v>44256.358170057574</v>
      </c>
      <c r="AI117" s="62">
        <f>'General Input'!B$47*E117/E$4</f>
        <v>12248.777490264918</v>
      </c>
      <c r="AJ117" s="62">
        <f>'General Input'!C$47*F117/F$4</f>
        <v>0</v>
      </c>
      <c r="AK117" s="62">
        <f>'General Input'!D$47*G117/G$4</f>
        <v>6709.6339778564779</v>
      </c>
      <c r="AL117" s="62">
        <f>'General Input'!E$47*H117/H$4</f>
        <v>0</v>
      </c>
      <c r="AM117" s="62">
        <f>'General Input'!F$47*I117/I$4</f>
        <v>9382.766535371371</v>
      </c>
      <c r="AO117" s="62">
        <f>SUM(AC117,AI117)*'General Input'!$C$5</f>
        <v>58903.659414327565</v>
      </c>
      <c r="AP117" s="62">
        <f>SUM(AD117,AJ117)*'General Input'!$C$5</f>
        <v>0</v>
      </c>
      <c r="AQ117" s="62">
        <f>SUM(AE117,AK117)*'General Input'!$C$5</f>
        <v>53678.913647002657</v>
      </c>
      <c r="AR117" s="62">
        <f>SUM(AF117,AL117)*'General Input'!$C$5</f>
        <v>0</v>
      </c>
      <c r="AS117" s="62">
        <f>SUM(AG117,AM117)*'General Input'!$C$5</f>
        <v>56002.391395689177</v>
      </c>
    </row>
    <row r="118" spans="1:45" x14ac:dyDescent="0.2">
      <c r="A118" s="27">
        <f t="shared" si="8"/>
        <v>114</v>
      </c>
      <c r="B118" s="26" t="str">
        <f>'Misc Data'!B118</f>
        <v>Replace secondary protection transformers at zone substations</v>
      </c>
      <c r="C118" s="26" t="str">
        <f>'Misc Data'!C118</f>
        <v>Renewal</v>
      </c>
      <c r="D118" s="26" t="str">
        <f>'Misc Data'!D118</f>
        <v>Reliability &amp; quality maintained</v>
      </c>
      <c r="E118" s="62">
        <f>'Direct Base Project Costs input'!E118*(1+'Misc Data'!$R118*'General Input'!B$11)*(1+'Misc Data'!$S118*'General Input'!B$14)*(1+'Misc Data'!$T118*'General Input'!B$17)*(1+SUM('Misc Data'!$U118:$V118)*'General Input'!B$20)</f>
        <v>303792.09816811746</v>
      </c>
      <c r="F118" s="62">
        <f>'Direct Base Project Costs input'!F118*(1+'Misc Data'!$R118*'General Input'!C$11)*(1+'Misc Data'!$S118*'General Input'!C$14)*(1+'Misc Data'!$T118*'General Input'!C$17)*(1+SUM('Misc Data'!$U118:$V118)*'General Input'!C$20)</f>
        <v>0</v>
      </c>
      <c r="G118" s="62">
        <f>'Direct Base Project Costs input'!G118*(1+'Misc Data'!$R118*'General Input'!D$11)*(1+'Misc Data'!$S118*'General Input'!D$14)*(1+'Misc Data'!$T118*'General Input'!D$17)*(1+SUM('Misc Data'!$U118:$V118)*'General Input'!D$20)</f>
        <v>0</v>
      </c>
      <c r="H118" s="62">
        <f>'Direct Base Project Costs input'!H118*(1+'Misc Data'!$R118*'General Input'!E$11)*(1+'Misc Data'!$S118*'General Input'!E$14)*(1+'Misc Data'!$T118*'General Input'!E$17)*(1+SUM('Misc Data'!$U118:$V118)*'General Input'!E$20)</f>
        <v>151926.20705499305</v>
      </c>
      <c r="I118" s="62">
        <f>'Direct Base Project Costs input'!I118*(1+'Misc Data'!$R118*'General Input'!F$11)*(1+'Misc Data'!$S118*'General Input'!F$14)*(1+'Misc Data'!$T118*'General Input'!F$17)*(1+SUM('Misc Data'!$U118:$V118)*'General Input'!F$20)</f>
        <v>194147.13856374114</v>
      </c>
      <c r="K118" s="62">
        <f>IFERROR(('Direct Base Project Costs input'!E118*'Misc Data'!$R118)/'Misc Data'!F118,0)</f>
        <v>97.022468541659009</v>
      </c>
      <c r="L118" s="62">
        <f>IFERROR(('Direct Base Project Costs input'!F118*'Misc Data'!$R118)/'Misc Data'!G118,0)</f>
        <v>0</v>
      </c>
      <c r="M118" s="62">
        <f>IFERROR(('Direct Base Project Costs input'!G118*'Misc Data'!$R118)/'Misc Data'!H118,0)</f>
        <v>0</v>
      </c>
      <c r="N118" s="62">
        <f>IFERROR(('Direct Base Project Costs input'!H118*'Misc Data'!$R118)/'Misc Data'!I118,0)</f>
        <v>48.511234270829505</v>
      </c>
      <c r="O118" s="62">
        <f>IFERROR(('Direct Base Project Costs input'!I118*'Misc Data'!$R118)/'Misc Data'!J118,0)</f>
        <v>61.989081368932098</v>
      </c>
      <c r="Q118" s="62">
        <f>'General Input'!B$27*K118/K$4</f>
        <v>3080.6258737079224</v>
      </c>
      <c r="R118" s="62">
        <f>'General Input'!C$27*L118/L$4</f>
        <v>0</v>
      </c>
      <c r="S118" s="62">
        <f>'General Input'!D$27*M118/M$4</f>
        <v>0</v>
      </c>
      <c r="T118" s="62">
        <f>'General Input'!E$27*N118/N$4</f>
        <v>1628.0252362720973</v>
      </c>
      <c r="U118" s="62">
        <f>'General Input'!F$27*O118/O$4</f>
        <v>1994.9420972172074</v>
      </c>
      <c r="W118" s="62">
        <f>'General Input'!B$35*E118/E$4</f>
        <v>122262.75398301832</v>
      </c>
      <c r="X118" s="62">
        <f>'General Input'!C$35*F118/F$4</f>
        <v>0</v>
      </c>
      <c r="Y118" s="62">
        <f>'General Input'!D$35*G118/G$4</f>
        <v>0</v>
      </c>
      <c r="Z118" s="62">
        <f>'General Input'!E$35*H118/H$4</f>
        <v>58973.338997942818</v>
      </c>
      <c r="AA118" s="62">
        <f>'General Input'!F$35*I118/I$4</f>
        <v>77195.18536511487</v>
      </c>
      <c r="AC118" s="62">
        <f>SUM(E118,Q118,W118)*(1-'Misc Data'!BS118)</f>
        <v>429135.47802484373</v>
      </c>
      <c r="AD118" s="62">
        <f>SUM(F118,R118,X118)*(1-'Misc Data'!BT118)</f>
        <v>0</v>
      </c>
      <c r="AE118" s="62">
        <f>SUM(G118,S118,Y118)*(1-'Misc Data'!BU118)</f>
        <v>0</v>
      </c>
      <c r="AF118" s="62">
        <f>SUM(H118,T118,Z118)*(1-'Misc Data'!BV118)</f>
        <v>212527.57128920796</v>
      </c>
      <c r="AG118" s="62">
        <f>SUM(I118,U118,AA118)*(1-'Misc Data'!BW118)</f>
        <v>273337.26602607319</v>
      </c>
      <c r="AI118" s="62">
        <f>'General Input'!B$47*E118/E$4</f>
        <v>130681.54188130432</v>
      </c>
      <c r="AJ118" s="62">
        <f>'General Input'!C$47*F118/F$4</f>
        <v>0</v>
      </c>
      <c r="AK118" s="62">
        <f>'General Input'!D$47*G118/G$4</f>
        <v>0</v>
      </c>
      <c r="AL118" s="62">
        <f>'General Input'!E$47*H118/H$4</f>
        <v>46928.23659588326</v>
      </c>
      <c r="AM118" s="62">
        <f>'General Input'!F$47*I118/I$4</f>
        <v>63706.088995919446</v>
      </c>
      <c r="AO118" s="62">
        <f>SUM(AC118,AI118)*'General Input'!$C$5</f>
        <v>584481.79441636766</v>
      </c>
      <c r="AP118" s="62">
        <f>SUM(AD118,AJ118)*'General Input'!$C$5</f>
        <v>0</v>
      </c>
      <c r="AQ118" s="62">
        <f>SUM(AE118,AK118)*'General Input'!$C$5</f>
        <v>0</v>
      </c>
      <c r="AR118" s="62">
        <f>SUM(AF118,AL118)*'General Input'!$C$5</f>
        <v>270887.07697713398</v>
      </c>
      <c r="AS118" s="62">
        <f>SUM(AG118,AM118)*'General Input'!$C$5</f>
        <v>351893.02563968662</v>
      </c>
    </row>
    <row r="119" spans="1:45" x14ac:dyDescent="0.2">
      <c r="A119" s="27">
        <f t="shared" si="8"/>
        <v>115</v>
      </c>
      <c r="B119" s="26" t="str">
        <f>'Misc Data'!B119</f>
        <v>Replace Service Fuses – Fault (Fault Code 01)</v>
      </c>
      <c r="C119" s="26" t="str">
        <f>'Misc Data'!C119</f>
        <v>Renewal</v>
      </c>
      <c r="D119" s="26" t="str">
        <f>'Misc Data'!D119</f>
        <v>Reliability &amp; quality maintained</v>
      </c>
      <c r="E119" s="62">
        <f>'Direct Base Project Costs input'!E119*(1+'Misc Data'!$R119*'General Input'!B$11)*(1+'Misc Data'!$S119*'General Input'!B$14)*(1+'Misc Data'!$T119*'General Input'!B$17)*(1+SUM('Misc Data'!$U119:$V119)*'General Input'!B$20)</f>
        <v>234175.00000000003</v>
      </c>
      <c r="F119" s="62">
        <f>'Direct Base Project Costs input'!F119*(1+'Misc Data'!$R119*'General Input'!C$11)*(1+'Misc Data'!$S119*'General Input'!C$14)*(1+'Misc Data'!$T119*'General Input'!C$17)*(1+SUM('Misc Data'!$U119:$V119)*'General Input'!C$20)</f>
        <v>234175.00000000003</v>
      </c>
      <c r="G119" s="62">
        <f>'Direct Base Project Costs input'!G119*(1+'Misc Data'!$R119*'General Input'!D$11)*(1+'Misc Data'!$S119*'General Input'!D$14)*(1+'Misc Data'!$T119*'General Input'!D$17)*(1+SUM('Misc Data'!$U119:$V119)*'General Input'!D$20)</f>
        <v>234175.00000000003</v>
      </c>
      <c r="H119" s="62">
        <f>'Direct Base Project Costs input'!H119*(1+'Misc Data'!$R119*'General Input'!E$11)*(1+'Misc Data'!$S119*'General Input'!E$14)*(1+'Misc Data'!$T119*'General Input'!E$17)*(1+SUM('Misc Data'!$U119:$V119)*'General Input'!E$20)</f>
        <v>234175.00000000003</v>
      </c>
      <c r="I119" s="62">
        <f>'Direct Base Project Costs input'!I119*(1+'Misc Data'!$R119*'General Input'!F$11)*(1+'Misc Data'!$S119*'General Input'!F$14)*(1+'Misc Data'!$T119*'General Input'!F$17)*(1+SUM('Misc Data'!$U119:$V119)*'General Input'!F$20)</f>
        <v>234175.00000000003</v>
      </c>
      <c r="K119" s="62">
        <f>IFERROR(('Direct Base Project Costs input'!E119*'Misc Data'!$R119)/'Misc Data'!F119,0)</f>
        <v>0</v>
      </c>
      <c r="L119" s="62">
        <f>IFERROR(('Direct Base Project Costs input'!F119*'Misc Data'!$R119)/'Misc Data'!G119,0)</f>
        <v>0</v>
      </c>
      <c r="M119" s="62">
        <f>IFERROR(('Direct Base Project Costs input'!G119*'Misc Data'!$R119)/'Misc Data'!H119,0)</f>
        <v>0</v>
      </c>
      <c r="N119" s="62">
        <f>IFERROR(('Direct Base Project Costs input'!H119*'Misc Data'!$R119)/'Misc Data'!I119,0)</f>
        <v>0</v>
      </c>
      <c r="O119" s="62">
        <f>IFERROR(('Direct Base Project Costs input'!I119*'Misc Data'!$R119)/'Misc Data'!J119,0)</f>
        <v>0</v>
      </c>
      <c r="Q119" s="62">
        <f>'General Input'!B$27*K119/K$4</f>
        <v>0</v>
      </c>
      <c r="R119" s="62">
        <f>'General Input'!C$27*L119/L$4</f>
        <v>0</v>
      </c>
      <c r="S119" s="62">
        <f>'General Input'!D$27*M119/M$4</f>
        <v>0</v>
      </c>
      <c r="T119" s="62">
        <f>'General Input'!E$27*N119/N$4</f>
        <v>0</v>
      </c>
      <c r="U119" s="62">
        <f>'General Input'!F$27*O119/O$4</f>
        <v>0</v>
      </c>
      <c r="W119" s="62">
        <f>'General Input'!B$35*E119/E$4</f>
        <v>94244.980651633319</v>
      </c>
      <c r="X119" s="62">
        <f>'General Input'!C$35*F119/F$4</f>
        <v>91855.299134291825</v>
      </c>
      <c r="Y119" s="62">
        <f>'General Input'!D$35*G119/G$4</f>
        <v>96381.049417503935</v>
      </c>
      <c r="Z119" s="62">
        <f>'General Input'!E$35*H119/H$4</f>
        <v>90899.930482990327</v>
      </c>
      <c r="AA119" s="62">
        <f>'General Input'!F$35*I119/I$4</f>
        <v>93110.733779580245</v>
      </c>
      <c r="AC119" s="62">
        <f>SUM(E119,Q119,W119)*(1-'Misc Data'!BS119)</f>
        <v>328419.98065163335</v>
      </c>
      <c r="AD119" s="62">
        <f>SUM(F119,R119,X119)*(1-'Misc Data'!BT119)</f>
        <v>326030.29913429182</v>
      </c>
      <c r="AE119" s="62">
        <f>SUM(G119,S119,Y119)*(1-'Misc Data'!BU119)</f>
        <v>330556.04941750399</v>
      </c>
      <c r="AF119" s="62">
        <f>SUM(H119,T119,Z119)*(1-'Misc Data'!BV119)</f>
        <v>325074.93048299034</v>
      </c>
      <c r="AG119" s="62">
        <f>SUM(I119,U119,AA119)*(1-'Misc Data'!BW119)</f>
        <v>327285.73377958027</v>
      </c>
      <c r="AI119" s="62">
        <f>'General Input'!B$47*E119/E$4</f>
        <v>100734.51631753508</v>
      </c>
      <c r="AJ119" s="62">
        <f>'General Input'!C$47*F119/F$4</f>
        <v>80681.786193846667</v>
      </c>
      <c r="AK119" s="62">
        <f>'General Input'!D$47*G119/G$4</f>
        <v>55091.551842269662</v>
      </c>
      <c r="AL119" s="62">
        <f>'General Input'!E$47*H119/H$4</f>
        <v>72333.931175304751</v>
      </c>
      <c r="AM119" s="62">
        <f>'General Input'!F$47*I119/I$4</f>
        <v>76840.552484998552</v>
      </c>
      <c r="AO119" s="62">
        <f>SUM(AC119,AI119)*'General Input'!$C$5</f>
        <v>448062.45889495232</v>
      </c>
      <c r="AP119" s="62">
        <f>SUM(AD119,AJ119)*'General Input'!$C$5</f>
        <v>424631.26520030719</v>
      </c>
      <c r="AQ119" s="62">
        <f>SUM(AE119,AK119)*'General Input'!$C$5</f>
        <v>402638.70868818666</v>
      </c>
      <c r="AR119" s="62">
        <f>SUM(AF119,AL119)*'General Input'!$C$5</f>
        <v>414918.1541817846</v>
      </c>
      <c r="AS119" s="62">
        <f>SUM(AG119,AM119)*'General Input'!$C$5</f>
        <v>421931.53935609671</v>
      </c>
    </row>
    <row r="120" spans="1:45" x14ac:dyDescent="0.2">
      <c r="A120" s="27">
        <f t="shared" si="8"/>
        <v>116</v>
      </c>
      <c r="B120" s="26" t="str">
        <f>'Misc Data'!B120</f>
        <v>Replace service fuses for Public Lighting</v>
      </c>
      <c r="C120" s="26" t="str">
        <f>'Misc Data'!C120</f>
        <v>Renewal</v>
      </c>
      <c r="D120" s="26" t="str">
        <f>'Misc Data'!D120</f>
        <v>Reliability &amp; quality maintained</v>
      </c>
      <c r="E120" s="62">
        <f>'Direct Base Project Costs input'!E120*(1+'Misc Data'!$R120*'General Input'!B$11)*(1+'Misc Data'!$S120*'General Input'!B$14)*(1+'Misc Data'!$T120*'General Input'!B$17)*(1+SUM('Misc Data'!$U120:$V120)*'General Input'!B$20)</f>
        <v>16715.086718749997</v>
      </c>
      <c r="F120" s="62">
        <f>'Direct Base Project Costs input'!F120*(1+'Misc Data'!$R120*'General Input'!C$11)*(1+'Misc Data'!$S120*'General Input'!C$14)*(1+'Misc Data'!$T120*'General Input'!C$17)*(1+SUM('Misc Data'!$U120:$V120)*'General Input'!C$20)</f>
        <v>16722.941418203125</v>
      </c>
      <c r="G120" s="62">
        <f>'Direct Base Project Costs input'!G120*(1+'Misc Data'!$R120*'General Input'!D$11)*(1+'Misc Data'!$S120*'General Input'!D$14)*(1+'Misc Data'!$T120*'General Input'!D$17)*(1+SUM('Misc Data'!$U120:$V120)*'General Input'!D$20)</f>
        <v>16734.921713166834</v>
      </c>
      <c r="H120" s="62">
        <f>'Direct Base Project Costs input'!H120*(1+'Misc Data'!$R120*'General Input'!E$11)*(1+'Misc Data'!$S120*'General Input'!E$14)*(1+'Misc Data'!$T120*'General Input'!E$17)*(1+SUM('Misc Data'!$U120:$V120)*'General Input'!E$20)</f>
        <v>16749.691876533456</v>
      </c>
      <c r="I120" s="62">
        <f>'Direct Base Project Costs input'!I120*(1+'Misc Data'!$R120*'General Input'!F$11)*(1+'Misc Data'!$S120*'General Input'!F$14)*(1+'Misc Data'!$T120*'General Input'!F$17)*(1+SUM('Misc Data'!$U120:$V120)*'General Input'!F$20)</f>
        <v>16766.940335916119</v>
      </c>
      <c r="K120" s="62">
        <f>IFERROR(('Direct Base Project Costs input'!E120*'Misc Data'!$R120)/'Misc Data'!F120,0)</f>
        <v>62.5</v>
      </c>
      <c r="L120" s="62">
        <f>IFERROR(('Direct Base Project Costs input'!F120*'Misc Data'!$R120)/'Misc Data'!G120,0)</f>
        <v>62.5</v>
      </c>
      <c r="M120" s="62">
        <f>IFERROR(('Direct Base Project Costs input'!G120*'Misc Data'!$R120)/'Misc Data'!H120,0)</f>
        <v>62.5</v>
      </c>
      <c r="N120" s="62">
        <f>IFERROR(('Direct Base Project Costs input'!H120*'Misc Data'!$R120)/'Misc Data'!I120,0)</f>
        <v>62.5</v>
      </c>
      <c r="O120" s="62">
        <f>IFERROR(('Direct Base Project Costs input'!I120*'Misc Data'!$R120)/'Misc Data'!J120,0)</f>
        <v>62.5</v>
      </c>
      <c r="Q120" s="62">
        <f>'General Input'!B$27*K120/K$4</f>
        <v>1984.4796777570514</v>
      </c>
      <c r="R120" s="62">
        <f>'General Input'!C$27*L120/L$4</f>
        <v>1974.6584811597993</v>
      </c>
      <c r="S120" s="62">
        <f>'General Input'!D$27*M120/M$4</f>
        <v>2083.0526726142225</v>
      </c>
      <c r="T120" s="62">
        <f>'General Input'!E$27*N120/N$4</f>
        <v>2097.4848155572649</v>
      </c>
      <c r="U120" s="62">
        <f>'General Input'!F$27*O120/O$4</f>
        <v>2011.3845587420653</v>
      </c>
      <c r="W120" s="62">
        <f>'General Input'!B$35*E120/E$4</f>
        <v>6727.0760089632377</v>
      </c>
      <c r="X120" s="62">
        <f>'General Input'!C$35*F120/F$4</f>
        <v>6559.5848676173218</v>
      </c>
      <c r="Y120" s="62">
        <f>'General Input'!D$35*G120/G$4</f>
        <v>6887.7092628794371</v>
      </c>
      <c r="Z120" s="62">
        <f>'General Input'!E$35*H120/H$4</f>
        <v>6501.7436839474694</v>
      </c>
      <c r="AA120" s="62">
        <f>'General Input'!F$35*I120/I$4</f>
        <v>6666.7326482997387</v>
      </c>
      <c r="AC120" s="62">
        <f>SUM(E120,Q120,W120)*(1-'Misc Data'!BS120)</f>
        <v>25426.642405470287</v>
      </c>
      <c r="AD120" s="62">
        <f>SUM(F120,R120,X120)*(1-'Misc Data'!BT120)</f>
        <v>25257.184766980248</v>
      </c>
      <c r="AE120" s="62">
        <f>SUM(G120,S120,Y120)*(1-'Misc Data'!BU120)</f>
        <v>25705.683648660495</v>
      </c>
      <c r="AF120" s="62">
        <f>SUM(H120,T120,Z120)*(1-'Misc Data'!BV120)</f>
        <v>25348.92037603819</v>
      </c>
      <c r="AG120" s="62">
        <f>SUM(I120,U120,AA120)*(1-'Misc Data'!BW120)</f>
        <v>25445.057542957922</v>
      </c>
      <c r="AI120" s="62">
        <f>'General Input'!B$47*E120/E$4</f>
        <v>7190.2900643490348</v>
      </c>
      <c r="AJ120" s="62">
        <f>'General Input'!C$47*F120/F$4</f>
        <v>5761.6602286140151</v>
      </c>
      <c r="AK120" s="62">
        <f>'General Input'!D$47*G120/G$4</f>
        <v>3937.0249050379198</v>
      </c>
      <c r="AL120" s="62">
        <f>'General Input'!E$47*H120/H$4</f>
        <v>5173.7848165036057</v>
      </c>
      <c r="AM120" s="62">
        <f>'General Input'!F$47*I120/I$4</f>
        <v>5501.7869494813776</v>
      </c>
      <c r="AO120" s="62">
        <f>SUM(AC120,AI120)*'General Input'!$C$5</f>
        <v>34053.990036804375</v>
      </c>
      <c r="AP120" s="62">
        <f>SUM(AD120,AJ120)*'General Input'!$C$5</f>
        <v>32385.493007675152</v>
      </c>
      <c r="AQ120" s="62">
        <f>SUM(AE120,AK120)*'General Input'!$C$5</f>
        <v>30948.725870699069</v>
      </c>
      <c r="AR120" s="62">
        <f>SUM(AF120,AL120)*'General Input'!$C$5</f>
        <v>31867.493961454471</v>
      </c>
      <c r="AS120" s="62">
        <f>SUM(AG120,AM120)*'General Input'!$C$5</f>
        <v>32310.320260533688</v>
      </c>
    </row>
    <row r="121" spans="1:45" x14ac:dyDescent="0.2">
      <c r="A121" s="27">
        <f t="shared" si="8"/>
        <v>117</v>
      </c>
      <c r="B121" s="26" t="str">
        <f>'Misc Data'!B121</f>
        <v>Replace station services transformer at Bellerive Zone</v>
      </c>
      <c r="C121" s="26" t="str">
        <f>'Misc Data'!C121</f>
        <v>Renewal</v>
      </c>
      <c r="D121" s="26" t="str">
        <f>'Misc Data'!D121</f>
        <v>Reliability &amp; quality maintained</v>
      </c>
      <c r="E121" s="62">
        <f>'Direct Base Project Costs input'!E121*(1+'Misc Data'!$R121*'General Input'!B$11)*(1+'Misc Data'!$S121*'General Input'!B$14)*(1+'Misc Data'!$T121*'General Input'!B$17)*(1+SUM('Misc Data'!$U121:$V121)*'General Input'!B$20)</f>
        <v>0</v>
      </c>
      <c r="F121" s="62">
        <f>'Direct Base Project Costs input'!F121*(1+'Misc Data'!$R121*'General Input'!C$11)*(1+'Misc Data'!$S121*'General Input'!C$14)*(1+'Misc Data'!$T121*'General Input'!C$17)*(1+SUM('Misc Data'!$U121:$V121)*'General Input'!C$20)</f>
        <v>118146.69561206986</v>
      </c>
      <c r="G121" s="62">
        <f>'Direct Base Project Costs input'!G121*(1+'Misc Data'!$R121*'General Input'!D$11)*(1+'Misc Data'!$S121*'General Input'!D$14)*(1+'Misc Data'!$T121*'General Input'!D$17)*(1+SUM('Misc Data'!$U121:$V121)*'General Input'!D$20)</f>
        <v>0</v>
      </c>
      <c r="H121" s="62">
        <f>'Direct Base Project Costs input'!H121*(1+'Misc Data'!$R121*'General Input'!E$11)*(1+'Misc Data'!$S121*'General Input'!E$14)*(1+'Misc Data'!$T121*'General Input'!E$17)*(1+SUM('Misc Data'!$U121:$V121)*'General Input'!E$20)</f>
        <v>0</v>
      </c>
      <c r="I121" s="62">
        <f>'Direct Base Project Costs input'!I121*(1+'Misc Data'!$R121*'General Input'!F$11)*(1+'Misc Data'!$S121*'General Input'!F$14)*(1+'Misc Data'!$T121*'General Input'!F$17)*(1+SUM('Misc Data'!$U121:$V121)*'General Input'!F$20)</f>
        <v>0</v>
      </c>
      <c r="K121" s="62">
        <f>IFERROR(('Direct Base Project Costs input'!E121*'Misc Data'!$R121)/'Misc Data'!F121,0)</f>
        <v>0</v>
      </c>
      <c r="L121" s="62">
        <f>IFERROR(('Direct Base Project Costs input'!F121*'Misc Data'!$R121)/'Misc Data'!G121,0)</f>
        <v>37.728956592347423</v>
      </c>
      <c r="M121" s="62">
        <f>IFERROR(('Direct Base Project Costs input'!G121*'Misc Data'!$R121)/'Misc Data'!H121,0)</f>
        <v>0</v>
      </c>
      <c r="N121" s="62">
        <f>IFERROR(('Direct Base Project Costs input'!H121*'Misc Data'!$R121)/'Misc Data'!I121,0)</f>
        <v>0</v>
      </c>
      <c r="O121" s="62">
        <f>IFERROR(('Direct Base Project Costs input'!I121*'Misc Data'!$R121)/'Misc Data'!J121,0)</f>
        <v>0</v>
      </c>
      <c r="Q121" s="62">
        <f>'General Input'!B$27*K121/K$4</f>
        <v>0</v>
      </c>
      <c r="R121" s="62">
        <f>'General Input'!C$27*L121/L$4</f>
        <v>1192.0288659262201</v>
      </c>
      <c r="S121" s="62">
        <f>'General Input'!D$27*M121/M$4</f>
        <v>0</v>
      </c>
      <c r="T121" s="62">
        <f>'General Input'!E$27*N121/N$4</f>
        <v>0</v>
      </c>
      <c r="U121" s="62">
        <f>'General Input'!F$27*O121/O$4</f>
        <v>0</v>
      </c>
      <c r="W121" s="62">
        <f>'General Input'!B$35*E121/E$4</f>
        <v>0</v>
      </c>
      <c r="X121" s="62">
        <f>'General Input'!C$35*F121/F$4</f>
        <v>46343.119748798119</v>
      </c>
      <c r="Y121" s="62">
        <f>'General Input'!D$35*G121/G$4</f>
        <v>0</v>
      </c>
      <c r="Z121" s="62">
        <f>'General Input'!E$35*H121/H$4</f>
        <v>0</v>
      </c>
      <c r="AA121" s="62">
        <f>'General Input'!F$35*I121/I$4</f>
        <v>0</v>
      </c>
      <c r="AC121" s="62">
        <f>SUM(E121,Q121,W121)*(1-'Misc Data'!BS121)</f>
        <v>0</v>
      </c>
      <c r="AD121" s="62">
        <f>SUM(F121,R121,X121)*(1-'Misc Data'!BT121)</f>
        <v>165681.8442267942</v>
      </c>
      <c r="AE121" s="62">
        <f>SUM(G121,S121,Y121)*(1-'Misc Data'!BU121)</f>
        <v>0</v>
      </c>
      <c r="AF121" s="62">
        <f>SUM(H121,T121,Z121)*(1-'Misc Data'!BV121)</f>
        <v>0</v>
      </c>
      <c r="AG121" s="62">
        <f>SUM(I121,U121,AA121)*(1-'Misc Data'!BW121)</f>
        <v>0</v>
      </c>
      <c r="AI121" s="62">
        <f>'General Input'!B$47*E121/E$4</f>
        <v>0</v>
      </c>
      <c r="AJ121" s="62">
        <f>'General Input'!C$47*F121/F$4</f>
        <v>40705.824425675244</v>
      </c>
      <c r="AK121" s="62">
        <f>'General Input'!D$47*G121/G$4</f>
        <v>0</v>
      </c>
      <c r="AL121" s="62">
        <f>'General Input'!E$47*H121/H$4</f>
        <v>0</v>
      </c>
      <c r="AM121" s="62">
        <f>'General Input'!F$47*I121/I$4</f>
        <v>0</v>
      </c>
      <c r="AO121" s="62">
        <f>SUM(AC121,AI121)*'General Input'!$C$5</f>
        <v>0</v>
      </c>
      <c r="AP121" s="62">
        <f>SUM(AD121,AJ121)*'General Input'!$C$5</f>
        <v>215480.82789556726</v>
      </c>
      <c r="AQ121" s="62">
        <f>SUM(AE121,AK121)*'General Input'!$C$5</f>
        <v>0</v>
      </c>
      <c r="AR121" s="62">
        <f>SUM(AF121,AL121)*'General Input'!$C$5</f>
        <v>0</v>
      </c>
      <c r="AS121" s="62">
        <f>SUM(AG121,AM121)*'General Input'!$C$5</f>
        <v>0</v>
      </c>
    </row>
    <row r="122" spans="1:45" x14ac:dyDescent="0.2">
      <c r="A122" s="27">
        <f t="shared" si="8"/>
        <v>118</v>
      </c>
      <c r="B122" s="26" t="str">
        <f>'Misc Data'!B122</f>
        <v>Replace station services transformer at Derwent Park Zone</v>
      </c>
      <c r="C122" s="26" t="str">
        <f>'Misc Data'!C122</f>
        <v>Renewal</v>
      </c>
      <c r="D122" s="26" t="str">
        <f>'Misc Data'!D122</f>
        <v>Reliability &amp; quality maintained</v>
      </c>
      <c r="E122" s="62">
        <f>'Direct Base Project Costs input'!E122*(1+'Misc Data'!$R122*'General Input'!B$11)*(1+'Misc Data'!$S122*'General Input'!B$14)*(1+'Misc Data'!$T122*'General Input'!B$17)*(1+SUM('Misc Data'!$U122:$V122)*'General Input'!B$20)</f>
        <v>118141.37150982345</v>
      </c>
      <c r="F122" s="62">
        <f>'Direct Base Project Costs input'!F122*(1+'Misc Data'!$R122*'General Input'!C$11)*(1+'Misc Data'!$S122*'General Input'!C$14)*(1+'Misc Data'!$T122*'General Input'!C$17)*(1+SUM('Misc Data'!$U122:$V122)*'General Input'!C$20)</f>
        <v>0</v>
      </c>
      <c r="G122" s="62">
        <f>'Direct Base Project Costs input'!G122*(1+'Misc Data'!$R122*'General Input'!D$11)*(1+'Misc Data'!$S122*'General Input'!D$14)*(1+'Misc Data'!$T122*'General Input'!D$17)*(1+SUM('Misc Data'!$U122:$V122)*'General Input'!D$20)</f>
        <v>0</v>
      </c>
      <c r="H122" s="62">
        <f>'Direct Base Project Costs input'!H122*(1+'Misc Data'!$R122*'General Input'!E$11)*(1+'Misc Data'!$S122*'General Input'!E$14)*(1+'Misc Data'!$T122*'General Input'!E$17)*(1+SUM('Misc Data'!$U122:$V122)*'General Input'!E$20)</f>
        <v>0</v>
      </c>
      <c r="I122" s="62">
        <f>'Direct Base Project Costs input'!I122*(1+'Misc Data'!$R122*'General Input'!F$11)*(1+'Misc Data'!$S122*'General Input'!F$14)*(1+'Misc Data'!$T122*'General Input'!F$17)*(1+SUM('Misc Data'!$U122:$V122)*'General Input'!F$20)</f>
        <v>0</v>
      </c>
      <c r="K122" s="62">
        <f>IFERROR(('Direct Base Project Costs input'!E122*'Misc Data'!$R122)/'Misc Data'!F122,0)</f>
        <v>37.728956592347423</v>
      </c>
      <c r="L122" s="62">
        <f>IFERROR(('Direct Base Project Costs input'!F122*'Misc Data'!$R122)/'Misc Data'!G122,0)</f>
        <v>0</v>
      </c>
      <c r="M122" s="62">
        <f>IFERROR(('Direct Base Project Costs input'!G122*'Misc Data'!$R122)/'Misc Data'!H122,0)</f>
        <v>0</v>
      </c>
      <c r="N122" s="62">
        <f>IFERROR(('Direct Base Project Costs input'!H122*'Misc Data'!$R122)/'Misc Data'!I122,0)</f>
        <v>0</v>
      </c>
      <c r="O122" s="62">
        <f>IFERROR(('Direct Base Project Costs input'!I122*'Misc Data'!$R122)/'Misc Data'!J122,0)</f>
        <v>0</v>
      </c>
      <c r="Q122" s="62">
        <f>'General Input'!B$27*K122/K$4</f>
        <v>1197.9575619278623</v>
      </c>
      <c r="R122" s="62">
        <f>'General Input'!C$27*L122/L$4</f>
        <v>0</v>
      </c>
      <c r="S122" s="62">
        <f>'General Input'!D$27*M122/M$4</f>
        <v>0</v>
      </c>
      <c r="T122" s="62">
        <f>'General Input'!E$27*N122/N$4</f>
        <v>0</v>
      </c>
      <c r="U122" s="62">
        <f>'General Input'!F$27*O122/O$4</f>
        <v>0</v>
      </c>
      <c r="W122" s="62">
        <f>'General Input'!B$35*E122/E$4</f>
        <v>47546.626548951572</v>
      </c>
      <c r="X122" s="62">
        <f>'General Input'!C$35*F122/F$4</f>
        <v>0</v>
      </c>
      <c r="Y122" s="62">
        <f>'General Input'!D$35*G122/G$4</f>
        <v>0</v>
      </c>
      <c r="Z122" s="62">
        <f>'General Input'!E$35*H122/H$4</f>
        <v>0</v>
      </c>
      <c r="AA122" s="62">
        <f>'General Input'!F$35*I122/I$4</f>
        <v>0</v>
      </c>
      <c r="AC122" s="62">
        <f>SUM(E122,Q122,W122)*(1-'Misc Data'!BS122)</f>
        <v>166885.95562070288</v>
      </c>
      <c r="AD122" s="62">
        <f>SUM(F122,R122,X122)*(1-'Misc Data'!BT122)</f>
        <v>0</v>
      </c>
      <c r="AE122" s="62">
        <f>SUM(G122,S122,Y122)*(1-'Misc Data'!BU122)</f>
        <v>0</v>
      </c>
      <c r="AF122" s="62">
        <f>SUM(H122,T122,Z122)*(1-'Misc Data'!BV122)</f>
        <v>0</v>
      </c>
      <c r="AG122" s="62">
        <f>SUM(I122,U122,AA122)*(1-'Misc Data'!BW122)</f>
        <v>0</v>
      </c>
      <c r="AI122" s="62">
        <f>'General Input'!B$47*E122/E$4</f>
        <v>50820.599620507237</v>
      </c>
      <c r="AJ122" s="62">
        <f>'General Input'!C$47*F122/F$4</f>
        <v>0</v>
      </c>
      <c r="AK122" s="62">
        <f>'General Input'!D$47*G122/G$4</f>
        <v>0</v>
      </c>
      <c r="AL122" s="62">
        <f>'General Input'!E$47*H122/H$4</f>
        <v>0</v>
      </c>
      <c r="AM122" s="62">
        <f>'General Input'!F$47*I122/I$4</f>
        <v>0</v>
      </c>
      <c r="AO122" s="62">
        <f>SUM(AC122,AI122)*'General Input'!$C$5</f>
        <v>227298.40919256251</v>
      </c>
      <c r="AP122" s="62">
        <f>SUM(AD122,AJ122)*'General Input'!$C$5</f>
        <v>0</v>
      </c>
      <c r="AQ122" s="62">
        <f>SUM(AE122,AK122)*'General Input'!$C$5</f>
        <v>0</v>
      </c>
      <c r="AR122" s="62">
        <f>SUM(AF122,AL122)*'General Input'!$C$5</f>
        <v>0</v>
      </c>
      <c r="AS122" s="62">
        <f>SUM(AG122,AM122)*'General Input'!$C$5</f>
        <v>0</v>
      </c>
    </row>
    <row r="123" spans="1:45" x14ac:dyDescent="0.2">
      <c r="A123" s="27">
        <f t="shared" si="8"/>
        <v>119</v>
      </c>
      <c r="B123" s="26" t="str">
        <f>'Misc Data'!B123</f>
        <v>Replace station services transformer at Geilston Bay Zone</v>
      </c>
      <c r="C123" s="26" t="str">
        <f>'Misc Data'!C123</f>
        <v>Renewal</v>
      </c>
      <c r="D123" s="26" t="str">
        <f>'Misc Data'!D123</f>
        <v>Reliability &amp; quality maintained</v>
      </c>
      <c r="E123" s="62">
        <f>'Direct Base Project Costs input'!E123*(1+'Misc Data'!$R123*'General Input'!B$11)*(1+'Misc Data'!$S123*'General Input'!B$14)*(1+'Misc Data'!$T123*'General Input'!B$17)*(1+SUM('Misc Data'!$U123:$V123)*'General Input'!B$20)</f>
        <v>118141.37150982345</v>
      </c>
      <c r="F123" s="62">
        <f>'Direct Base Project Costs input'!F123*(1+'Misc Data'!$R123*'General Input'!C$11)*(1+'Misc Data'!$S123*'General Input'!C$14)*(1+'Misc Data'!$T123*'General Input'!C$17)*(1+SUM('Misc Data'!$U123:$V123)*'General Input'!C$20)</f>
        <v>0</v>
      </c>
      <c r="G123" s="62">
        <f>'Direct Base Project Costs input'!G123*(1+'Misc Data'!$R123*'General Input'!D$11)*(1+'Misc Data'!$S123*'General Input'!D$14)*(1+'Misc Data'!$T123*'General Input'!D$17)*(1+SUM('Misc Data'!$U123:$V123)*'General Input'!D$20)</f>
        <v>0</v>
      </c>
      <c r="H123" s="62">
        <f>'Direct Base Project Costs input'!H123*(1+'Misc Data'!$R123*'General Input'!E$11)*(1+'Misc Data'!$S123*'General Input'!E$14)*(1+'Misc Data'!$T123*'General Input'!E$17)*(1+SUM('Misc Data'!$U123:$V123)*'General Input'!E$20)</f>
        <v>0</v>
      </c>
      <c r="I123" s="62">
        <f>'Direct Base Project Costs input'!I123*(1+'Misc Data'!$R123*'General Input'!F$11)*(1+'Misc Data'!$S123*'General Input'!F$14)*(1+'Misc Data'!$T123*'General Input'!F$17)*(1+SUM('Misc Data'!$U123:$V123)*'General Input'!F$20)</f>
        <v>0</v>
      </c>
      <c r="K123" s="62">
        <f>IFERROR(('Direct Base Project Costs input'!E123*'Misc Data'!$R123)/'Misc Data'!F123,0)</f>
        <v>37.728956592347423</v>
      </c>
      <c r="L123" s="62">
        <f>IFERROR(('Direct Base Project Costs input'!F123*'Misc Data'!$R123)/'Misc Data'!G123,0)</f>
        <v>0</v>
      </c>
      <c r="M123" s="62">
        <f>IFERROR(('Direct Base Project Costs input'!G123*'Misc Data'!$R123)/'Misc Data'!H123,0)</f>
        <v>0</v>
      </c>
      <c r="N123" s="62">
        <f>IFERROR(('Direct Base Project Costs input'!H123*'Misc Data'!$R123)/'Misc Data'!I123,0)</f>
        <v>0</v>
      </c>
      <c r="O123" s="62">
        <f>IFERROR(('Direct Base Project Costs input'!I123*'Misc Data'!$R123)/'Misc Data'!J123,0)</f>
        <v>0</v>
      </c>
      <c r="Q123" s="62">
        <f>'General Input'!B$27*K123/K$4</f>
        <v>1197.9575619278623</v>
      </c>
      <c r="R123" s="62">
        <f>'General Input'!C$27*L123/L$4</f>
        <v>0</v>
      </c>
      <c r="S123" s="62">
        <f>'General Input'!D$27*M123/M$4</f>
        <v>0</v>
      </c>
      <c r="T123" s="62">
        <f>'General Input'!E$27*N123/N$4</f>
        <v>0</v>
      </c>
      <c r="U123" s="62">
        <f>'General Input'!F$27*O123/O$4</f>
        <v>0</v>
      </c>
      <c r="W123" s="62">
        <f>'General Input'!B$35*E123/E$4</f>
        <v>47546.626548951572</v>
      </c>
      <c r="X123" s="62">
        <f>'General Input'!C$35*F123/F$4</f>
        <v>0</v>
      </c>
      <c r="Y123" s="62">
        <f>'General Input'!D$35*G123/G$4</f>
        <v>0</v>
      </c>
      <c r="Z123" s="62">
        <f>'General Input'!E$35*H123/H$4</f>
        <v>0</v>
      </c>
      <c r="AA123" s="62">
        <f>'General Input'!F$35*I123/I$4</f>
        <v>0</v>
      </c>
      <c r="AC123" s="62">
        <f>SUM(E123,Q123,W123)*(1-'Misc Data'!BS123)</f>
        <v>166885.95562070288</v>
      </c>
      <c r="AD123" s="62">
        <f>SUM(F123,R123,X123)*(1-'Misc Data'!BT123)</f>
        <v>0</v>
      </c>
      <c r="AE123" s="62">
        <f>SUM(G123,S123,Y123)*(1-'Misc Data'!BU123)</f>
        <v>0</v>
      </c>
      <c r="AF123" s="62">
        <f>SUM(H123,T123,Z123)*(1-'Misc Data'!BV123)</f>
        <v>0</v>
      </c>
      <c r="AG123" s="62">
        <f>SUM(I123,U123,AA123)*(1-'Misc Data'!BW123)</f>
        <v>0</v>
      </c>
      <c r="AI123" s="62">
        <f>'General Input'!B$47*E123/E$4</f>
        <v>50820.599620507237</v>
      </c>
      <c r="AJ123" s="62">
        <f>'General Input'!C$47*F123/F$4</f>
        <v>0</v>
      </c>
      <c r="AK123" s="62">
        <f>'General Input'!D$47*G123/G$4</f>
        <v>0</v>
      </c>
      <c r="AL123" s="62">
        <f>'General Input'!E$47*H123/H$4</f>
        <v>0</v>
      </c>
      <c r="AM123" s="62">
        <f>'General Input'!F$47*I123/I$4</f>
        <v>0</v>
      </c>
      <c r="AO123" s="62">
        <f>SUM(AC123,AI123)*'General Input'!$C$5</f>
        <v>227298.40919256251</v>
      </c>
      <c r="AP123" s="62">
        <f>SUM(AD123,AJ123)*'General Input'!$C$5</f>
        <v>0</v>
      </c>
      <c r="AQ123" s="62">
        <f>SUM(AE123,AK123)*'General Input'!$C$5</f>
        <v>0</v>
      </c>
      <c r="AR123" s="62">
        <f>SUM(AF123,AL123)*'General Input'!$C$5</f>
        <v>0</v>
      </c>
      <c r="AS123" s="62">
        <f>SUM(AG123,AM123)*'General Input'!$C$5</f>
        <v>0</v>
      </c>
    </row>
    <row r="124" spans="1:45" x14ac:dyDescent="0.2">
      <c r="A124" s="27">
        <f t="shared" si="8"/>
        <v>120</v>
      </c>
      <c r="B124" s="26" t="str">
        <f>'Misc Data'!B124</f>
        <v>Replace station services transformer at New Town Zone</v>
      </c>
      <c r="C124" s="26" t="str">
        <f>'Misc Data'!C124</f>
        <v>Renewal</v>
      </c>
      <c r="D124" s="26" t="str">
        <f>'Misc Data'!D124</f>
        <v>Reliability &amp; quality maintained</v>
      </c>
      <c r="E124" s="62">
        <f>'Direct Base Project Costs input'!E124*(1+'Misc Data'!$R124*'General Input'!B$11)*(1+'Misc Data'!$S124*'General Input'!B$14)*(1+'Misc Data'!$T124*'General Input'!B$17)*(1+SUM('Misc Data'!$U124:$V124)*'General Input'!B$20)</f>
        <v>0</v>
      </c>
      <c r="F124" s="62">
        <f>'Direct Base Project Costs input'!F124*(1+'Misc Data'!$R124*'General Input'!C$11)*(1+'Misc Data'!$S124*'General Input'!C$14)*(1+'Misc Data'!$T124*'General Input'!C$17)*(1+SUM('Misc Data'!$U124:$V124)*'General Input'!C$20)</f>
        <v>0</v>
      </c>
      <c r="G124" s="62">
        <f>'Direct Base Project Costs input'!G124*(1+'Misc Data'!$R124*'General Input'!D$11)*(1+'Misc Data'!$S124*'General Input'!D$14)*(1+'Misc Data'!$T124*'General Input'!D$17)*(1+SUM('Misc Data'!$U124:$V124)*'General Input'!D$20)</f>
        <v>118154.81614115057</v>
      </c>
      <c r="H124" s="62">
        <f>'Direct Base Project Costs input'!H124*(1+'Misc Data'!$R124*'General Input'!E$11)*(1+'Misc Data'!$S124*'General Input'!E$14)*(1+'Misc Data'!$T124*'General Input'!E$17)*(1+SUM('Misc Data'!$U124:$V124)*'General Input'!E$20)</f>
        <v>0</v>
      </c>
      <c r="I124" s="62">
        <f>'Direct Base Project Costs input'!I124*(1+'Misc Data'!$R124*'General Input'!F$11)*(1+'Misc Data'!$S124*'General Input'!F$14)*(1+'Misc Data'!$T124*'General Input'!F$17)*(1+SUM('Misc Data'!$U124:$V124)*'General Input'!F$20)</f>
        <v>0</v>
      </c>
      <c r="K124" s="62">
        <f>IFERROR(('Direct Base Project Costs input'!E124*'Misc Data'!$R124)/'Misc Data'!F124,0)</f>
        <v>0</v>
      </c>
      <c r="L124" s="62">
        <f>IFERROR(('Direct Base Project Costs input'!F124*'Misc Data'!$R124)/'Misc Data'!G124,0)</f>
        <v>0</v>
      </c>
      <c r="M124" s="62">
        <f>IFERROR(('Direct Base Project Costs input'!G124*'Misc Data'!$R124)/'Misc Data'!H124,0)</f>
        <v>37.728956592347423</v>
      </c>
      <c r="N124" s="62">
        <f>IFERROR(('Direct Base Project Costs input'!H124*'Misc Data'!$R124)/'Misc Data'!I124,0)</f>
        <v>0</v>
      </c>
      <c r="O124" s="62">
        <f>IFERROR(('Direct Base Project Costs input'!I124*'Misc Data'!$R124)/'Misc Data'!J124,0)</f>
        <v>0</v>
      </c>
      <c r="Q124" s="62">
        <f>'General Input'!B$27*K124/K$4</f>
        <v>0</v>
      </c>
      <c r="R124" s="62">
        <f>'General Input'!C$27*L124/L$4</f>
        <v>0</v>
      </c>
      <c r="S124" s="62">
        <f>'General Input'!D$27*M124/M$4</f>
        <v>1257.462461834165</v>
      </c>
      <c r="T124" s="62">
        <f>'General Input'!E$27*N124/N$4</f>
        <v>0</v>
      </c>
      <c r="U124" s="62">
        <f>'General Input'!F$27*O124/O$4</f>
        <v>0</v>
      </c>
      <c r="W124" s="62">
        <f>'General Input'!B$35*E124/E$4</f>
        <v>0</v>
      </c>
      <c r="X124" s="62">
        <f>'General Input'!C$35*F124/F$4</f>
        <v>0</v>
      </c>
      <c r="Y124" s="62">
        <f>'General Input'!D$35*G124/G$4</f>
        <v>48629.807508983977</v>
      </c>
      <c r="Z124" s="62">
        <f>'General Input'!E$35*H124/H$4</f>
        <v>0</v>
      </c>
      <c r="AA124" s="62">
        <f>'General Input'!F$35*I124/I$4</f>
        <v>0</v>
      </c>
      <c r="AC124" s="62">
        <f>SUM(E124,Q124,W124)*(1-'Misc Data'!BS124)</f>
        <v>0</v>
      </c>
      <c r="AD124" s="62">
        <f>SUM(F124,R124,X124)*(1-'Misc Data'!BT124)</f>
        <v>0</v>
      </c>
      <c r="AE124" s="62">
        <f>SUM(G124,S124,Y124)*(1-'Misc Data'!BU124)</f>
        <v>168042.0861119687</v>
      </c>
      <c r="AF124" s="62">
        <f>SUM(H124,T124,Z124)*(1-'Misc Data'!BV124)</f>
        <v>0</v>
      </c>
      <c r="AG124" s="62">
        <f>SUM(I124,U124,AA124)*(1-'Misc Data'!BW124)</f>
        <v>0</v>
      </c>
      <c r="AI124" s="62">
        <f>'General Input'!B$47*E124/E$4</f>
        <v>0</v>
      </c>
      <c r="AJ124" s="62">
        <f>'General Input'!C$47*F124/F$4</f>
        <v>0</v>
      </c>
      <c r="AK124" s="62">
        <f>'General Input'!D$47*G124/G$4</f>
        <v>27796.87062604478</v>
      </c>
      <c r="AL124" s="62">
        <f>'General Input'!E$47*H124/H$4</f>
        <v>0</v>
      </c>
      <c r="AM124" s="62">
        <f>'General Input'!F$47*I124/I$4</f>
        <v>0</v>
      </c>
      <c r="AO124" s="62">
        <f>SUM(AC124,AI124)*'General Input'!$C$5</f>
        <v>0</v>
      </c>
      <c r="AP124" s="62">
        <f>SUM(AD124,AJ124)*'General Input'!$C$5</f>
        <v>0</v>
      </c>
      <c r="AQ124" s="62">
        <f>SUM(AE124,AK124)*'General Input'!$C$5</f>
        <v>204467.35411876754</v>
      </c>
      <c r="AR124" s="62">
        <f>SUM(AF124,AL124)*'General Input'!$C$5</f>
        <v>0</v>
      </c>
      <c r="AS124" s="62">
        <f>SUM(AG124,AM124)*'General Input'!$C$5</f>
        <v>0</v>
      </c>
    </row>
    <row r="125" spans="1:45" x14ac:dyDescent="0.2">
      <c r="A125" s="27">
        <f t="shared" si="8"/>
        <v>121</v>
      </c>
      <c r="B125" s="26" t="str">
        <f>'Misc Data'!B125</f>
        <v>Replace stolen earthing with copperclad steel</v>
      </c>
      <c r="C125" s="26" t="str">
        <f>'Misc Data'!C125</f>
        <v>Renewal</v>
      </c>
      <c r="D125" s="26" t="str">
        <f>'Misc Data'!D125</f>
        <v>Reliability &amp; quality maintained</v>
      </c>
      <c r="E125" s="62">
        <f>'Direct Base Project Costs input'!E125*(1+'Misc Data'!$R125*'General Input'!B$11)*(1+'Misc Data'!$S125*'General Input'!B$14)*(1+'Misc Data'!$T125*'General Input'!B$17)*(1+SUM('Misc Data'!$U125:$V125)*'General Input'!B$20)</f>
        <v>205037.61094184528</v>
      </c>
      <c r="F125" s="62">
        <f>'Direct Base Project Costs input'!F125*(1+'Misc Data'!$R125*'General Input'!C$11)*(1+'Misc Data'!$S125*'General Input'!C$14)*(1+'Misc Data'!$T125*'General Input'!C$17)*(1+SUM('Misc Data'!$U125:$V125)*'General Input'!C$20)</f>
        <v>205060.96053904007</v>
      </c>
      <c r="G125" s="62">
        <f>'Direct Base Project Costs input'!G125*(1+'Misc Data'!$R125*'General Input'!D$11)*(1+'Misc Data'!$S125*'General Input'!D$14)*(1+'Misc Data'!$T125*'General Input'!D$17)*(1+SUM('Misc Data'!$U125:$V125)*'General Input'!D$20)</f>
        <v>205096.57425836142</v>
      </c>
      <c r="H125" s="62">
        <f>'Direct Base Project Costs input'!H125*(1+'Misc Data'!$R125*'General Input'!E$11)*(1+'Misc Data'!$S125*'General Input'!E$14)*(1+'Misc Data'!$T125*'General Input'!E$17)*(1+SUM('Misc Data'!$U125:$V125)*'General Input'!E$20)</f>
        <v>205140.48139537784</v>
      </c>
      <c r="I125" s="62">
        <f>'Direct Base Project Costs input'!I125*(1+'Misc Data'!$R125*'General Input'!F$11)*(1+'Misc Data'!$S125*'General Input'!F$14)*(1+'Misc Data'!$T125*'General Input'!F$17)*(1+SUM('Misc Data'!$U125:$V125)*'General Input'!F$20)</f>
        <v>205191.75574154718</v>
      </c>
      <c r="K125" s="62">
        <f>IFERROR(('Direct Base Project Costs input'!E125*'Misc Data'!$R125)/'Misc Data'!F125,0)</f>
        <v>160.76952996686535</v>
      </c>
      <c r="L125" s="62">
        <f>IFERROR(('Direct Base Project Costs input'!F125*'Misc Data'!$R125)/'Misc Data'!G125,0)</f>
        <v>160.76952996686535</v>
      </c>
      <c r="M125" s="62">
        <f>IFERROR(('Direct Base Project Costs input'!G125*'Misc Data'!$R125)/'Misc Data'!H125,0)</f>
        <v>160.76952996686535</v>
      </c>
      <c r="N125" s="62">
        <f>IFERROR(('Direct Base Project Costs input'!H125*'Misc Data'!$R125)/'Misc Data'!I125,0)</f>
        <v>160.76952996686535</v>
      </c>
      <c r="O125" s="62">
        <f>IFERROR(('Direct Base Project Costs input'!I125*'Misc Data'!$R125)/'Misc Data'!J125,0)</f>
        <v>160.76952996686535</v>
      </c>
      <c r="Q125" s="62">
        <f>'General Input'!B$27*K125/K$4</f>
        <v>5104.7018403487609</v>
      </c>
      <c r="R125" s="62">
        <f>'General Input'!C$27*L125/L$4</f>
        <v>5079.438653778323</v>
      </c>
      <c r="S125" s="62">
        <f>'General Input'!D$27*M125/M$4</f>
        <v>5358.2623851585804</v>
      </c>
      <c r="T125" s="62">
        <f>'General Input'!E$27*N125/N$4</f>
        <v>5395.3863665564604</v>
      </c>
      <c r="U125" s="62">
        <f>'General Input'!F$27*O125/O$4</f>
        <v>5173.9096014651641</v>
      </c>
      <c r="W125" s="62">
        <f>'General Input'!B$35*E125/E$4</f>
        <v>82518.482656437816</v>
      </c>
      <c r="X125" s="62">
        <f>'General Input'!C$35*F125/F$4</f>
        <v>80435.297837423874</v>
      </c>
      <c r="Y125" s="62">
        <f>'General Input'!D$35*G125/G$4</f>
        <v>84413.037510220529</v>
      </c>
      <c r="Z125" s="62">
        <f>'General Input'!E$35*H125/H$4</f>
        <v>79629.574028342089</v>
      </c>
      <c r="AA125" s="62">
        <f>'General Input'!F$35*I125/I$4</f>
        <v>81586.65503412344</v>
      </c>
      <c r="AC125" s="62">
        <f>SUM(E125,Q125,W125)*(1-'Misc Data'!BS125)</f>
        <v>292660.7954386319</v>
      </c>
      <c r="AD125" s="62">
        <f>SUM(F125,R125,X125)*(1-'Misc Data'!BT125)</f>
        <v>290575.69703024224</v>
      </c>
      <c r="AE125" s="62">
        <f>SUM(G125,S125,Y125)*(1-'Misc Data'!BU125)</f>
        <v>294867.87415374053</v>
      </c>
      <c r="AF125" s="62">
        <f>SUM(H125,T125,Z125)*(1-'Misc Data'!BV125)</f>
        <v>290165.44179027638</v>
      </c>
      <c r="AG125" s="62">
        <f>SUM(I125,U125,AA125)*(1-'Misc Data'!BW125)</f>
        <v>291952.32037713577</v>
      </c>
      <c r="AI125" s="62">
        <f>'General Input'!B$47*E125/E$4</f>
        <v>88200.553283355257</v>
      </c>
      <c r="AJ125" s="62">
        <f>'General Input'!C$47*F125/F$4</f>
        <v>70650.942990992451</v>
      </c>
      <c r="AK125" s="62">
        <f>'General Input'!D$47*G125/G$4</f>
        <v>48250.618355616214</v>
      </c>
      <c r="AL125" s="62">
        <f>'General Input'!E$47*H125/H$4</f>
        <v>63365.506405560547</v>
      </c>
      <c r="AM125" s="62">
        <f>'General Input'!F$47*I125/I$4</f>
        <v>67330.192704376459</v>
      </c>
      <c r="AO125" s="62">
        <f>SUM(AC125,AI125)*'General Input'!$C$5</f>
        <v>397641.58039029333</v>
      </c>
      <c r="AP125" s="62">
        <f>SUM(AD125,AJ125)*'General Input'!$C$5</f>
        <v>377141.79319878848</v>
      </c>
      <c r="AQ125" s="62">
        <f>SUM(AE125,AK125)*'General Input'!$C$5</f>
        <v>358235.82540046558</v>
      </c>
      <c r="AR125" s="62">
        <f>SUM(AF125,AL125)*'General Input'!$C$5</f>
        <v>369107.03968568885</v>
      </c>
      <c r="AS125" s="62">
        <f>SUM(AG125,AM125)*'General Input'!$C$5</f>
        <v>375112.01067718404</v>
      </c>
    </row>
    <row r="126" spans="1:45" x14ac:dyDescent="0.2">
      <c r="A126" s="27">
        <f t="shared" si="8"/>
        <v>122</v>
      </c>
      <c r="B126" s="26" t="str">
        <f>'Misc Data'!B126</f>
        <v>Replace substation locks</v>
      </c>
      <c r="C126" s="26" t="str">
        <f>'Misc Data'!C126</f>
        <v>Renewal</v>
      </c>
      <c r="D126" s="26" t="str">
        <f>'Misc Data'!D126</f>
        <v>Reliability &amp; quality maintained</v>
      </c>
      <c r="E126" s="62">
        <f>'Direct Base Project Costs input'!E126*(1+'Misc Data'!$R126*'General Input'!B$11)*(1+'Misc Data'!$S126*'General Input'!B$14)*(1+'Misc Data'!$T126*'General Input'!B$17)*(1+SUM('Misc Data'!$U126:$V126)*'General Input'!B$20)</f>
        <v>36444.587970409462</v>
      </c>
      <c r="F126" s="62">
        <f>'Direct Base Project Costs input'!F126*(1+'Misc Data'!$R126*'General Input'!C$11)*(1+'Misc Data'!$S126*'General Input'!C$14)*(1+'Misc Data'!$T126*'General Input'!C$17)*(1+SUM('Misc Data'!$U126:$V126)*'General Input'!C$20)</f>
        <v>36464.243011086073</v>
      </c>
      <c r="G126" s="62">
        <f>'Direct Base Project Costs input'!G126*(1+'Misc Data'!$R126*'General Input'!D$11)*(1+'Misc Data'!$S126*'General Input'!D$14)*(1+'Misc Data'!$T126*'General Input'!D$17)*(1+SUM('Misc Data'!$U126:$V126)*'General Input'!D$20)</f>
        <v>36494.221648236322</v>
      </c>
      <c r="H126" s="62">
        <f>'Direct Base Project Costs input'!H126*(1+'Misc Data'!$R126*'General Input'!E$11)*(1+'Misc Data'!$S126*'General Input'!E$14)*(1+'Misc Data'!$T126*'General Input'!E$17)*(1+SUM('Misc Data'!$U126:$V126)*'General Input'!E$20)</f>
        <v>36531.181453446377</v>
      </c>
      <c r="I126" s="62">
        <f>'Direct Base Project Costs input'!I126*(1+'Misc Data'!$R126*'General Input'!F$11)*(1+'Misc Data'!$S126*'General Input'!F$14)*(1+'Misc Data'!$T126*'General Input'!F$17)*(1+SUM('Misc Data'!$U126:$V126)*'General Input'!F$20)</f>
        <v>26333.526794514146</v>
      </c>
      <c r="K126" s="62">
        <f>IFERROR(('Direct Base Project Costs input'!E126*'Misc Data'!$R126)/'Misc Data'!F126,0)</f>
        <v>118.69520728670156</v>
      </c>
      <c r="L126" s="62">
        <f>IFERROR(('Direct Base Project Costs input'!F126*'Misc Data'!$R126)/'Misc Data'!G126,0)</f>
        <v>118.69520728670156</v>
      </c>
      <c r="M126" s="62">
        <f>IFERROR(('Direct Base Project Costs input'!G126*'Misc Data'!$R126)/'Misc Data'!H126,0)</f>
        <v>118.69520728670156</v>
      </c>
      <c r="N126" s="62">
        <f>IFERROR(('Direct Base Project Costs input'!H126*'Misc Data'!$R126)/'Misc Data'!I126,0)</f>
        <v>118.69520728670156</v>
      </c>
      <c r="O126" s="62">
        <f>IFERROR(('Direct Base Project Costs input'!I126*'Misc Data'!$R126)/'Misc Data'!J126,0)</f>
        <v>85.464876581948275</v>
      </c>
      <c r="Q126" s="62">
        <f>'General Input'!B$27*K126/K$4</f>
        <v>3768.7716273219189</v>
      </c>
      <c r="R126" s="62">
        <f>'General Input'!C$27*L126/L$4</f>
        <v>3750.1199638672902</v>
      </c>
      <c r="S126" s="62">
        <f>'General Input'!D$27*M126/M$4</f>
        <v>3955.9739002410056</v>
      </c>
      <c r="T126" s="62">
        <f>'General Input'!E$27*N126/N$4</f>
        <v>3983.382319412457</v>
      </c>
      <c r="U126" s="62">
        <f>'General Input'!F$27*O126/O$4</f>
        <v>2750.4437291476338</v>
      </c>
      <c r="W126" s="62">
        <f>'General Input'!B$35*E126/E$4</f>
        <v>14667.319261782801</v>
      </c>
      <c r="X126" s="62">
        <f>'General Input'!C$35*F126/F$4</f>
        <v>14303.123516553094</v>
      </c>
      <c r="Y126" s="62">
        <f>'General Input'!D$35*G126/G$4</f>
        <v>15020.183111485028</v>
      </c>
      <c r="Z126" s="62">
        <f>'General Input'!E$35*H126/H$4</f>
        <v>14180.343139019027</v>
      </c>
      <c r="AA126" s="62">
        <f>'General Input'!F$35*I126/I$4</f>
        <v>10470.51992245735</v>
      </c>
      <c r="AC126" s="62">
        <f>SUM(E126,Q126,W126)*(1-'Misc Data'!BS126)</f>
        <v>54880.678859514184</v>
      </c>
      <c r="AD126" s="62">
        <f>SUM(F126,R126,X126)*(1-'Misc Data'!BT126)</f>
        <v>54517.486491506461</v>
      </c>
      <c r="AE126" s="62">
        <f>SUM(G126,S126,Y126)*(1-'Misc Data'!BU126)</f>
        <v>55470.378659962356</v>
      </c>
      <c r="AF126" s="62">
        <f>SUM(H126,T126,Z126)*(1-'Misc Data'!BV126)</f>
        <v>54694.906911877857</v>
      </c>
      <c r="AG126" s="62">
        <f>SUM(I126,U126,AA126)*(1-'Misc Data'!BW126)</f>
        <v>39554.490446119133</v>
      </c>
      <c r="AI126" s="62">
        <f>'General Input'!B$47*E126/E$4</f>
        <v>15677.283832992651</v>
      </c>
      <c r="AJ126" s="62">
        <f>'General Input'!C$47*F126/F$4</f>
        <v>12563.255079922763</v>
      </c>
      <c r="AK126" s="62">
        <f>'General Input'!D$47*G126/G$4</f>
        <v>8585.5591069802122</v>
      </c>
      <c r="AL126" s="62">
        <f>'General Input'!E$47*H126/H$4</f>
        <v>11284.056645697274</v>
      </c>
      <c r="AM126" s="62">
        <f>'General Input'!F$47*I126/I$4</f>
        <v>8640.8999584455196</v>
      </c>
      <c r="AO126" s="62">
        <f>SUM(AC126,AI126)*'General Input'!$C$5</f>
        <v>73666.650313335005</v>
      </c>
      <c r="AP126" s="62">
        <f>SUM(AD126,AJ126)*'General Input'!$C$5</f>
        <v>70036.227571327894</v>
      </c>
      <c r="AQ126" s="62">
        <f>SUM(AE126,AK126)*'General Input'!$C$5</f>
        <v>66878.155035948017</v>
      </c>
      <c r="AR126" s="62">
        <f>SUM(AF126,AL126)*'General Input'!$C$5</f>
        <v>68885.906720607949</v>
      </c>
      <c r="AS126" s="62">
        <f>SUM(AG126,AM126)*'General Input'!$C$5</f>
        <v>50318.813584802854</v>
      </c>
    </row>
    <row r="127" spans="1:45" x14ac:dyDescent="0.2">
      <c r="A127" s="27">
        <f t="shared" si="8"/>
        <v>123</v>
      </c>
      <c r="B127" s="26" t="str">
        <f>'Misc Data'!B127</f>
        <v>Replace Transformer Earths</v>
      </c>
      <c r="C127" s="26" t="str">
        <f>'Misc Data'!C127</f>
        <v>Renewal</v>
      </c>
      <c r="D127" s="26" t="str">
        <f>'Misc Data'!D127</f>
        <v>Reliability &amp; quality maintained</v>
      </c>
      <c r="E127" s="62">
        <f>'Direct Base Project Costs input'!E127*(1+'Misc Data'!$R127*'General Input'!B$11)*(1+'Misc Data'!$S127*'General Input'!B$14)*(1+'Misc Data'!$T127*'General Input'!B$17)*(1+SUM('Misc Data'!$U127:$V127)*'General Input'!B$20)</f>
        <v>498651.46981056774</v>
      </c>
      <c r="F127" s="62">
        <f>'Direct Base Project Costs input'!F127*(1+'Misc Data'!$R127*'General Input'!C$11)*(1+'Misc Data'!$S127*'General Input'!C$14)*(1+'Misc Data'!$T127*'General Input'!C$17)*(1+SUM('Misc Data'!$U127:$V127)*'General Input'!C$20)</f>
        <v>498708.25603094546</v>
      </c>
      <c r="G127" s="62">
        <f>'Direct Base Project Costs input'!G127*(1+'Misc Data'!$R127*'General Input'!D$11)*(1+'Misc Data'!$S127*'General Input'!D$14)*(1+'Misc Data'!$T127*'General Input'!D$17)*(1+SUM('Misc Data'!$U127:$V127)*'General Input'!D$20)</f>
        <v>498794.868596335</v>
      </c>
      <c r="H127" s="62">
        <f>'Direct Base Project Costs input'!H127*(1+'Misc Data'!$R127*'General Input'!E$11)*(1+'Misc Data'!$S127*'General Input'!E$14)*(1+'Misc Data'!$T127*'General Input'!E$17)*(1+SUM('Misc Data'!$U127:$V127)*'General Input'!E$20)</f>
        <v>498901.65075355896</v>
      </c>
      <c r="I127" s="62">
        <f>'Direct Base Project Costs input'!I127*(1+'Misc Data'!$R127*'General Input'!F$11)*(1+'Misc Data'!$S127*'General Input'!F$14)*(1+'Misc Data'!$T127*'General Input'!F$17)*(1+SUM('Misc Data'!$U127:$V127)*'General Input'!F$20)</f>
        <v>499026.34996344277</v>
      </c>
      <c r="K127" s="62">
        <f>IFERROR(('Direct Base Project Costs input'!E127*'Misc Data'!$R127)/'Misc Data'!F127,0)</f>
        <v>390.99279508007356</v>
      </c>
      <c r="L127" s="62">
        <f>IFERROR(('Direct Base Project Costs input'!F127*'Misc Data'!$R127)/'Misc Data'!G127,0)</f>
        <v>390.99279508007356</v>
      </c>
      <c r="M127" s="62">
        <f>IFERROR(('Direct Base Project Costs input'!G127*'Misc Data'!$R127)/'Misc Data'!H127,0)</f>
        <v>390.99279508007356</v>
      </c>
      <c r="N127" s="62">
        <f>IFERROR(('Direct Base Project Costs input'!H127*'Misc Data'!$R127)/'Misc Data'!I127,0)</f>
        <v>390.99279508007356</v>
      </c>
      <c r="O127" s="62">
        <f>IFERROR(('Direct Base Project Costs input'!I127*'Misc Data'!$R127)/'Misc Data'!J127,0)</f>
        <v>390.99279508007356</v>
      </c>
      <c r="Q127" s="62">
        <f>'General Input'!B$27*K127/K$4</f>
        <v>12414.676095773331</v>
      </c>
      <c r="R127" s="62">
        <f>'General Input'!C$27*L127/L$4</f>
        <v>12353.235822035884</v>
      </c>
      <c r="S127" s="62">
        <f>'General Input'!D$27*M127/M$4</f>
        <v>13031.337388231237</v>
      </c>
      <c r="T127" s="62">
        <f>'General Input'!E$27*N127/N$4</f>
        <v>13121.623210763961</v>
      </c>
      <c r="U127" s="62">
        <f>'General Input'!F$27*O127/O$4</f>
        <v>12582.989929655369</v>
      </c>
      <c r="W127" s="62">
        <f>'General Input'!B$35*E127/E$4</f>
        <v>200684.94982045676</v>
      </c>
      <c r="X127" s="62">
        <f>'General Input'!C$35*F127/F$4</f>
        <v>195618.64434061488</v>
      </c>
      <c r="Y127" s="62">
        <f>'General Input'!D$35*G127/G$4</f>
        <v>205292.50722485635</v>
      </c>
      <c r="Z127" s="62">
        <f>'General Input'!E$35*H127/H$4</f>
        <v>193659.12403692803</v>
      </c>
      <c r="AA127" s="62">
        <f>'General Input'!F$35*I127/I$4</f>
        <v>198418.74504298822</v>
      </c>
      <c r="AC127" s="62">
        <f>SUM(E127,Q127,W127)*(1-'Misc Data'!BS127)</f>
        <v>711751.09572679782</v>
      </c>
      <c r="AD127" s="62">
        <f>SUM(F127,R127,X127)*(1-'Misc Data'!BT127)</f>
        <v>706680.13619359618</v>
      </c>
      <c r="AE127" s="62">
        <f>SUM(G127,S127,Y127)*(1-'Misc Data'!BU127)</f>
        <v>717118.71320942254</v>
      </c>
      <c r="AF127" s="62">
        <f>SUM(H127,T127,Z127)*(1-'Misc Data'!BV127)</f>
        <v>705682.39800125093</v>
      </c>
      <c r="AG127" s="62">
        <f>SUM(I127,U127,AA127)*(1-'Misc Data'!BW127)</f>
        <v>710028.08493608632</v>
      </c>
      <c r="AI127" s="62">
        <f>'General Input'!B$47*E127/E$4</f>
        <v>214503.74558511999</v>
      </c>
      <c r="AJ127" s="62">
        <f>'General Input'!C$47*F127/F$4</f>
        <v>171823.09335409361</v>
      </c>
      <c r="AK127" s="62">
        <f>'General Input'!D$47*G127/G$4</f>
        <v>117345.50384085863</v>
      </c>
      <c r="AL127" s="62">
        <f>'General Input'!E$47*H127/H$4</f>
        <v>154104.91157832328</v>
      </c>
      <c r="AM127" s="62">
        <f>'General Input'!F$47*I127/I$4</f>
        <v>163747.02865704356</v>
      </c>
      <c r="AO127" s="62">
        <f>SUM(AC127,AI127)*'General Input'!$C$5</f>
        <v>967064.36654533737</v>
      </c>
      <c r="AP127" s="62">
        <f>SUM(AD127,AJ127)*'General Input'!$C$5</f>
        <v>917208.88388261164</v>
      </c>
      <c r="AQ127" s="62">
        <f>SUM(AE127,AK127)*'General Input'!$C$5</f>
        <v>871229.57254776603</v>
      </c>
      <c r="AR127" s="62">
        <f>SUM(AF127,AL127)*'General Input'!$C$5</f>
        <v>897668.36600240995</v>
      </c>
      <c r="AS127" s="62">
        <f>SUM(AG127,AM127)*'General Input'!$C$5</f>
        <v>912272.4535865247</v>
      </c>
    </row>
    <row r="128" spans="1:45" x14ac:dyDescent="0.2">
      <c r="A128" s="27">
        <f t="shared" si="8"/>
        <v>124</v>
      </c>
      <c r="B128" s="26" t="str">
        <f>'Misc Data'!B128</f>
        <v>Replace Transformer H-structures</v>
      </c>
      <c r="C128" s="26" t="str">
        <f>'Misc Data'!C128</f>
        <v>Renewal</v>
      </c>
      <c r="D128" s="26" t="str">
        <f>'Misc Data'!D128</f>
        <v>Reliability &amp; quality maintained</v>
      </c>
      <c r="E128" s="62">
        <f>'Direct Base Project Costs input'!E128*(1+'Misc Data'!$R128*'General Input'!B$11)*(1+'Misc Data'!$S128*'General Input'!B$14)*(1+'Misc Data'!$T128*'General Input'!B$17)*(1+SUM('Misc Data'!$U128:$V128)*'General Input'!B$20)</f>
        <v>83141.132241074869</v>
      </c>
      <c r="F128" s="62">
        <f>'Direct Base Project Costs input'!F128*(1+'Misc Data'!$R128*'General Input'!C$11)*(1+'Misc Data'!$S128*'General Input'!C$14)*(1+'Misc Data'!$T128*'General Input'!C$17)*(1+SUM('Misc Data'!$U128:$V128)*'General Input'!C$20)</f>
        <v>83195.32695172845</v>
      </c>
      <c r="G128" s="62">
        <f>'Direct Base Project Costs input'!G128*(1+'Misc Data'!$R128*'General Input'!D$11)*(1+'Misc Data'!$S128*'General Input'!D$14)*(1+'Misc Data'!$T128*'General Input'!D$17)*(1+SUM('Misc Data'!$U128:$V128)*'General Input'!D$20)</f>
        <v>83277.986845079882</v>
      </c>
      <c r="H128" s="62">
        <f>'Direct Base Project Costs input'!H128*(1+'Misc Data'!$R128*'General Input'!E$11)*(1+'Misc Data'!$S128*'General Input'!E$14)*(1+'Misc Data'!$T128*'General Input'!E$17)*(1+SUM('Misc Data'!$U128:$V128)*'General Input'!E$20)</f>
        <v>83379.895865881626</v>
      </c>
      <c r="I128" s="62">
        <f>'Direct Base Project Costs input'!I128*(1+'Misc Data'!$R128*'General Input'!F$11)*(1+'Misc Data'!$S128*'General Input'!F$14)*(1+'Misc Data'!$T128*'General Input'!F$17)*(1+SUM('Misc Data'!$U128:$V128)*'General Input'!F$20)</f>
        <v>83498.904272383006</v>
      </c>
      <c r="K128" s="62">
        <f>IFERROR(('Direct Base Project Costs input'!E128*'Misc Data'!$R128)/'Misc Data'!F128,0)</f>
        <v>359.44832217287541</v>
      </c>
      <c r="L128" s="62">
        <f>IFERROR(('Direct Base Project Costs input'!F128*'Misc Data'!$R128)/'Misc Data'!G128,0)</f>
        <v>359.44832217287541</v>
      </c>
      <c r="M128" s="62">
        <f>IFERROR(('Direct Base Project Costs input'!G128*'Misc Data'!$R128)/'Misc Data'!H128,0)</f>
        <v>359.44832217287541</v>
      </c>
      <c r="N128" s="62">
        <f>IFERROR(('Direct Base Project Costs input'!H128*'Misc Data'!$R128)/'Misc Data'!I128,0)</f>
        <v>359.44832217287541</v>
      </c>
      <c r="O128" s="62">
        <f>IFERROR(('Direct Base Project Costs input'!I128*'Misc Data'!$R128)/'Misc Data'!J128,0)</f>
        <v>359.44832217287541</v>
      </c>
      <c r="Q128" s="62">
        <f>'General Input'!B$27*K128/K$4</f>
        <v>11413.08624889505</v>
      </c>
      <c r="R128" s="62">
        <f>'General Input'!C$27*L128/L$4</f>
        <v>11356.602846677253</v>
      </c>
      <c r="S128" s="62">
        <f>'General Input'!D$27*M128/M$4</f>
        <v>11979.996610702501</v>
      </c>
      <c r="T128" s="62">
        <f>'General Input'!E$27*N128/N$4</f>
        <v>12062.99836376227</v>
      </c>
      <c r="U128" s="62">
        <f>'General Input'!F$27*O128/O$4</f>
        <v>11567.820878148237</v>
      </c>
      <c r="W128" s="62">
        <f>'General Input'!B$35*E128/E$4</f>
        <v>33460.593143653197</v>
      </c>
      <c r="X128" s="62">
        <f>'General Input'!C$35*F128/F$4</f>
        <v>32633.422200176054</v>
      </c>
      <c r="Y128" s="62">
        <f>'General Input'!D$35*G128/G$4</f>
        <v>34275.305927216337</v>
      </c>
      <c r="Z128" s="62">
        <f>'General Input'!E$35*H128/H$4</f>
        <v>32365.652772019264</v>
      </c>
      <c r="AA128" s="62">
        <f>'General Input'!F$35*I128/I$4</f>
        <v>33200.146243589239</v>
      </c>
      <c r="AC128" s="62">
        <f>SUM(E128,Q128,W128)*(1-'Misc Data'!BS128)</f>
        <v>128014.81163362312</v>
      </c>
      <c r="AD128" s="62">
        <f>SUM(F128,R128,X128)*(1-'Misc Data'!BT128)</f>
        <v>127185.35199858175</v>
      </c>
      <c r="AE128" s="62">
        <f>SUM(G128,S128,Y128)*(1-'Misc Data'!BU128)</f>
        <v>129533.28938299872</v>
      </c>
      <c r="AF128" s="62">
        <f>SUM(H128,T128,Z128)*(1-'Misc Data'!BV128)</f>
        <v>127808.54700166316</v>
      </c>
      <c r="AG128" s="62">
        <f>SUM(I128,U128,AA128)*(1-'Misc Data'!BW128)</f>
        <v>128266.87139412048</v>
      </c>
      <c r="AI128" s="62">
        <f>'General Input'!B$47*E128/E$4</f>
        <v>35764.62791671569</v>
      </c>
      <c r="AJ128" s="62">
        <f>'General Input'!C$47*F128/F$4</f>
        <v>28663.809464915223</v>
      </c>
      <c r="AK128" s="62">
        <f>'General Input'!D$47*G128/G$4</f>
        <v>19591.81607599261</v>
      </c>
      <c r="AL128" s="62">
        <f>'General Input'!E$47*H128/H$4</f>
        <v>25755.079103092805</v>
      </c>
      <c r="AM128" s="62">
        <f>'General Input'!F$47*I128/I$4</f>
        <v>27398.74852645208</v>
      </c>
      <c r="AO128" s="62">
        <f>SUM(AC128,AI128)*'General Input'!$C$5</f>
        <v>170995.33832132735</v>
      </c>
      <c r="AP128" s="62">
        <f>SUM(AD128,AJ128)*'General Input'!$C$5</f>
        <v>162715.66299599485</v>
      </c>
      <c r="AQ128" s="62">
        <f>SUM(AE128,AK128)*'General Input'!$C$5</f>
        <v>155695.35425309793</v>
      </c>
      <c r="AR128" s="62">
        <f>SUM(AF128,AL128)*'General Input'!$C$5</f>
        <v>160329.43006598682</v>
      </c>
      <c r="AS128" s="62">
        <f>SUM(AG128,AM128)*'General Input'!$C$5</f>
        <v>162524.03486297309</v>
      </c>
    </row>
    <row r="129" spans="1:45" x14ac:dyDescent="0.2">
      <c r="A129" s="27">
        <f t="shared" si="8"/>
        <v>125</v>
      </c>
      <c r="B129" s="26" t="str">
        <f>'Misc Data'!B129</f>
        <v>Replace Transformers</v>
      </c>
      <c r="C129" s="26" t="str">
        <f>'Misc Data'!C129</f>
        <v>Renewal</v>
      </c>
      <c r="D129" s="26" t="str">
        <f>'Misc Data'!D129</f>
        <v>Reliability &amp; quality maintained</v>
      </c>
      <c r="E129" s="62">
        <f>'Direct Base Project Costs input'!E129*(1+'Misc Data'!$R129*'General Input'!B$11)*(1+'Misc Data'!$S129*'General Input'!B$14)*(1+'Misc Data'!$T129*'General Input'!B$17)*(1+SUM('Misc Data'!$U129:$V129)*'General Input'!B$20)</f>
        <v>1526335.9978550319</v>
      </c>
      <c r="F129" s="62">
        <f>'Direct Base Project Costs input'!F129*(1+'Misc Data'!$R129*'General Input'!C$11)*(1+'Misc Data'!$S129*'General Input'!C$14)*(1+'Misc Data'!$T129*'General Input'!C$17)*(1+SUM('Misc Data'!$U129:$V129)*'General Input'!C$20)</f>
        <v>1890579.7881657351</v>
      </c>
      <c r="G129" s="62">
        <f>'Direct Base Project Costs input'!G129*(1+'Misc Data'!$R129*'General Input'!D$11)*(1+'Misc Data'!$S129*'General Input'!D$14)*(1+'Misc Data'!$T129*'General Input'!D$17)*(1+SUM('Misc Data'!$U129:$V129)*'General Input'!D$20)</f>
        <v>2488505.694509875</v>
      </c>
      <c r="H129" s="62">
        <f>'Direct Base Project Costs input'!H129*(1+'Misc Data'!$R129*'General Input'!E$11)*(1+'Misc Data'!$S129*'General Input'!E$14)*(1+'Misc Data'!$T129*'General Input'!E$17)*(1+SUM('Misc Data'!$U129:$V129)*'General Input'!E$20)</f>
        <v>2228395.6238435847</v>
      </c>
      <c r="I129" s="62">
        <f>'Direct Base Project Costs input'!I129*(1+'Misc Data'!$R129*'General Input'!F$11)*(1+'Misc Data'!$S129*'General Input'!F$14)*(1+'Misc Data'!$T129*'General Input'!F$17)*(1+SUM('Misc Data'!$U129:$V129)*'General Input'!F$20)</f>
        <v>2828268.8182717613</v>
      </c>
      <c r="K129" s="62">
        <f>IFERROR(('Direct Base Project Costs input'!E129*'Misc Data'!$R129)/'Misc Data'!F129,0)</f>
        <v>5282.9824970096442</v>
      </c>
      <c r="L129" s="62">
        <f>IFERROR(('Direct Base Project Costs input'!F129*'Misc Data'!$R129)/'Misc Data'!G129,0)</f>
        <v>6540.8307501973832</v>
      </c>
      <c r="M129" s="62">
        <f>IFERROR(('Direct Base Project Costs input'!G129*'Misc Data'!$R129)/'Misc Data'!H129,0)</f>
        <v>8603.7166704883093</v>
      </c>
      <c r="N129" s="62">
        <f>IFERROR(('Direct Base Project Costs input'!H129*'Misc Data'!$R129)/'Misc Data'!I129,0)</f>
        <v>7698.0594371898533</v>
      </c>
      <c r="O129" s="62">
        <f>IFERROR(('Direct Base Project Costs input'!I129*'Misc Data'!$R129)/'Misc Data'!J129,0)</f>
        <v>9760.9363421984399</v>
      </c>
      <c r="Q129" s="62">
        <f>'General Input'!B$27*K129/K$4</f>
        <v>167743.54245218949</v>
      </c>
      <c r="R129" s="62">
        <f>'General Input'!C$27*L129/L$4</f>
        <v>206654.51063532924</v>
      </c>
      <c r="S129" s="62">
        <f>'General Input'!D$27*M129/M$4</f>
        <v>286751.92007801944</v>
      </c>
      <c r="T129" s="62">
        <f>'General Input'!E$27*N129/N$4</f>
        <v>258345.00446020835</v>
      </c>
      <c r="U129" s="62">
        <f>'General Input'!F$27*O129/O$4</f>
        <v>314127.94620099518</v>
      </c>
      <c r="W129" s="62">
        <f>'General Input'!B$35*E129/E$4</f>
        <v>614282.082142581</v>
      </c>
      <c r="X129" s="62">
        <f>'General Input'!C$35*F129/F$4</f>
        <v>741581.17638180708</v>
      </c>
      <c r="Y129" s="62">
        <f>'General Input'!D$35*G129/G$4</f>
        <v>1024211.766065106</v>
      </c>
      <c r="Z129" s="62">
        <f>'General Input'!E$35*H129/H$4</f>
        <v>864998.42978960893</v>
      </c>
      <c r="AA129" s="62">
        <f>'General Input'!F$35*I129/I$4</f>
        <v>1124552.9411559303</v>
      </c>
      <c r="AC129" s="62">
        <f>SUM(E129,Q129,W129)*(1-'Misc Data'!BS129)</f>
        <v>2308361.6224498022</v>
      </c>
      <c r="AD129" s="62">
        <f>SUM(F129,R129,X129)*(1-'Misc Data'!BT129)</f>
        <v>2838815.4751828713</v>
      </c>
      <c r="AE129" s="62">
        <f>SUM(G129,S129,Y129)*(1-'Misc Data'!BU129)</f>
        <v>3799469.3806530004</v>
      </c>
      <c r="AF129" s="62">
        <f>SUM(H129,T129,Z129)*(1-'Misc Data'!BV129)</f>
        <v>3351739.0580934021</v>
      </c>
      <c r="AG129" s="62">
        <f>SUM(I129,U129,AA129)*(1-'Misc Data'!BW129)</f>
        <v>4266949.7056286866</v>
      </c>
      <c r="AI129" s="62">
        <f>'General Input'!B$47*E129/E$4</f>
        <v>656580.414143136</v>
      </c>
      <c r="AJ129" s="62">
        <f>'General Input'!C$47*F129/F$4</f>
        <v>651373.35006382281</v>
      </c>
      <c r="AK129" s="62">
        <f>'General Input'!D$47*G129/G$4</f>
        <v>585440.97567577253</v>
      </c>
      <c r="AL129" s="62">
        <f>'General Input'!E$47*H129/H$4</f>
        <v>688325.46465870447</v>
      </c>
      <c r="AM129" s="62">
        <f>'General Input'!F$47*I129/I$4</f>
        <v>928048.41922534897</v>
      </c>
      <c r="AO129" s="62">
        <f>SUM(AC129,AI129)*'General Input'!$C$5</f>
        <v>3095573.3396224459</v>
      </c>
      <c r="AP129" s="62">
        <f>SUM(AD129,AJ129)*'General Input'!$C$5</f>
        <v>3643961.7855386655</v>
      </c>
      <c r="AQ129" s="62">
        <f>SUM(AE129,AK129)*'General Input'!$C$5</f>
        <v>4578103.5272054058</v>
      </c>
      <c r="AR129" s="62">
        <f>SUM(AF129,AL129)*'General Input'!$C$5</f>
        <v>4218064.2564456696</v>
      </c>
      <c r="AS129" s="62">
        <f>SUM(AG129,AM129)*'General Input'!$C$5</f>
        <v>5423882.658146753</v>
      </c>
    </row>
    <row r="130" spans="1:45" x14ac:dyDescent="0.2">
      <c r="A130" s="27">
        <f t="shared" si="8"/>
        <v>126</v>
      </c>
      <c r="B130" s="26" t="str">
        <f>'Misc Data'!B130</f>
        <v>Replace transformers at Bellerive Zone</v>
      </c>
      <c r="C130" s="26" t="str">
        <f>'Misc Data'!C130</f>
        <v>Renewal</v>
      </c>
      <c r="D130" s="26" t="str">
        <f>'Misc Data'!D130</f>
        <v>Reliability &amp; quality maintained</v>
      </c>
      <c r="E130" s="62">
        <f>'Direct Base Project Costs input'!E130*(1+'Misc Data'!$R130*'General Input'!B$11)*(1+'Misc Data'!$S130*'General Input'!B$14)*(1+'Misc Data'!$T130*'General Input'!B$17)*(1+SUM('Misc Data'!$U130:$V130)*'General Input'!B$20)</f>
        <v>0</v>
      </c>
      <c r="F130" s="62">
        <f>'Direct Base Project Costs input'!F130*(1+'Misc Data'!$R130*'General Input'!C$11)*(1+'Misc Data'!$S130*'General Input'!C$14)*(1+'Misc Data'!$T130*'General Input'!C$17)*(1+SUM('Misc Data'!$U130:$V130)*'General Input'!C$20)</f>
        <v>0</v>
      </c>
      <c r="G130" s="62">
        <f>'Direct Base Project Costs input'!G130*(1+'Misc Data'!$R130*'General Input'!D$11)*(1+'Misc Data'!$S130*'General Input'!D$14)*(1+'Misc Data'!$T130*'General Input'!D$17)*(1+SUM('Misc Data'!$U130:$V130)*'General Input'!D$20)</f>
        <v>0</v>
      </c>
      <c r="H130" s="62">
        <f>'Direct Base Project Costs input'!H130*(1+'Misc Data'!$R130*'General Input'!E$11)*(1+'Misc Data'!$S130*'General Input'!E$14)*(1+'Misc Data'!$T130*'General Input'!E$17)*(1+SUM('Misc Data'!$U130:$V130)*'General Input'!E$20)</f>
        <v>0</v>
      </c>
      <c r="I130" s="62">
        <f>'Direct Base Project Costs input'!I130*(1+'Misc Data'!$R130*'General Input'!F$11)*(1+'Misc Data'!$S130*'General Input'!F$14)*(1+'Misc Data'!$T130*'General Input'!F$17)*(1+SUM('Misc Data'!$U130:$V130)*'General Input'!F$20)</f>
        <v>0</v>
      </c>
      <c r="K130" s="62">
        <f>IFERROR(('Direct Base Project Costs input'!E130*'Misc Data'!$R130)/'Misc Data'!F130,0)</f>
        <v>0</v>
      </c>
      <c r="L130" s="62">
        <f>IFERROR(('Direct Base Project Costs input'!F130*'Misc Data'!$R130)/'Misc Data'!G130,0)</f>
        <v>0</v>
      </c>
      <c r="M130" s="62">
        <f>IFERROR(('Direct Base Project Costs input'!G130*'Misc Data'!$R130)/'Misc Data'!H130,0)</f>
        <v>0</v>
      </c>
      <c r="N130" s="62">
        <f>IFERROR(('Direct Base Project Costs input'!H130*'Misc Data'!$R130)/'Misc Data'!I130,0)</f>
        <v>0</v>
      </c>
      <c r="O130" s="62">
        <f>IFERROR(('Direct Base Project Costs input'!I130*'Misc Data'!$R130)/'Misc Data'!J130,0)</f>
        <v>0</v>
      </c>
      <c r="Q130" s="62">
        <f>'General Input'!B$27*K130/K$4</f>
        <v>0</v>
      </c>
      <c r="R130" s="62">
        <f>'General Input'!C$27*L130/L$4</f>
        <v>0</v>
      </c>
      <c r="S130" s="62">
        <f>'General Input'!D$27*M130/M$4</f>
        <v>0</v>
      </c>
      <c r="T130" s="62">
        <f>'General Input'!E$27*N130/N$4</f>
        <v>0</v>
      </c>
      <c r="U130" s="62">
        <f>'General Input'!F$27*O130/O$4</f>
        <v>0</v>
      </c>
      <c r="W130" s="62">
        <f>'General Input'!B$35*E130/E$4</f>
        <v>0</v>
      </c>
      <c r="X130" s="62">
        <f>'General Input'!C$35*F130/F$4</f>
        <v>0</v>
      </c>
      <c r="Y130" s="62">
        <f>'General Input'!D$35*G130/G$4</f>
        <v>0</v>
      </c>
      <c r="Z130" s="62">
        <f>'General Input'!E$35*H130/H$4</f>
        <v>0</v>
      </c>
      <c r="AA130" s="62">
        <f>'General Input'!F$35*I130/I$4</f>
        <v>0</v>
      </c>
      <c r="AC130" s="62">
        <f>SUM(E130,Q130,W130)*(1-'Misc Data'!BS130)</f>
        <v>0</v>
      </c>
      <c r="AD130" s="62">
        <f>SUM(F130,R130,X130)*(1-'Misc Data'!BT130)</f>
        <v>0</v>
      </c>
      <c r="AE130" s="62">
        <f>SUM(G130,S130,Y130)*(1-'Misc Data'!BU130)</f>
        <v>0</v>
      </c>
      <c r="AF130" s="62">
        <f>SUM(H130,T130,Z130)*(1-'Misc Data'!BV130)</f>
        <v>0</v>
      </c>
      <c r="AG130" s="62">
        <f>SUM(I130,U130,AA130)*(1-'Misc Data'!BW130)</f>
        <v>0</v>
      </c>
      <c r="AI130" s="62">
        <f>'General Input'!B$47*E130/E$4</f>
        <v>0</v>
      </c>
      <c r="AJ130" s="62">
        <f>'General Input'!C$47*F130/F$4</f>
        <v>0</v>
      </c>
      <c r="AK130" s="62">
        <f>'General Input'!D$47*G130/G$4</f>
        <v>0</v>
      </c>
      <c r="AL130" s="62">
        <f>'General Input'!E$47*H130/H$4</f>
        <v>0</v>
      </c>
      <c r="AM130" s="62">
        <f>'General Input'!F$47*I130/I$4</f>
        <v>0</v>
      </c>
      <c r="AO130" s="62">
        <f>SUM(AC130,AI130)*'General Input'!$C$5</f>
        <v>0</v>
      </c>
      <c r="AP130" s="62">
        <f>SUM(AD130,AJ130)*'General Input'!$C$5</f>
        <v>0</v>
      </c>
      <c r="AQ130" s="62">
        <f>SUM(AE130,AK130)*'General Input'!$C$5</f>
        <v>0</v>
      </c>
      <c r="AR130" s="62">
        <f>SUM(AF130,AL130)*'General Input'!$C$5</f>
        <v>0</v>
      </c>
      <c r="AS130" s="62">
        <f>SUM(AG130,AM130)*'General Input'!$C$5</f>
        <v>0</v>
      </c>
    </row>
    <row r="131" spans="1:45" x14ac:dyDescent="0.2">
      <c r="A131" s="27">
        <f t="shared" si="8"/>
        <v>127</v>
      </c>
      <c r="B131" s="26" t="str">
        <f>'Misc Data'!B131</f>
        <v>Replace transformers at Derwent Park Zone</v>
      </c>
      <c r="C131" s="26" t="str">
        <f>'Misc Data'!C131</f>
        <v>Renewal</v>
      </c>
      <c r="D131" s="26" t="str">
        <f>'Misc Data'!D131</f>
        <v>Reliability &amp; quality maintained</v>
      </c>
      <c r="E131" s="62">
        <f>'Direct Base Project Costs input'!E131*(1+'Misc Data'!$R131*'General Input'!B$11)*(1+'Misc Data'!$S131*'General Input'!B$14)*(1+'Misc Data'!$T131*'General Input'!B$17)*(1+SUM('Misc Data'!$U131:$V131)*'General Input'!B$20)</f>
        <v>0</v>
      </c>
      <c r="F131" s="62">
        <f>'Direct Base Project Costs input'!F131*(1+'Misc Data'!$R131*'General Input'!C$11)*(1+'Misc Data'!$S131*'General Input'!C$14)*(1+'Misc Data'!$T131*'General Input'!C$17)*(1+SUM('Misc Data'!$U131:$V131)*'General Input'!C$20)</f>
        <v>2315038.5453114198</v>
      </c>
      <c r="G131" s="62">
        <f>'Direct Base Project Costs input'!G131*(1+'Misc Data'!$R131*'General Input'!D$11)*(1+'Misc Data'!$S131*'General Input'!D$14)*(1+'Misc Data'!$T131*'General Input'!D$17)*(1+SUM('Misc Data'!$U131:$V131)*'General Input'!D$20)</f>
        <v>0</v>
      </c>
      <c r="H131" s="62">
        <f>'Direct Base Project Costs input'!H131*(1+'Misc Data'!$R131*'General Input'!E$11)*(1+'Misc Data'!$S131*'General Input'!E$14)*(1+'Misc Data'!$T131*'General Input'!E$17)*(1+SUM('Misc Data'!$U131:$V131)*'General Input'!E$20)</f>
        <v>0</v>
      </c>
      <c r="I131" s="62">
        <f>'Direct Base Project Costs input'!I131*(1+'Misc Data'!$R131*'General Input'!F$11)*(1+'Misc Data'!$S131*'General Input'!F$14)*(1+'Misc Data'!$T131*'General Input'!F$17)*(1+SUM('Misc Data'!$U131:$V131)*'General Input'!F$20)</f>
        <v>0</v>
      </c>
      <c r="K131" s="62">
        <f>IFERROR(('Direct Base Project Costs input'!E131*'Misc Data'!$R131)/'Misc Data'!F131,0)</f>
        <v>0</v>
      </c>
      <c r="L131" s="62">
        <f>IFERROR(('Direct Base Project Costs input'!F131*'Misc Data'!$R131)/'Misc Data'!G131,0)</f>
        <v>5976.5642285450467</v>
      </c>
      <c r="M131" s="62">
        <f>IFERROR(('Direct Base Project Costs input'!G131*'Misc Data'!$R131)/'Misc Data'!H131,0)</f>
        <v>0</v>
      </c>
      <c r="N131" s="62">
        <f>IFERROR(('Direct Base Project Costs input'!H131*'Misc Data'!$R131)/'Misc Data'!I131,0)</f>
        <v>0</v>
      </c>
      <c r="O131" s="62">
        <f>IFERROR(('Direct Base Project Costs input'!I131*'Misc Data'!$R131)/'Misc Data'!J131,0)</f>
        <v>0</v>
      </c>
      <c r="Q131" s="62">
        <f>'General Input'!B$27*K131/K$4</f>
        <v>0</v>
      </c>
      <c r="R131" s="62">
        <f>'General Input'!C$27*L131/L$4</f>
        <v>188826.77187348402</v>
      </c>
      <c r="S131" s="62">
        <f>'General Input'!D$27*M131/M$4</f>
        <v>0</v>
      </c>
      <c r="T131" s="62">
        <f>'General Input'!E$27*N131/N$4</f>
        <v>0</v>
      </c>
      <c r="U131" s="62">
        <f>'General Input'!F$27*O131/O$4</f>
        <v>0</v>
      </c>
      <c r="W131" s="62">
        <f>'General Input'!B$35*E131/E$4</f>
        <v>0</v>
      </c>
      <c r="X131" s="62">
        <f>'General Input'!C$35*F131/F$4</f>
        <v>908075.40551722539</v>
      </c>
      <c r="Y131" s="62">
        <f>'General Input'!D$35*G131/G$4</f>
        <v>0</v>
      </c>
      <c r="Z131" s="62">
        <f>'General Input'!E$35*H131/H$4</f>
        <v>0</v>
      </c>
      <c r="AA131" s="62">
        <f>'General Input'!F$35*I131/I$4</f>
        <v>0</v>
      </c>
      <c r="AC131" s="62">
        <f>SUM(E131,Q131,W131)*(1-'Misc Data'!BS131)</f>
        <v>0</v>
      </c>
      <c r="AD131" s="62">
        <f>SUM(F131,R131,X131)*(1-'Misc Data'!BT131)</f>
        <v>3411940.7227021288</v>
      </c>
      <c r="AE131" s="62">
        <f>SUM(G131,S131,Y131)*(1-'Misc Data'!BU131)</f>
        <v>0</v>
      </c>
      <c r="AF131" s="62">
        <f>SUM(H131,T131,Z131)*(1-'Misc Data'!BV131)</f>
        <v>0</v>
      </c>
      <c r="AG131" s="62">
        <f>SUM(I131,U131,AA131)*(1-'Misc Data'!BW131)</f>
        <v>0</v>
      </c>
      <c r="AI131" s="62">
        <f>'General Input'!B$47*E131/E$4</f>
        <v>0</v>
      </c>
      <c r="AJ131" s="62">
        <f>'General Input'!C$47*F131/F$4</f>
        <v>797614.79638445482</v>
      </c>
      <c r="AK131" s="62">
        <f>'General Input'!D$47*G131/G$4</f>
        <v>0</v>
      </c>
      <c r="AL131" s="62">
        <f>'General Input'!E$47*H131/H$4</f>
        <v>0</v>
      </c>
      <c r="AM131" s="62">
        <f>'General Input'!F$47*I131/I$4</f>
        <v>0</v>
      </c>
      <c r="AO131" s="62">
        <f>SUM(AC131,AI131)*'General Input'!$C$5</f>
        <v>0</v>
      </c>
      <c r="AP131" s="62">
        <f>SUM(AD131,AJ131)*'General Input'!$C$5</f>
        <v>4395022.7949545579</v>
      </c>
      <c r="AQ131" s="62">
        <f>SUM(AE131,AK131)*'General Input'!$C$5</f>
        <v>0</v>
      </c>
      <c r="AR131" s="62">
        <f>SUM(AF131,AL131)*'General Input'!$C$5</f>
        <v>0</v>
      </c>
      <c r="AS131" s="62">
        <f>SUM(AG131,AM131)*'General Input'!$C$5</f>
        <v>0</v>
      </c>
    </row>
    <row r="132" spans="1:45" x14ac:dyDescent="0.2">
      <c r="A132" s="27">
        <f t="shared" si="8"/>
        <v>128</v>
      </c>
      <c r="B132" s="26" t="str">
        <f>'Misc Data'!B132</f>
        <v>Replace transformers at Geilston Bay Zone</v>
      </c>
      <c r="C132" s="26" t="str">
        <f>'Misc Data'!C132</f>
        <v>Renewal</v>
      </c>
      <c r="D132" s="26" t="str">
        <f>'Misc Data'!D132</f>
        <v>Reliability &amp; quality maintained</v>
      </c>
      <c r="E132" s="62">
        <f>'Direct Base Project Costs input'!E132*(1+'Misc Data'!$R132*'General Input'!B$11)*(1+'Misc Data'!$S132*'General Input'!B$14)*(1+'Misc Data'!$T132*'General Input'!B$17)*(1+SUM('Misc Data'!$U132:$V132)*'General Input'!B$20)</f>
        <v>0</v>
      </c>
      <c r="F132" s="62">
        <f>'Direct Base Project Costs input'!F132*(1+'Misc Data'!$R132*'General Input'!C$11)*(1+'Misc Data'!$S132*'General Input'!C$14)*(1+'Misc Data'!$T132*'General Input'!C$17)*(1+SUM('Misc Data'!$U132:$V132)*'General Input'!C$20)</f>
        <v>0</v>
      </c>
      <c r="G132" s="62">
        <f>'Direct Base Project Costs input'!G132*(1+'Misc Data'!$R132*'General Input'!D$11)*(1+'Misc Data'!$S132*'General Input'!D$14)*(1+'Misc Data'!$T132*'General Input'!D$17)*(1+SUM('Misc Data'!$U132:$V132)*'General Input'!D$20)</f>
        <v>0</v>
      </c>
      <c r="H132" s="62">
        <f>'Direct Base Project Costs input'!H132*(1+'Misc Data'!$R132*'General Input'!E$11)*(1+'Misc Data'!$S132*'General Input'!E$14)*(1+'Misc Data'!$T132*'General Input'!E$17)*(1+SUM('Misc Data'!$U132:$V132)*'General Input'!E$20)</f>
        <v>3236658.8371046437</v>
      </c>
      <c r="I132" s="62">
        <f>'Direct Base Project Costs input'!I132*(1+'Misc Data'!$R132*'General Input'!F$11)*(1+'Misc Data'!$S132*'General Input'!F$14)*(1+'Misc Data'!$T132*'General Input'!F$17)*(1+SUM('Misc Data'!$U132:$V132)*'General Input'!F$20)</f>
        <v>0</v>
      </c>
      <c r="K132" s="62">
        <f>IFERROR(('Direct Base Project Costs input'!E132*'Misc Data'!$R132)/'Misc Data'!F132,0)</f>
        <v>0</v>
      </c>
      <c r="L132" s="62">
        <f>IFERROR(('Direct Base Project Costs input'!F132*'Misc Data'!$R132)/'Misc Data'!G132,0)</f>
        <v>0</v>
      </c>
      <c r="M132" s="62">
        <f>IFERROR(('Direct Base Project Costs input'!G132*'Misc Data'!$R132)/'Misc Data'!H132,0)</f>
        <v>0</v>
      </c>
      <c r="N132" s="62">
        <f>IFERROR(('Direct Base Project Costs input'!H132*'Misc Data'!$R132)/'Misc Data'!I132,0)</f>
        <v>8345.6542135095879</v>
      </c>
      <c r="O132" s="62">
        <f>IFERROR(('Direct Base Project Costs input'!I132*'Misc Data'!$R132)/'Misc Data'!J132,0)</f>
        <v>0</v>
      </c>
      <c r="Q132" s="62">
        <f>'General Input'!B$27*K132/K$4</f>
        <v>0</v>
      </c>
      <c r="R132" s="62">
        <f>'General Input'!C$27*L132/L$4</f>
        <v>0</v>
      </c>
      <c r="S132" s="62">
        <f>'General Input'!D$27*M132/M$4</f>
        <v>0</v>
      </c>
      <c r="T132" s="62">
        <f>'General Input'!E$27*N132/N$4</f>
        <v>280078.12781964592</v>
      </c>
      <c r="U132" s="62">
        <f>'General Input'!F$27*O132/O$4</f>
        <v>0</v>
      </c>
      <c r="W132" s="62">
        <f>'General Input'!B$35*E132/E$4</f>
        <v>0</v>
      </c>
      <c r="X132" s="62">
        <f>'General Input'!C$35*F132/F$4</f>
        <v>0</v>
      </c>
      <c r="Y132" s="62">
        <f>'General Input'!D$35*G132/G$4</f>
        <v>0</v>
      </c>
      <c r="Z132" s="62">
        <f>'General Input'!E$35*H132/H$4</f>
        <v>1256376.9116684888</v>
      </c>
      <c r="AA132" s="62">
        <f>'General Input'!F$35*I132/I$4</f>
        <v>0</v>
      </c>
      <c r="AC132" s="62">
        <f>SUM(E132,Q132,W132)*(1-'Misc Data'!BS132)</f>
        <v>0</v>
      </c>
      <c r="AD132" s="62">
        <f>SUM(F132,R132,X132)*(1-'Misc Data'!BT132)</f>
        <v>0</v>
      </c>
      <c r="AE132" s="62">
        <f>SUM(G132,S132,Y132)*(1-'Misc Data'!BU132)</f>
        <v>0</v>
      </c>
      <c r="AF132" s="62">
        <f>SUM(H132,T132,Z132)*(1-'Misc Data'!BV132)</f>
        <v>4773113.8765927786</v>
      </c>
      <c r="AG132" s="62">
        <f>SUM(I132,U132,AA132)*(1-'Misc Data'!BW132)</f>
        <v>0</v>
      </c>
      <c r="AI132" s="62">
        <f>'General Input'!B$47*E132/E$4</f>
        <v>0</v>
      </c>
      <c r="AJ132" s="62">
        <f>'General Input'!C$47*F132/F$4</f>
        <v>0</v>
      </c>
      <c r="AK132" s="62">
        <f>'General Input'!D$47*G132/G$4</f>
        <v>0</v>
      </c>
      <c r="AL132" s="62">
        <f>'General Input'!E$47*H132/H$4</f>
        <v>999766.23277920007</v>
      </c>
      <c r="AM132" s="62">
        <f>'General Input'!F$47*I132/I$4</f>
        <v>0</v>
      </c>
      <c r="AO132" s="62">
        <f>SUM(AC132,AI132)*'General Input'!$C$5</f>
        <v>0</v>
      </c>
      <c r="AP132" s="62">
        <f>SUM(AD132,AJ132)*'General Input'!$C$5</f>
        <v>0</v>
      </c>
      <c r="AQ132" s="62">
        <f>SUM(AE132,AK132)*'General Input'!$C$5</f>
        <v>0</v>
      </c>
      <c r="AR132" s="62">
        <f>SUM(AF132,AL132)*'General Input'!$C$5</f>
        <v>6027225.334881668</v>
      </c>
      <c r="AS132" s="62">
        <f>SUM(AG132,AM132)*'General Input'!$C$5</f>
        <v>0</v>
      </c>
    </row>
    <row r="133" spans="1:45" x14ac:dyDescent="0.2">
      <c r="A133" s="27">
        <f t="shared" si="8"/>
        <v>129</v>
      </c>
      <c r="B133" s="26" t="str">
        <f>'Misc Data'!B133</f>
        <v>Replace Underground Furniture - LV Cabinets</v>
      </c>
      <c r="C133" s="26" t="str">
        <f>'Misc Data'!C133</f>
        <v>Renewal</v>
      </c>
      <c r="D133" s="26" t="str">
        <f>'Misc Data'!D133</f>
        <v>Reliability &amp; quality maintained</v>
      </c>
      <c r="E133" s="62">
        <f>'Direct Base Project Costs input'!E133*(1+'Misc Data'!$R133*'General Input'!B$11)*(1+'Misc Data'!$S133*'General Input'!B$14)*(1+'Misc Data'!$T133*'General Input'!B$17)*(1+SUM('Misc Data'!$U133:$V133)*'General Input'!B$20)</f>
        <v>94734.723609719105</v>
      </c>
      <c r="F133" s="62">
        <f>'Direct Base Project Costs input'!F133*(1+'Misc Data'!$R133*'General Input'!C$11)*(1+'Misc Data'!$S133*'General Input'!C$14)*(1+'Misc Data'!$T133*'General Input'!C$17)*(1+SUM('Misc Data'!$U133:$V133)*'General Input'!C$20)</f>
        <v>94782.153439605681</v>
      </c>
      <c r="G133" s="62">
        <f>'Direct Base Project Costs input'!G133*(1+'Misc Data'!$R133*'General Input'!D$11)*(1+'Misc Data'!$S133*'General Input'!D$14)*(1+'Misc Data'!$T133*'General Input'!D$17)*(1+SUM('Misc Data'!$U133:$V133)*'General Input'!D$20)</f>
        <v>94854.495272098546</v>
      </c>
      <c r="H133" s="62">
        <f>'Direct Base Project Costs input'!H133*(1+'Misc Data'!$R133*'General Input'!E$11)*(1+'Misc Data'!$S133*'General Input'!E$14)*(1+'Misc Data'!$T133*'General Input'!E$17)*(1+SUM('Misc Data'!$U133:$V133)*'General Input'!E$20)</f>
        <v>94943.6834504695</v>
      </c>
      <c r="I133" s="62">
        <f>'Direct Base Project Costs input'!I133*(1+'Misc Data'!$R133*'General Input'!F$11)*(1+'Misc Data'!$S133*'General Input'!F$14)*(1+'Misc Data'!$T133*'General Input'!F$17)*(1+SUM('Misc Data'!$U133:$V133)*'General Input'!F$20)</f>
        <v>95047.836575513618</v>
      </c>
      <c r="K133" s="62">
        <f>IFERROR(('Direct Base Project Costs input'!E133*'Misc Data'!$R133)/'Misc Data'!F133,0)</f>
        <v>351.59601125485051</v>
      </c>
      <c r="L133" s="62">
        <f>IFERROR(('Direct Base Project Costs input'!F133*'Misc Data'!$R133)/'Misc Data'!G133,0)</f>
        <v>351.59601125485051</v>
      </c>
      <c r="M133" s="62">
        <f>IFERROR(('Direct Base Project Costs input'!G133*'Misc Data'!$R133)/'Misc Data'!H133,0)</f>
        <v>351.59601125485051</v>
      </c>
      <c r="N133" s="62">
        <f>IFERROR(('Direct Base Project Costs input'!H133*'Misc Data'!$R133)/'Misc Data'!I133,0)</f>
        <v>351.59601125485051</v>
      </c>
      <c r="O133" s="62">
        <f>IFERROR(('Direct Base Project Costs input'!I133*'Misc Data'!$R133)/'Misc Data'!J133,0)</f>
        <v>351.59601125485051</v>
      </c>
      <c r="Q133" s="62">
        <f>'General Input'!B$27*K133/K$4</f>
        <v>11163.762225851046</v>
      </c>
      <c r="R133" s="62">
        <f>'General Input'!C$27*L133/L$4</f>
        <v>11108.512729061549</v>
      </c>
      <c r="S133" s="62">
        <f>'General Input'!D$27*M133/M$4</f>
        <v>11718.288174798668</v>
      </c>
      <c r="T133" s="62">
        <f>'General Input'!E$27*N133/N$4</f>
        <v>11799.476717080803</v>
      </c>
      <c r="U133" s="62">
        <f>'General Input'!F$27*O133/O$4</f>
        <v>11315.116607252923</v>
      </c>
      <c r="W133" s="62">
        <f>'General Input'!B$35*E133/E$4</f>
        <v>38126.495969406664</v>
      </c>
      <c r="X133" s="62">
        <f>'General Input'!C$35*F133/F$4</f>
        <v>37178.362578359454</v>
      </c>
      <c r="Y133" s="62">
        <f>'General Input'!D$35*G133/G$4</f>
        <v>39039.93080513514</v>
      </c>
      <c r="Z133" s="62">
        <f>'General Input'!E$35*H133/H$4</f>
        <v>36854.379098736907</v>
      </c>
      <c r="AA133" s="62">
        <f>'General Input'!F$35*I133/I$4</f>
        <v>37792.137536917682</v>
      </c>
      <c r="AC133" s="62">
        <f>SUM(E133,Q133,W133)*(1-'Misc Data'!BS133)</f>
        <v>144024.98180497682</v>
      </c>
      <c r="AD133" s="62">
        <f>SUM(F133,R133,X133)*(1-'Misc Data'!BT133)</f>
        <v>143069.02874702669</v>
      </c>
      <c r="AE133" s="62">
        <f>SUM(G133,S133,Y133)*(1-'Misc Data'!BU133)</f>
        <v>145612.71425203234</v>
      </c>
      <c r="AF133" s="62">
        <f>SUM(H133,T133,Z133)*(1-'Misc Data'!BV133)</f>
        <v>143597.5392662872</v>
      </c>
      <c r="AG133" s="62">
        <f>SUM(I133,U133,AA133)*(1-'Misc Data'!BW133)</f>
        <v>144155.0907196842</v>
      </c>
      <c r="AI133" s="62">
        <f>'General Input'!B$47*E133/E$4</f>
        <v>40751.816211382182</v>
      </c>
      <c r="AJ133" s="62">
        <f>'General Input'!C$47*F133/F$4</f>
        <v>32655.891699825479</v>
      </c>
      <c r="AK133" s="62">
        <f>'General Input'!D$47*G133/G$4</f>
        <v>22315.282774656302</v>
      </c>
      <c r="AL133" s="62">
        <f>'General Input'!E$47*H133/H$4</f>
        <v>29326.998459426413</v>
      </c>
      <c r="AM133" s="62">
        <f>'General Input'!F$47*I133/I$4</f>
        <v>31188.334685454549</v>
      </c>
      <c r="AO133" s="62">
        <f>SUM(AC133,AI133)*'General Input'!$C$5</f>
        <v>192917.81176859885</v>
      </c>
      <c r="AP133" s="62">
        <f>SUM(AD133,AJ133)*'General Input'!$C$5</f>
        <v>183467.12081684897</v>
      </c>
      <c r="AQ133" s="62">
        <f>SUM(AE133,AK133)*'General Input'!$C$5</f>
        <v>175326.67558296132</v>
      </c>
      <c r="AR133" s="62">
        <f>SUM(AF133,AL133)*'General Input'!$C$5</f>
        <v>180543.35705172076</v>
      </c>
      <c r="AS133" s="62">
        <f>SUM(AG133,AM133)*'General Input'!$C$5</f>
        <v>183068.81762381818</v>
      </c>
    </row>
    <row r="134" spans="1:45" x14ac:dyDescent="0.2">
      <c r="A134" s="27">
        <f t="shared" si="8"/>
        <v>130</v>
      </c>
      <c r="B134" s="26" t="str">
        <f>'Misc Data'!B134</f>
        <v>Replace Underground Furniture - LV Fibreglass Pillars</v>
      </c>
      <c r="C134" s="26" t="str">
        <f>'Misc Data'!C134</f>
        <v>Renewal</v>
      </c>
      <c r="D134" s="26" t="str">
        <f>'Misc Data'!D134</f>
        <v>Reliability &amp; quality maintained</v>
      </c>
      <c r="E134" s="62">
        <f>'Direct Base Project Costs input'!E134*(1+'Misc Data'!$R134*'General Input'!B$11)*(1+'Misc Data'!$S134*'General Input'!B$14)*(1+'Misc Data'!$T134*'General Input'!B$17)*(1+SUM('Misc Data'!$U134:$V134)*'General Input'!B$20)</f>
        <v>333491.80807788979</v>
      </c>
      <c r="F134" s="62">
        <f>'Direct Base Project Costs input'!F134*(1+'Misc Data'!$R134*'General Input'!C$11)*(1+'Misc Data'!$S134*'General Input'!C$14)*(1+'Misc Data'!$T134*'General Input'!C$17)*(1+SUM('Misc Data'!$U134:$V134)*'General Input'!C$20)</f>
        <v>333653.79918919469</v>
      </c>
      <c r="G134" s="62">
        <f>'Direct Base Project Costs input'!G134*(1+'Misc Data'!$R134*'General Input'!D$11)*(1+'Misc Data'!$S134*'General Input'!D$14)*(1+'Misc Data'!$T134*'General Input'!D$17)*(1+SUM('Misc Data'!$U134:$V134)*'General Input'!D$20)</f>
        <v>333900.87437093951</v>
      </c>
      <c r="H134" s="62">
        <f>'Direct Base Project Costs input'!H134*(1+'Misc Data'!$R134*'General Input'!E$11)*(1+'Misc Data'!$S134*'General Input'!E$14)*(1+'Misc Data'!$T134*'General Input'!E$17)*(1+SUM('Misc Data'!$U134:$V134)*'General Input'!E$20)</f>
        <v>334205.48630322184</v>
      </c>
      <c r="I134" s="62">
        <f>'Direct Base Project Costs input'!I134*(1+'Misc Data'!$R134*'General Input'!F$11)*(1+'Misc Data'!$S134*'General Input'!F$14)*(1+'Misc Data'!$T134*'General Input'!F$17)*(1+SUM('Misc Data'!$U134:$V134)*'General Input'!F$20)</f>
        <v>334561.20928414178</v>
      </c>
      <c r="K134" s="62">
        <f>IFERROR(('Direct Base Project Costs input'!E134*'Misc Data'!$R134)/'Misc Data'!F134,0)</f>
        <v>1200.8356076704122</v>
      </c>
      <c r="L134" s="62">
        <f>IFERROR(('Direct Base Project Costs input'!F134*'Misc Data'!$R134)/'Misc Data'!G134,0)</f>
        <v>1200.8356076704122</v>
      </c>
      <c r="M134" s="62">
        <f>IFERROR(('Direct Base Project Costs input'!G134*'Misc Data'!$R134)/'Misc Data'!H134,0)</f>
        <v>1200.8356076704122</v>
      </c>
      <c r="N134" s="62">
        <f>IFERROR(('Direct Base Project Costs input'!H134*'Misc Data'!$R134)/'Misc Data'!I134,0)</f>
        <v>1200.8356076704122</v>
      </c>
      <c r="O134" s="62">
        <f>IFERROR(('Direct Base Project Costs input'!I134*'Misc Data'!$R134)/'Misc Data'!J134,0)</f>
        <v>1200.8356076704122</v>
      </c>
      <c r="Q134" s="62">
        <f>'General Input'!B$27*K134/K$4</f>
        <v>38128.541755983555</v>
      </c>
      <c r="R134" s="62">
        <f>'General Input'!C$27*L134/L$4</f>
        <v>37939.843474640977</v>
      </c>
      <c r="S134" s="62">
        <f>'General Input'!D$27*M134/M$4</f>
        <v>40022.461150850824</v>
      </c>
      <c r="T134" s="62">
        <f>'General Input'!E$27*N134/N$4</f>
        <v>40299.751249106732</v>
      </c>
      <c r="U134" s="62">
        <f>'General Input'!F$27*O134/O$4</f>
        <v>38645.475181694594</v>
      </c>
      <c r="W134" s="62">
        <f>'General Input'!B$35*E134/E$4</f>
        <v>134215.5610111196</v>
      </c>
      <c r="X134" s="62">
        <f>'General Input'!C$35*F134/F$4</f>
        <v>130875.92412433613</v>
      </c>
      <c r="Y134" s="62">
        <f>'General Input'!D$35*G134/G$4</f>
        <v>137425.92793121934</v>
      </c>
      <c r="Z134" s="62">
        <f>'General Input'!E$35*H134/H$4</f>
        <v>129728.85863989253</v>
      </c>
      <c r="AA134" s="62">
        <f>'General Input'!F$35*I134/I$4</f>
        <v>133025.47108201197</v>
      </c>
      <c r="AC134" s="62">
        <f>SUM(E134,Q134,W134)*(1-'Misc Data'!BS134)</f>
        <v>505835.91084499296</v>
      </c>
      <c r="AD134" s="62">
        <f>SUM(F134,R134,X134)*(1-'Misc Data'!BT134)</f>
        <v>502469.56678817177</v>
      </c>
      <c r="AE134" s="62">
        <f>SUM(G134,S134,Y134)*(1-'Misc Data'!BU134)</f>
        <v>511349.26345300965</v>
      </c>
      <c r="AF134" s="62">
        <f>SUM(H134,T134,Z134)*(1-'Misc Data'!BV134)</f>
        <v>504234.0961922211</v>
      </c>
      <c r="AG134" s="62">
        <f>SUM(I134,U134,AA134)*(1-'Misc Data'!BW134)</f>
        <v>506232.15554784832</v>
      </c>
      <c r="AI134" s="62">
        <f>'General Input'!B$47*E134/E$4</f>
        <v>143457.39717128841</v>
      </c>
      <c r="AJ134" s="62">
        <f>'General Input'!C$47*F134/F$4</f>
        <v>114955.84280536884</v>
      </c>
      <c r="AK134" s="62">
        <f>'General Input'!D$47*G134/G$4</f>
        <v>78552.865722582617</v>
      </c>
      <c r="AL134" s="62">
        <f>'General Input'!E$47*H134/H$4</f>
        <v>103232.18381409843</v>
      </c>
      <c r="AM134" s="62">
        <f>'General Input'!F$47*I134/I$4</f>
        <v>109780.58358681618</v>
      </c>
      <c r="AO134" s="62">
        <f>SUM(AC134,AI134)*'General Input'!$C$5</f>
        <v>677900.28576751321</v>
      </c>
      <c r="AP134" s="62">
        <f>SUM(AD134,AJ134)*'General Input'!$C$5</f>
        <v>644628.33119649161</v>
      </c>
      <c r="AQ134" s="62">
        <f>SUM(AE134,AK134)*'General Input'!$C$5</f>
        <v>615892.41257507447</v>
      </c>
      <c r="AR134" s="62">
        <f>SUM(AF134,AL134)*'General Input'!$C$5</f>
        <v>634230.41594028892</v>
      </c>
      <c r="AS134" s="62">
        <f>SUM(AG134,AM134)*'General Input'!$C$5</f>
        <v>643153.42040356633</v>
      </c>
    </row>
    <row r="135" spans="1:45" x14ac:dyDescent="0.2">
      <c r="A135" s="27">
        <f t="shared" ref="A135:A155" si="9">A134+1</f>
        <v>131</v>
      </c>
      <c r="B135" s="26" t="str">
        <f>'Misc Data'!B135</f>
        <v>Replace Zone Equipment - Batteries at Zone Substation</v>
      </c>
      <c r="C135" s="26" t="str">
        <f>'Misc Data'!C135</f>
        <v>Renewal</v>
      </c>
      <c r="D135" s="26" t="str">
        <f>'Misc Data'!D135</f>
        <v>Reliability &amp; quality maintained</v>
      </c>
      <c r="E135" s="62">
        <f>'Direct Base Project Costs input'!E135*(1+'Misc Data'!$R135*'General Input'!B$11)*(1+'Misc Data'!$S135*'General Input'!B$14)*(1+'Misc Data'!$T135*'General Input'!B$17)*(1+SUM('Misc Data'!$U135:$V135)*'General Input'!B$20)</f>
        <v>16815.34385649829</v>
      </c>
      <c r="F135" s="62">
        <f>'Direct Base Project Costs input'!F135*(1+'Misc Data'!$R135*'General Input'!C$11)*(1+'Misc Data'!$S135*'General Input'!C$14)*(1+'Misc Data'!$T135*'General Input'!C$17)*(1+SUM('Misc Data'!$U135:$V135)*'General Input'!C$20)</f>
        <v>16817.577161726691</v>
      </c>
      <c r="G135" s="62">
        <f>'Direct Base Project Costs input'!G135*(1+'Misc Data'!$R135*'General Input'!D$11)*(1+'Misc Data'!$S135*'General Input'!D$14)*(1+'Misc Data'!$T135*'General Input'!D$17)*(1+SUM('Misc Data'!$U135:$V135)*'General Input'!D$20)</f>
        <v>16820.983486251247</v>
      </c>
      <c r="H135" s="62">
        <f>'Direct Base Project Costs input'!H135*(1+'Misc Data'!$R135*'General Input'!E$11)*(1+'Misc Data'!$S135*'General Input'!E$14)*(1+'Misc Data'!$T135*'General Input'!E$17)*(1+SUM('Misc Data'!$U135:$V135)*'General Input'!E$20)</f>
        <v>16825.183046434016</v>
      </c>
      <c r="I135" s="62">
        <f>'Direct Base Project Costs input'!I135*(1+'Misc Data'!$R135*'General Input'!F$11)*(1+'Misc Data'!$S135*'General Input'!F$14)*(1+'Misc Data'!$T135*'General Input'!F$17)*(1+SUM('Misc Data'!$U135:$V135)*'General Input'!F$20)</f>
        <v>16830.087253749782</v>
      </c>
      <c r="K135" s="62">
        <f>IFERROR(('Direct Base Project Costs input'!E135*'Misc Data'!$R135)/'Misc Data'!F135,0)</f>
        <v>13.009052416429467</v>
      </c>
      <c r="L135" s="62">
        <f>IFERROR(('Direct Base Project Costs input'!F135*'Misc Data'!$R135)/'Misc Data'!G135,0)</f>
        <v>13.009052416429467</v>
      </c>
      <c r="M135" s="62">
        <f>IFERROR(('Direct Base Project Costs input'!G135*'Misc Data'!$R135)/'Misc Data'!H135,0)</f>
        <v>13.009052416429467</v>
      </c>
      <c r="N135" s="62">
        <f>IFERROR(('Direct Base Project Costs input'!H135*'Misc Data'!$R135)/'Misc Data'!I135,0)</f>
        <v>13.009052416429467</v>
      </c>
      <c r="O135" s="62">
        <f>IFERROR(('Direct Base Project Costs input'!I135*'Misc Data'!$R135)/'Misc Data'!J135,0)</f>
        <v>13.009052416429467</v>
      </c>
      <c r="Q135" s="62">
        <f>'General Input'!B$27*K135/K$4</f>
        <v>413.05920235648864</v>
      </c>
      <c r="R135" s="62">
        <f>'General Input'!C$27*L135/L$4</f>
        <v>411.01497097527732</v>
      </c>
      <c r="S135" s="62">
        <f>'General Input'!D$27*M135/M$4</f>
        <v>433.57666246755065</v>
      </c>
      <c r="T135" s="62">
        <f>'General Input'!E$27*N135/N$4</f>
        <v>436.58063853198962</v>
      </c>
      <c r="U135" s="62">
        <f>'General Input'!F$27*O135/O$4</f>
        <v>418.6593144683581</v>
      </c>
      <c r="W135" s="62">
        <f>'General Input'!B$35*E135/E$4</f>
        <v>6767.425030025589</v>
      </c>
      <c r="X135" s="62">
        <f>'General Input'!C$35*F135/F$4</f>
        <v>6596.7058008089662</v>
      </c>
      <c r="Y135" s="62">
        <f>'General Input'!D$35*G135/G$4</f>
        <v>6923.1303112603773</v>
      </c>
      <c r="Z135" s="62">
        <f>'General Input'!E$35*H135/H$4</f>
        <v>6531.0471625256287</v>
      </c>
      <c r="AA135" s="62">
        <f>'General Input'!F$35*I135/I$4</f>
        <v>6691.8406054062243</v>
      </c>
      <c r="AC135" s="62">
        <f>SUM(E135,Q135,W135)*(1-'Misc Data'!BS135)</f>
        <v>23995.828088880367</v>
      </c>
      <c r="AD135" s="62">
        <f>SUM(F135,R135,X135)*(1-'Misc Data'!BT135)</f>
        <v>23825.297933510934</v>
      </c>
      <c r="AE135" s="62">
        <f>SUM(G135,S135,Y135)*(1-'Misc Data'!BU135)</f>
        <v>24177.690459979174</v>
      </c>
      <c r="AF135" s="62">
        <f>SUM(H135,T135,Z135)*(1-'Misc Data'!BV135)</f>
        <v>23792.810847491633</v>
      </c>
      <c r="AG135" s="62">
        <f>SUM(I135,U135,AA135)*(1-'Misc Data'!BW135)</f>
        <v>23940.587173624364</v>
      </c>
      <c r="AI135" s="62">
        <f>'General Input'!B$47*E135/E$4</f>
        <v>7233.4174446349516</v>
      </c>
      <c r="AJ135" s="62">
        <f>'General Input'!C$47*F135/F$4</f>
        <v>5794.2656767842473</v>
      </c>
      <c r="AK135" s="62">
        <f>'General Input'!D$47*G135/G$4</f>
        <v>3957.2716292122232</v>
      </c>
      <c r="AL135" s="62">
        <f>'General Input'!E$47*H135/H$4</f>
        <v>5197.1031599985572</v>
      </c>
      <c r="AM135" s="62">
        <f>'General Input'!F$47*I135/I$4</f>
        <v>5522.5075390151178</v>
      </c>
      <c r="AO135" s="62">
        <f>SUM(AC135,AI135)*'General Input'!$C$5</f>
        <v>32605.163506387187</v>
      </c>
      <c r="AP135" s="62">
        <f>SUM(AD135,AJ135)*'General Input'!$C$5</f>
        <v>30924.561192650774</v>
      </c>
      <c r="AQ135" s="62">
        <f>SUM(AE135,AK135)*'General Input'!$C$5</f>
        <v>29374.550152983778</v>
      </c>
      <c r="AR135" s="62">
        <f>SUM(AF135,AL135)*'General Input'!$C$5</f>
        <v>30267.17008695929</v>
      </c>
      <c r="AS135" s="62">
        <f>SUM(AG135,AM135)*'General Input'!$C$5</f>
        <v>30761.198488731043</v>
      </c>
    </row>
    <row r="136" spans="1:45" x14ac:dyDescent="0.2">
      <c r="A136" s="27">
        <f t="shared" si="9"/>
        <v>132</v>
      </c>
      <c r="B136" s="26" t="str">
        <f>'Misc Data'!B136</f>
        <v>Replacement of ground mounted substations</v>
      </c>
      <c r="C136" s="26" t="str">
        <f>'Misc Data'!C136</f>
        <v>Renewal</v>
      </c>
      <c r="D136" s="26" t="str">
        <f>'Misc Data'!D136</f>
        <v>Reliability &amp; quality maintained</v>
      </c>
      <c r="E136" s="62">
        <f>'Direct Base Project Costs input'!E136*(1+'Misc Data'!$R136*'General Input'!B$11)*(1+'Misc Data'!$S136*'General Input'!B$14)*(1+'Misc Data'!$T136*'General Input'!B$17)*(1+SUM('Misc Data'!$U136:$V136)*'General Input'!B$20)</f>
        <v>3437940.6378339119</v>
      </c>
      <c r="F136" s="62">
        <f>'Direct Base Project Costs input'!F136*(1+'Misc Data'!$R136*'General Input'!C$11)*(1+'Misc Data'!$S136*'General Input'!C$14)*(1+'Misc Data'!$T136*'General Input'!C$17)*(1+SUM('Misc Data'!$U136:$V136)*'General Input'!C$20)</f>
        <v>3439037.4777730233</v>
      </c>
      <c r="G136" s="62">
        <f>'Direct Base Project Costs input'!G136*(1+'Misc Data'!$R136*'General Input'!D$11)*(1+'Misc Data'!$S136*'General Input'!D$14)*(1+'Misc Data'!$T136*'General Input'!D$17)*(1+SUM('Misc Data'!$U136:$V136)*'General Input'!D$20)</f>
        <v>3578338.8378066993</v>
      </c>
      <c r="H136" s="62">
        <f>'Direct Base Project Costs input'!H136*(1+'Misc Data'!$R136*'General Input'!E$11)*(1+'Misc Data'!$S136*'General Input'!E$14)*(1+'Misc Data'!$T136*'General Input'!E$17)*(1+SUM('Misc Data'!$U136:$V136)*'General Input'!E$20)</f>
        <v>3580483.8626280511</v>
      </c>
      <c r="I136" s="62">
        <f>'Direct Base Project Costs input'!I136*(1+'Misc Data'!$R136*'General Input'!F$11)*(1+'Misc Data'!$S136*'General Input'!F$14)*(1+'Misc Data'!$T136*'General Input'!F$17)*(1+SUM('Misc Data'!$U136:$V136)*'General Input'!F$20)</f>
        <v>3720796.0643015034</v>
      </c>
      <c r="K136" s="62">
        <f>IFERROR(('Direct Base Project Costs input'!E136*'Misc Data'!$R136)/'Misc Data'!F136,0)</f>
        <v>7248.8279181942335</v>
      </c>
      <c r="L136" s="62">
        <f>IFERROR(('Direct Base Project Costs input'!F136*'Misc Data'!$R136)/'Misc Data'!G136,0)</f>
        <v>7248.8279181942335</v>
      </c>
      <c r="M136" s="62">
        <f>IFERROR(('Direct Base Project Costs input'!G136*'Misc Data'!$R136)/'Misc Data'!H136,0)</f>
        <v>7538.7774288090659</v>
      </c>
      <c r="N136" s="62">
        <f>IFERROR(('Direct Base Project Costs input'!H136*'Misc Data'!$R136)/'Misc Data'!I136,0)</f>
        <v>7538.7774288090659</v>
      </c>
      <c r="O136" s="62">
        <f>IFERROR(('Direct Base Project Costs input'!I136*'Misc Data'!$R136)/'Misc Data'!J136,0)</f>
        <v>7828.7269394239001</v>
      </c>
      <c r="Q136" s="62">
        <f>'General Input'!B$27*K136/K$4</f>
        <v>230162.42705943054</v>
      </c>
      <c r="R136" s="62">
        <f>'General Input'!C$27*L136/L$4</f>
        <v>229023.3524340828</v>
      </c>
      <c r="S136" s="62">
        <f>'General Input'!D$27*M136/M$4</f>
        <v>251258.72754119206</v>
      </c>
      <c r="T136" s="62">
        <f>'General Input'!E$27*N136/N$4</f>
        <v>252999.53895668569</v>
      </c>
      <c r="U136" s="62">
        <f>'General Input'!F$27*O136/O$4</f>
        <v>251945.2876890442</v>
      </c>
      <c r="W136" s="62">
        <f>'General Input'!B$35*E136/E$4</f>
        <v>1383617.588957493</v>
      </c>
      <c r="X136" s="62">
        <f>'General Input'!C$35*F136/F$4</f>
        <v>1348964.7325926402</v>
      </c>
      <c r="Y136" s="62">
        <f>'General Input'!D$35*G136/G$4</f>
        <v>1472762.0470127938</v>
      </c>
      <c r="Z136" s="62">
        <f>'General Input'!E$35*H136/H$4</f>
        <v>1389839.7959148434</v>
      </c>
      <c r="AA136" s="62">
        <f>'General Input'!F$35*I136/I$4</f>
        <v>1479432.2698464275</v>
      </c>
      <c r="AC136" s="62">
        <f>SUM(E136,Q136,W136)*(1-'Misc Data'!BS136)</f>
        <v>5051720.6538508357</v>
      </c>
      <c r="AD136" s="62">
        <f>SUM(F136,R136,X136)*(1-'Misc Data'!BT136)</f>
        <v>5017025.5627997462</v>
      </c>
      <c r="AE136" s="62">
        <f>SUM(G136,S136,Y136)*(1-'Misc Data'!BU136)</f>
        <v>5302359.6123606851</v>
      </c>
      <c r="AF136" s="62">
        <f>SUM(H136,T136,Z136)*(1-'Misc Data'!BV136)</f>
        <v>5223323.1974995807</v>
      </c>
      <c r="AG136" s="62">
        <f>SUM(I136,U136,AA136)*(1-'Misc Data'!BW136)</f>
        <v>5452173.6218369752</v>
      </c>
      <c r="AI136" s="62">
        <f>'General Input'!B$47*E136/E$4</f>
        <v>1478890.9460044715</v>
      </c>
      <c r="AJ136" s="62">
        <f>'General Input'!C$47*F136/F$4</f>
        <v>1184873.2208575155</v>
      </c>
      <c r="AK136" s="62">
        <f>'General Input'!D$47*G136/G$4</f>
        <v>841832.98640860361</v>
      </c>
      <c r="AL136" s="62">
        <f>'General Input'!E$47*H136/H$4</f>
        <v>1105969.7802653003</v>
      </c>
      <c r="AM136" s="62">
        <f>'General Input'!F$47*I136/I$4</f>
        <v>1220916.0895267886</v>
      </c>
      <c r="AO136" s="62">
        <f>SUM(AC136,AI136)*'General Input'!$C$5</f>
        <v>6818341.4415654782</v>
      </c>
      <c r="AP136" s="62">
        <f>SUM(AD136,AJ136)*'General Input'!$C$5</f>
        <v>6475145.9869304961</v>
      </c>
      <c r="AQ136" s="62">
        <f>SUM(AE136,AK136)*'General Input'!$C$5</f>
        <v>6414897.3462266102</v>
      </c>
      <c r="AR136" s="62">
        <f>SUM(AF136,AL136)*'General Input'!$C$5</f>
        <v>6608152.9955111416</v>
      </c>
      <c r="AS136" s="62">
        <f>SUM(AG136,AM136)*'General Input'!$C$5</f>
        <v>6967096.9443786629</v>
      </c>
    </row>
    <row r="137" spans="1:45" x14ac:dyDescent="0.2">
      <c r="A137" s="27">
        <f t="shared" si="9"/>
        <v>133</v>
      </c>
      <c r="B137" s="26" t="str">
        <f>'Misc Data'!B137</f>
        <v>Replacement of high voltage switchgear in ground mounted substations</v>
      </c>
      <c r="C137" s="26" t="str">
        <f>'Misc Data'!C137</f>
        <v>Renewal</v>
      </c>
      <c r="D137" s="26" t="str">
        <f>'Misc Data'!D137</f>
        <v>Reliability &amp; quality maintained</v>
      </c>
      <c r="E137" s="62">
        <f>'Direct Base Project Costs input'!E137*(1+'Misc Data'!$R137*'General Input'!B$11)*(1+'Misc Data'!$S137*'General Input'!B$14)*(1+'Misc Data'!$T137*'General Input'!B$17)*(1+SUM('Misc Data'!$U137:$V137)*'General Input'!B$20)</f>
        <v>1528915.7594684702</v>
      </c>
      <c r="F137" s="62">
        <f>'Direct Base Project Costs input'!F137*(1+'Misc Data'!$R137*'General Input'!C$11)*(1+'Misc Data'!$S137*'General Input'!C$14)*(1+'Misc Data'!$T137*'General Input'!C$17)*(1+SUM('Misc Data'!$U137:$V137)*'General Input'!C$20)</f>
        <v>1529607.2050803869</v>
      </c>
      <c r="G137" s="62">
        <f>'Direct Base Project Costs input'!G137*(1+'Misc Data'!$R137*'General Input'!D$11)*(1+'Misc Data'!$S137*'General Input'!D$14)*(1+'Misc Data'!$T137*'General Input'!D$17)*(1+SUM('Misc Data'!$U137:$V137)*'General Input'!D$20)</f>
        <v>1530661.8249842501</v>
      </c>
      <c r="H137" s="62">
        <f>'Direct Base Project Costs input'!H137*(1+'Misc Data'!$R137*'General Input'!E$11)*(1+'Misc Data'!$S137*'General Input'!E$14)*(1+'Misc Data'!$T137*'General Input'!E$17)*(1+SUM('Misc Data'!$U137:$V137)*'General Input'!E$20)</f>
        <v>1671231.3117073367</v>
      </c>
      <c r="I137" s="62">
        <f>'Direct Base Project Costs input'!I137*(1+'Misc Data'!$R137*'General Input'!F$11)*(1+'Misc Data'!$S137*'General Input'!F$14)*(1+'Misc Data'!$T137*'General Input'!F$17)*(1+SUM('Misc Data'!$U137:$V137)*'General Input'!F$20)</f>
        <v>1672887.7197247017</v>
      </c>
      <c r="K137" s="62">
        <f>IFERROR(('Direct Base Project Costs input'!E137*'Misc Data'!$R137)/'Misc Data'!F137,0)</f>
        <v>4515.8540921455997</v>
      </c>
      <c r="L137" s="62">
        <f>IFERROR(('Direct Base Project Costs input'!F137*'Misc Data'!$R137)/'Misc Data'!G137,0)</f>
        <v>4515.8540921455997</v>
      </c>
      <c r="M137" s="62">
        <f>IFERROR(('Direct Base Project Costs input'!G137*'Misc Data'!$R137)/'Misc Data'!H137,0)</f>
        <v>4515.8540921455997</v>
      </c>
      <c r="N137" s="62">
        <f>IFERROR(('Direct Base Project Costs input'!H137*'Misc Data'!$R137)/'Misc Data'!I137,0)</f>
        <v>4926.3830040561679</v>
      </c>
      <c r="O137" s="62">
        <f>IFERROR(('Direct Base Project Costs input'!I137*'Misc Data'!$R137)/'Misc Data'!J137,0)</f>
        <v>4926.3830040561679</v>
      </c>
      <c r="Q137" s="62">
        <f>'General Input'!B$27*K137/K$4</f>
        <v>143385.93077726339</v>
      </c>
      <c r="R137" s="62">
        <f>'General Input'!C$27*L137/L$4</f>
        <v>142676.31332376791</v>
      </c>
      <c r="S137" s="62">
        <f>'General Input'!D$27*M137/M$4</f>
        <v>150508.19097247627</v>
      </c>
      <c r="T137" s="62">
        <f>'General Input'!E$27*N137/N$4</f>
        <v>165328.21674603515</v>
      </c>
      <c r="U137" s="62">
        <f>'General Input'!F$27*O137/O$4</f>
        <v>158541.61127692679</v>
      </c>
      <c r="W137" s="62">
        <f>'General Input'!B$35*E137/E$4</f>
        <v>615320.3209953378</v>
      </c>
      <c r="X137" s="62">
        <f>'General Input'!C$35*F137/F$4</f>
        <v>599989.44114712067</v>
      </c>
      <c r="Y137" s="62">
        <f>'General Input'!D$35*G137/G$4</f>
        <v>629985.23751593358</v>
      </c>
      <c r="Z137" s="62">
        <f>'General Input'!E$35*H137/H$4</f>
        <v>648723.43356546864</v>
      </c>
      <c r="AA137" s="62">
        <f>'General Input'!F$35*I137/I$4</f>
        <v>665159.8296761642</v>
      </c>
      <c r="AC137" s="62">
        <f>SUM(E137,Q137,W137)*(1-'Misc Data'!BS137)</f>
        <v>2287622.0112410714</v>
      </c>
      <c r="AD137" s="62">
        <f>SUM(F137,R137,X137)*(1-'Misc Data'!BT137)</f>
        <v>2272272.9595512757</v>
      </c>
      <c r="AE137" s="62">
        <f>SUM(G137,S137,Y137)*(1-'Misc Data'!BU137)</f>
        <v>2311155.2534726597</v>
      </c>
      <c r="AF137" s="62">
        <f>SUM(H137,T137,Z137)*(1-'Misc Data'!BV137)</f>
        <v>2485282.9620188405</v>
      </c>
      <c r="AG137" s="62">
        <f>SUM(I137,U137,AA137)*(1-'Misc Data'!BW137)</f>
        <v>2496589.1606777925</v>
      </c>
      <c r="AI137" s="62">
        <f>'General Input'!B$47*E137/E$4</f>
        <v>657690.14420972834</v>
      </c>
      <c r="AJ137" s="62">
        <f>'General Input'!C$47*F137/F$4</f>
        <v>527005.19475120364</v>
      </c>
      <c r="AK137" s="62">
        <f>'General Input'!D$47*G137/G$4</f>
        <v>360100.50297471083</v>
      </c>
      <c r="AL137" s="62">
        <f>'General Input'!E$47*H137/H$4</f>
        <v>516223.89528793743</v>
      </c>
      <c r="AM137" s="62">
        <f>'General Input'!F$47*I137/I$4</f>
        <v>548929.71764285467</v>
      </c>
      <c r="AO137" s="62">
        <f>SUM(AC137,AI137)*'General Input'!$C$5</f>
        <v>3075078.5926852045</v>
      </c>
      <c r="AP137" s="62">
        <f>SUM(AD137,AJ137)*'General Input'!$C$5</f>
        <v>2922610.5325835636</v>
      </c>
      <c r="AQ137" s="62">
        <f>SUM(AE137,AK137)*'General Input'!$C$5</f>
        <v>2788947.6424549557</v>
      </c>
      <c r="AR137" s="62">
        <f>SUM(AF137,AL137)*'General Input'!$C$5</f>
        <v>3133749.1564758183</v>
      </c>
      <c r="AS137" s="62">
        <f>SUM(AG137,AM137)*'General Input'!$C$5</f>
        <v>3179700.2871191665</v>
      </c>
    </row>
    <row r="138" spans="1:45" x14ac:dyDescent="0.2">
      <c r="A138" s="27">
        <f t="shared" si="9"/>
        <v>134</v>
      </c>
      <c r="B138" s="26" t="str">
        <f>'Misc Data'!B138</f>
        <v>Replacement Substandard Overhead Copper Conductor (REMCU)</v>
      </c>
      <c r="C138" s="26" t="str">
        <f>'Misc Data'!C138</f>
        <v>Renewal</v>
      </c>
      <c r="D138" s="26" t="str">
        <f>'Misc Data'!D138</f>
        <v>Reliability &amp; quality maintained</v>
      </c>
      <c r="E138" s="62">
        <f>'Direct Base Project Costs input'!E138*(1+'Misc Data'!$R138*'General Input'!B$11)*(1+'Misc Data'!$S138*'General Input'!B$14)*(1+'Misc Data'!$T138*'General Input'!B$17)*(1+SUM('Misc Data'!$U138:$V138)*'General Input'!B$20)</f>
        <v>641603.42422212369</v>
      </c>
      <c r="F138" s="62">
        <f>'Direct Base Project Costs input'!F138*(1+'Misc Data'!$R138*'General Input'!C$11)*(1+'Misc Data'!$S138*'General Input'!C$14)*(1+'Misc Data'!$T138*'General Input'!C$17)*(1+SUM('Misc Data'!$U138:$V138)*'General Input'!C$20)</f>
        <v>641824.94300341199</v>
      </c>
      <c r="G138" s="62">
        <f>'Direct Base Project Costs input'!G138*(1+'Misc Data'!$R138*'General Input'!D$11)*(1+'Misc Data'!$S138*'General Input'!D$14)*(1+'Misc Data'!$T138*'General Input'!D$17)*(1+SUM('Misc Data'!$U138:$V138)*'General Input'!D$20)</f>
        <v>642162.81211675936</v>
      </c>
      <c r="H138" s="62">
        <f>'Direct Base Project Costs input'!H138*(1+'Misc Data'!$R138*'General Input'!E$11)*(1+'Misc Data'!$S138*'General Input'!E$14)*(1+'Misc Data'!$T138*'General Input'!E$17)*(1+SUM('Misc Data'!$U138:$V138)*'General Input'!E$20)</f>
        <v>642579.36129320203</v>
      </c>
      <c r="I138" s="62">
        <f>'Direct Base Project Costs input'!I138*(1+'Misc Data'!$R138*'General Input'!F$11)*(1+'Misc Data'!$S138*'General Input'!F$14)*(1+'Misc Data'!$T138*'General Input'!F$17)*(1+SUM('Misc Data'!$U138:$V138)*'General Input'!F$20)</f>
        <v>643065.8035465756</v>
      </c>
      <c r="K138" s="62">
        <f>IFERROR(('Direct Base Project Costs input'!E138*'Misc Data'!$R138)/'Misc Data'!F138,0)</f>
        <v>1502.6176763563226</v>
      </c>
      <c r="L138" s="62">
        <f>IFERROR(('Direct Base Project Costs input'!F138*'Misc Data'!$R138)/'Misc Data'!G138,0)</f>
        <v>1502.6176763563226</v>
      </c>
      <c r="M138" s="62">
        <f>IFERROR(('Direct Base Project Costs input'!G138*'Misc Data'!$R138)/'Misc Data'!H138,0)</f>
        <v>1502.6176763563226</v>
      </c>
      <c r="N138" s="62">
        <f>IFERROR(('Direct Base Project Costs input'!H138*'Misc Data'!$R138)/'Misc Data'!I138,0)</f>
        <v>1502.6176763563226</v>
      </c>
      <c r="O138" s="62">
        <f>IFERROR(('Direct Base Project Costs input'!I138*'Misc Data'!$R138)/'Misc Data'!J138,0)</f>
        <v>1502.6176763563226</v>
      </c>
      <c r="Q138" s="62">
        <f>'General Input'!B$27*K138/K$4</f>
        <v>47710.627874682308</v>
      </c>
      <c r="R138" s="62">
        <f>'General Input'!C$27*L138/L$4</f>
        <v>47474.507816922283</v>
      </c>
      <c r="S138" s="62">
        <f>'General Input'!D$27*M138/M$4</f>
        <v>50080.508266422577</v>
      </c>
      <c r="T138" s="62">
        <f>'General Input'!E$27*N138/N$4</f>
        <v>50427.484155925231</v>
      </c>
      <c r="U138" s="62">
        <f>'General Input'!F$27*O138/O$4</f>
        <v>48357.471870655841</v>
      </c>
      <c r="W138" s="62">
        <f>'General Input'!B$35*E138/E$4</f>
        <v>258216.72809580748</v>
      </c>
      <c r="X138" s="62">
        <f>'General Input'!C$35*F138/F$4</f>
        <v>251756.25976909665</v>
      </c>
      <c r="Y138" s="62">
        <f>'General Input'!D$35*G138/G$4</f>
        <v>264299.45864720258</v>
      </c>
      <c r="Z138" s="62">
        <f>'General Input'!E$35*H138/H$4</f>
        <v>249430.63636748746</v>
      </c>
      <c r="AA138" s="62">
        <f>'General Input'!F$35*I138/I$4</f>
        <v>255690.52561877677</v>
      </c>
      <c r="AC138" s="62">
        <f>SUM(E138,Q138,W138)*(1-'Misc Data'!BS138)</f>
        <v>947530.78019261349</v>
      </c>
      <c r="AD138" s="62">
        <f>SUM(F138,R138,X138)*(1-'Misc Data'!BT138)</f>
        <v>941055.71058943088</v>
      </c>
      <c r="AE138" s="62">
        <f>SUM(G138,S138,Y138)*(1-'Misc Data'!BU138)</f>
        <v>956542.7790303845</v>
      </c>
      <c r="AF138" s="62">
        <f>SUM(H138,T138,Z138)*(1-'Misc Data'!BV138)</f>
        <v>942437.48181661475</v>
      </c>
      <c r="AG138" s="62">
        <f>SUM(I138,U138,AA138)*(1-'Misc Data'!BW138)</f>
        <v>947113.80103600828</v>
      </c>
      <c r="AI138" s="62">
        <f>'General Input'!B$47*E138/E$4</f>
        <v>275997.05607639538</v>
      </c>
      <c r="AJ138" s="62">
        <f>'General Input'!C$47*F138/F$4</f>
        <v>221131.9860159244</v>
      </c>
      <c r="AK138" s="62">
        <f>'General Input'!D$47*G138/G$4</f>
        <v>151073.9654314428</v>
      </c>
      <c r="AL138" s="62">
        <f>'General Input'!E$47*H138/H$4</f>
        <v>198485.28363170172</v>
      </c>
      <c r="AM138" s="62">
        <f>'General Input'!F$47*I138/I$4</f>
        <v>211011.13111445887</v>
      </c>
      <c r="AO138" s="62">
        <f>SUM(AC138,AI138)*'General Input'!$C$5</f>
        <v>1277434.8042879719</v>
      </c>
      <c r="AP138" s="62">
        <f>SUM(AD138,AJ138)*'General Input'!$C$5</f>
        <v>1213392.1017163827</v>
      </c>
      <c r="AQ138" s="62">
        <f>SUM(AE138,AK138)*'General Input'!$C$5</f>
        <v>1156416.8278363456</v>
      </c>
      <c r="AR138" s="62">
        <f>SUM(AF138,AL138)*'General Input'!$C$5</f>
        <v>1191190.2666901983</v>
      </c>
      <c r="AS138" s="62">
        <f>SUM(AG138,AM138)*'General Input'!$C$5</f>
        <v>1209150.3373997456</v>
      </c>
    </row>
    <row r="139" spans="1:45" x14ac:dyDescent="0.2">
      <c r="A139" s="27">
        <f t="shared" si="9"/>
        <v>135</v>
      </c>
      <c r="B139" s="26" t="str">
        <f>'Misc Data'!B139</f>
        <v>Replacement Substandard Overhead Galvanised Iron (GI) Conductor (REMGI)</v>
      </c>
      <c r="C139" s="26" t="str">
        <f>'Misc Data'!C139</f>
        <v>Renewal</v>
      </c>
      <c r="D139" s="26" t="str">
        <f>'Misc Data'!D139</f>
        <v>Reliability &amp; quality maintained</v>
      </c>
      <c r="E139" s="62">
        <f>'Direct Base Project Costs input'!E139*(1+'Misc Data'!$R139*'General Input'!B$11)*(1+'Misc Data'!$S139*'General Input'!B$14)*(1+'Misc Data'!$T139*'General Input'!B$17)*(1+SUM('Misc Data'!$U139:$V139)*'General Input'!B$20)</f>
        <v>230477.88044729934</v>
      </c>
      <c r="F139" s="62">
        <f>'Direct Base Project Costs input'!F139*(1+'Misc Data'!$R139*'General Input'!C$11)*(1+'Misc Data'!$S139*'General Input'!C$14)*(1+'Misc Data'!$T139*'General Input'!C$17)*(1+SUM('Misc Data'!$U139:$V139)*'General Input'!C$20)</f>
        <v>230652.27807643526</v>
      </c>
      <c r="G139" s="62">
        <f>'Direct Base Project Costs input'!G139*(1+'Misc Data'!$R139*'General Input'!D$11)*(1+'Misc Data'!$S139*'General Input'!D$14)*(1+'Misc Data'!$T139*'General Input'!D$17)*(1+SUM('Misc Data'!$U139:$V139)*'General Input'!D$20)</f>
        <v>230918.27616464836</v>
      </c>
      <c r="H139" s="62">
        <f>'Direct Base Project Costs input'!H139*(1+'Misc Data'!$R139*'General Input'!E$11)*(1+'Misc Data'!$S139*'General Input'!E$14)*(1+'Misc Data'!$T139*'General Input'!E$17)*(1+SUM('Misc Data'!$U139:$V139)*'General Input'!E$20)</f>
        <v>231246.21760766092</v>
      </c>
      <c r="I139" s="62">
        <f>'Direct Base Project Costs input'!I139*(1+'Misc Data'!$R139*'General Input'!F$11)*(1+'Misc Data'!$S139*'General Input'!F$14)*(1+'Misc Data'!$T139*'General Input'!F$17)*(1+SUM('Misc Data'!$U139:$V139)*'General Input'!F$20)</f>
        <v>231629.18457419297</v>
      </c>
      <c r="K139" s="62">
        <f>IFERROR(('Direct Base Project Costs input'!E139*'Misc Data'!$R139)/'Misc Data'!F139,0)</f>
        <v>878.69252381991043</v>
      </c>
      <c r="L139" s="62">
        <f>IFERROR(('Direct Base Project Costs input'!F139*'Misc Data'!$R139)/'Misc Data'!G139,0)</f>
        <v>878.69252381991043</v>
      </c>
      <c r="M139" s="62">
        <f>IFERROR(('Direct Base Project Costs input'!G139*'Misc Data'!$R139)/'Misc Data'!H139,0)</f>
        <v>878.69252381991043</v>
      </c>
      <c r="N139" s="62">
        <f>IFERROR(('Direct Base Project Costs input'!H139*'Misc Data'!$R139)/'Misc Data'!I139,0)</f>
        <v>878.69252381991043</v>
      </c>
      <c r="O139" s="62">
        <f>IFERROR(('Direct Base Project Costs input'!I139*'Misc Data'!$R139)/'Misc Data'!J139,0)</f>
        <v>878.69252381991043</v>
      </c>
      <c r="Q139" s="62">
        <f>'General Input'!B$27*K139/K$4</f>
        <v>27899.959304282656</v>
      </c>
      <c r="R139" s="62">
        <f>'General Input'!C$27*L139/L$4</f>
        <v>27761.882311883121</v>
      </c>
      <c r="S139" s="62">
        <f>'General Input'!D$27*M139/M$4</f>
        <v>29285.804962387218</v>
      </c>
      <c r="T139" s="62">
        <f>'General Input'!E$27*N139/N$4</f>
        <v>29488.70762009524</v>
      </c>
      <c r="U139" s="62">
        <f>'General Input'!F$27*O139/O$4</f>
        <v>28278.217188695398</v>
      </c>
      <c r="W139" s="62">
        <f>'General Input'!B$35*E139/E$4</f>
        <v>92757.055122814898</v>
      </c>
      <c r="X139" s="62">
        <f>'General Input'!C$35*F139/F$4</f>
        <v>90473.509122309464</v>
      </c>
      <c r="Y139" s="62">
        <f>'General Input'!D$35*G139/G$4</f>
        <v>95040.656715831283</v>
      </c>
      <c r="Z139" s="62">
        <f>'General Input'!E$35*H139/H$4</f>
        <v>89763.062261090337</v>
      </c>
      <c r="AA139" s="62">
        <f>'General Input'!F$35*I139/I$4</f>
        <v>92098.487628777351</v>
      </c>
      <c r="AC139" s="62">
        <f>SUM(E139,Q139,W139)*(1-'Misc Data'!BS139)</f>
        <v>351134.89487439685</v>
      </c>
      <c r="AD139" s="62">
        <f>SUM(F139,R139,X139)*(1-'Misc Data'!BT139)</f>
        <v>348887.66951062786</v>
      </c>
      <c r="AE139" s="62">
        <f>SUM(G139,S139,Y139)*(1-'Misc Data'!BU139)</f>
        <v>355244.73784286686</v>
      </c>
      <c r="AF139" s="62">
        <f>SUM(H139,T139,Z139)*(1-'Misc Data'!BV139)</f>
        <v>350497.98748884647</v>
      </c>
      <c r="AG139" s="62">
        <f>SUM(I139,U139,AA139)*(1-'Misc Data'!BW139)</f>
        <v>352005.8893916657</v>
      </c>
      <c r="AI139" s="62">
        <f>'General Input'!B$47*E139/E$4</f>
        <v>99144.134979179536</v>
      </c>
      <c r="AJ139" s="62">
        <f>'General Input'!C$47*F139/F$4</f>
        <v>79468.080644332716</v>
      </c>
      <c r="AK139" s="62">
        <f>'General Input'!D$47*G139/G$4</f>
        <v>54325.38137141995</v>
      </c>
      <c r="AL139" s="62">
        <f>'General Input'!E$47*H139/H$4</f>
        <v>71429.264391938021</v>
      </c>
      <c r="AM139" s="62">
        <f>'General Input'!F$47*I139/I$4</f>
        <v>76005.186353499259</v>
      </c>
      <c r="AO139" s="62">
        <f>SUM(AC139,AI139)*'General Input'!$C$5</f>
        <v>470117.70989206608</v>
      </c>
      <c r="AP139" s="62">
        <f>SUM(AD139,AJ139)*'General Input'!$C$5</f>
        <v>447228.52038531064</v>
      </c>
      <c r="AQ139" s="62">
        <f>SUM(AE139,AK139)*'General Input'!$C$5</f>
        <v>427615.22016216029</v>
      </c>
      <c r="AR139" s="62">
        <f>SUM(AF139,AL139)*'General Input'!$C$5</f>
        <v>440516.7912433084</v>
      </c>
      <c r="AS139" s="62">
        <f>SUM(AG139,AM139)*'General Input'!$C$5</f>
        <v>446868.66009103</v>
      </c>
    </row>
    <row r="140" spans="1:45" x14ac:dyDescent="0.2">
      <c r="A140" s="27">
        <f t="shared" si="9"/>
        <v>136</v>
      </c>
      <c r="B140" s="26" t="str">
        <f>'Misc Data'!B140</f>
        <v>Sandy Bay Zone Substation AVR Replacement</v>
      </c>
      <c r="C140" s="26" t="str">
        <f>'Misc Data'!C140</f>
        <v>Renewal</v>
      </c>
      <c r="D140" s="26" t="str">
        <f>'Misc Data'!D140</f>
        <v>Reliability &amp; quality maintained</v>
      </c>
      <c r="E140" s="62">
        <f>'Direct Base Project Costs input'!E140*(1+'Misc Data'!$R140*'General Input'!B$11)*(1+'Misc Data'!$S140*'General Input'!B$14)*(1+'Misc Data'!$T140*'General Input'!B$17)*(1+SUM('Misc Data'!$U140:$V140)*'General Input'!B$20)</f>
        <v>24434.993662706525</v>
      </c>
      <c r="F140" s="62">
        <f>'Direct Base Project Costs input'!F140*(1+'Misc Data'!$R140*'General Input'!C$11)*(1+'Misc Data'!$S140*'General Input'!C$14)*(1+'Misc Data'!$T140*'General Input'!C$17)*(1+SUM('Misc Data'!$U140:$V140)*'General Input'!C$20)</f>
        <v>0</v>
      </c>
      <c r="G140" s="62">
        <f>'Direct Base Project Costs input'!G140*(1+'Misc Data'!$R140*'General Input'!D$11)*(1+'Misc Data'!$S140*'General Input'!D$14)*(1+'Misc Data'!$T140*'General Input'!D$17)*(1+SUM('Misc Data'!$U140:$V140)*'General Input'!D$20)</f>
        <v>0</v>
      </c>
      <c r="H140" s="62">
        <f>'Direct Base Project Costs input'!H140*(1+'Misc Data'!$R140*'General Input'!E$11)*(1+'Misc Data'!$S140*'General Input'!E$14)*(1+'Misc Data'!$T140*'General Input'!E$17)*(1+SUM('Misc Data'!$U140:$V140)*'General Input'!E$20)</f>
        <v>0</v>
      </c>
      <c r="I140" s="62">
        <f>'Direct Base Project Costs input'!I140*(1+'Misc Data'!$R140*'General Input'!F$11)*(1+'Misc Data'!$S140*'General Input'!F$14)*(1+'Misc Data'!$T140*'General Input'!F$17)*(1+SUM('Misc Data'!$U140:$V140)*'General Input'!F$20)</f>
        <v>0</v>
      </c>
      <c r="K140" s="62">
        <f>IFERROR(('Direct Base Project Costs input'!E140*'Misc Data'!$R140)/'Misc Data'!F140,0)</f>
        <v>18.905047066703112</v>
      </c>
      <c r="L140" s="62">
        <f>IFERROR(('Direct Base Project Costs input'!F140*'Misc Data'!$R140)/'Misc Data'!G140,0)</f>
        <v>0</v>
      </c>
      <c r="M140" s="62">
        <f>IFERROR(('Direct Base Project Costs input'!G140*'Misc Data'!$R140)/'Misc Data'!H140,0)</f>
        <v>0</v>
      </c>
      <c r="N140" s="62">
        <f>IFERROR(('Direct Base Project Costs input'!H140*'Misc Data'!$R140)/'Misc Data'!I140,0)</f>
        <v>0</v>
      </c>
      <c r="O140" s="62">
        <f>IFERROR(('Direct Base Project Costs input'!I140*'Misc Data'!$R140)/'Misc Data'!J140,0)</f>
        <v>0</v>
      </c>
      <c r="Q140" s="62">
        <f>'General Input'!B$27*K140/K$4</f>
        <v>600.26690737460615</v>
      </c>
      <c r="R140" s="62">
        <f>'General Input'!C$27*L140/L$4</f>
        <v>0</v>
      </c>
      <c r="S140" s="62">
        <f>'General Input'!D$27*M140/M$4</f>
        <v>0</v>
      </c>
      <c r="T140" s="62">
        <f>'General Input'!E$27*N140/N$4</f>
        <v>0</v>
      </c>
      <c r="U140" s="62">
        <f>'General Input'!F$27*O140/O$4</f>
        <v>0</v>
      </c>
      <c r="W140" s="62">
        <f>'General Input'!B$35*E140/E$4</f>
        <v>9833.9938292497445</v>
      </c>
      <c r="X140" s="62">
        <f>'General Input'!C$35*F140/F$4</f>
        <v>0</v>
      </c>
      <c r="Y140" s="62">
        <f>'General Input'!D$35*G140/G$4</f>
        <v>0</v>
      </c>
      <c r="Z140" s="62">
        <f>'General Input'!E$35*H140/H$4</f>
        <v>0</v>
      </c>
      <c r="AA140" s="62">
        <f>'General Input'!F$35*I140/I$4</f>
        <v>0</v>
      </c>
      <c r="AC140" s="62">
        <f>SUM(E140,Q140,W140)*(1-'Misc Data'!BS140)</f>
        <v>34869.254399330879</v>
      </c>
      <c r="AD140" s="62">
        <f>SUM(F140,R140,X140)*(1-'Misc Data'!BT140)</f>
        <v>0</v>
      </c>
      <c r="AE140" s="62">
        <f>SUM(G140,S140,Y140)*(1-'Misc Data'!BU140)</f>
        <v>0</v>
      </c>
      <c r="AF140" s="62">
        <f>SUM(H140,T140,Z140)*(1-'Misc Data'!BV140)</f>
        <v>0</v>
      </c>
      <c r="AG140" s="62">
        <f>SUM(I140,U140,AA140)*(1-'Misc Data'!BW140)</f>
        <v>0</v>
      </c>
      <c r="AI140" s="62">
        <f>'General Input'!B$47*E140/E$4</f>
        <v>10511.144519418282</v>
      </c>
      <c r="AJ140" s="62">
        <f>'General Input'!C$47*F140/F$4</f>
        <v>0</v>
      </c>
      <c r="AK140" s="62">
        <f>'General Input'!D$47*G140/G$4</f>
        <v>0</v>
      </c>
      <c r="AL140" s="62">
        <f>'General Input'!E$47*H140/H$4</f>
        <v>0</v>
      </c>
      <c r="AM140" s="62">
        <f>'General Input'!F$47*I140/I$4</f>
        <v>0</v>
      </c>
      <c r="AO140" s="62">
        <f>SUM(AC140,AI140)*'General Input'!$C$5</f>
        <v>47379.797412747088</v>
      </c>
      <c r="AP140" s="62">
        <f>SUM(AD140,AJ140)*'General Input'!$C$5</f>
        <v>0</v>
      </c>
      <c r="AQ140" s="62">
        <f>SUM(AE140,AK140)*'General Input'!$C$5</f>
        <v>0</v>
      </c>
      <c r="AR140" s="62">
        <f>SUM(AF140,AL140)*'General Input'!$C$5</f>
        <v>0</v>
      </c>
      <c r="AS140" s="62">
        <f>SUM(AG140,AM140)*'General Input'!$C$5</f>
        <v>0</v>
      </c>
    </row>
    <row r="141" spans="1:45" x14ac:dyDescent="0.2">
      <c r="A141" s="27">
        <f t="shared" si="9"/>
        <v>137</v>
      </c>
      <c r="B141" s="26" t="str">
        <f>'Misc Data'!B141</f>
        <v>SCADA communications to ground-mounted regulators</v>
      </c>
      <c r="C141" s="26" t="str">
        <f>'Misc Data'!C141</f>
        <v>Operational support systems</v>
      </c>
      <c r="D141" s="26" t="str">
        <f>'Misc Data'!D141</f>
        <v>Network control</v>
      </c>
      <c r="E141" s="62">
        <f>'Direct Base Project Costs input'!E141*(1+'Misc Data'!$R141*'General Input'!B$11)*(1+'Misc Data'!$S141*'General Input'!B$14)*(1+'Misc Data'!$T141*'General Input'!B$17)*(1+SUM('Misc Data'!$U141:$V141)*'General Input'!B$20)</f>
        <v>28128.664665000004</v>
      </c>
      <c r="F141" s="62">
        <f>'Direct Base Project Costs input'!F141*(1+'Misc Data'!$R141*'General Input'!C$11)*(1+'Misc Data'!$S141*'General Input'!C$14)*(1+'Misc Data'!$T141*'General Input'!C$17)*(1+SUM('Misc Data'!$U141:$V141)*'General Input'!C$20)</f>
        <v>28155.043341229502</v>
      </c>
      <c r="G141" s="62">
        <f>'Direct Base Project Costs input'!G141*(1+'Misc Data'!$R141*'General Input'!D$11)*(1+'Misc Data'!$S141*'General Input'!D$14)*(1+'Misc Data'!$T141*'General Input'!D$17)*(1+SUM('Misc Data'!$U141:$V141)*'General Input'!D$20)</f>
        <v>28195.277130423809</v>
      </c>
      <c r="H141" s="62">
        <f>'Direct Base Project Costs input'!H141*(1+'Misc Data'!$R141*'General Input'!E$11)*(1+'Misc Data'!$S141*'General Input'!E$14)*(1+'Misc Data'!$T141*'General Input'!E$17)*(1+SUM('Misc Data'!$U141:$V141)*'General Input'!E$20)</f>
        <v>28244.880219584629</v>
      </c>
      <c r="I141" s="62">
        <f>'Direct Base Project Costs input'!I141*(1+'Misc Data'!$R141*'General Input'!F$11)*(1+'Misc Data'!$S141*'General Input'!F$14)*(1+'Misc Data'!$T141*'General Input'!F$17)*(1+SUM('Misc Data'!$U141:$V141)*'General Input'!F$20)</f>
        <v>28302.806245682546</v>
      </c>
      <c r="K141" s="62">
        <f>IFERROR(('Direct Base Project Costs input'!E141*'Misc Data'!$R141)/'Misc Data'!F141,0)</f>
        <v>201.88</v>
      </c>
      <c r="L141" s="62">
        <f>IFERROR(('Direct Base Project Costs input'!F141*'Misc Data'!$R141)/'Misc Data'!G141,0)</f>
        <v>201.88</v>
      </c>
      <c r="M141" s="62">
        <f>IFERROR(('Direct Base Project Costs input'!G141*'Misc Data'!$R141)/'Misc Data'!H141,0)</f>
        <v>201.88</v>
      </c>
      <c r="N141" s="62">
        <f>IFERROR(('Direct Base Project Costs input'!H141*'Misc Data'!$R141)/'Misc Data'!I141,0)</f>
        <v>201.88</v>
      </c>
      <c r="O141" s="62">
        <f>IFERROR(('Direct Base Project Costs input'!I141*'Misc Data'!$R141)/'Misc Data'!J141,0)</f>
        <v>201.88</v>
      </c>
      <c r="Q141" s="62">
        <f>'General Input'!B$27*K141/K$4</f>
        <v>6410.0281175294958</v>
      </c>
      <c r="R141" s="62">
        <f>'General Input'!C$27*L141/L$4</f>
        <v>6378.3048668246447</v>
      </c>
      <c r="S141" s="62">
        <f>'General Input'!D$27*M141/M$4</f>
        <v>6728.4267767577485</v>
      </c>
      <c r="T141" s="62">
        <f>'General Input'!E$27*N141/N$4</f>
        <v>6775.0437530352101</v>
      </c>
      <c r="U141" s="62">
        <f>'General Input'!F$27*O141/O$4</f>
        <v>6496.9330355015709</v>
      </c>
      <c r="W141" s="62">
        <f>'General Input'!B$35*E141/E$4</f>
        <v>11320.531470520793</v>
      </c>
      <c r="X141" s="62">
        <f>'General Input'!C$35*F141/F$4</f>
        <v>11043.834432572166</v>
      </c>
      <c r="Y141" s="62">
        <f>'General Input'!D$35*G141/G$4</f>
        <v>11604.528230800022</v>
      </c>
      <c r="Z141" s="62">
        <f>'General Input'!E$35*H141/H$4</f>
        <v>10963.841778416274</v>
      </c>
      <c r="AA141" s="62">
        <f>'General Input'!F$35*I141/I$4</f>
        <v>11253.528589972406</v>
      </c>
      <c r="AC141" s="62">
        <f>SUM(E141,Q141,W141)*(1-'Misc Data'!BS141)</f>
        <v>45859.224253050292</v>
      </c>
      <c r="AD141" s="62">
        <f>SUM(F141,R141,X141)*(1-'Misc Data'!BT141)</f>
        <v>45577.182640626314</v>
      </c>
      <c r="AE141" s="62">
        <f>SUM(G141,S141,Y141)*(1-'Misc Data'!BU141)</f>
        <v>46528.232137981584</v>
      </c>
      <c r="AF141" s="62">
        <f>SUM(H141,T141,Z141)*(1-'Misc Data'!BV141)</f>
        <v>45983.765751036117</v>
      </c>
      <c r="AG141" s="62">
        <f>SUM(I141,U141,AA141)*(1-'Misc Data'!BW141)</f>
        <v>46053.267871156524</v>
      </c>
      <c r="AI141" s="62">
        <f>'General Input'!B$47*E141/E$4</f>
        <v>12100.042402847932</v>
      </c>
      <c r="AJ141" s="62">
        <f>'General Input'!C$47*F141/F$4</f>
        <v>9700.4342356595043</v>
      </c>
      <c r="AK141" s="62">
        <f>'General Input'!D$47*G141/G$4</f>
        <v>6633.1656741236393</v>
      </c>
      <c r="AL141" s="62">
        <f>'General Input'!E$47*H141/H$4</f>
        <v>8724.5146657762816</v>
      </c>
      <c r="AM141" s="62">
        <f>'General Input'!F$47*I141/I$4</f>
        <v>9287.0855932277755</v>
      </c>
      <c r="AO141" s="62">
        <f>SUM(AC141,AI141)*'General Input'!$C$5</f>
        <v>60512.872909393482</v>
      </c>
      <c r="AP141" s="62">
        <f>SUM(AD141,AJ141)*'General Input'!$C$5</f>
        <v>57713.073297286501</v>
      </c>
      <c r="AQ141" s="62">
        <f>SUM(AE141,AK141)*'General Input'!$C$5</f>
        <v>55503.616506891376</v>
      </c>
      <c r="AR141" s="62">
        <f>SUM(AF141,AL141)*'General Input'!$C$5</f>
        <v>57118.652649776588</v>
      </c>
      <c r="AS141" s="62">
        <f>SUM(AG141,AM141)*'General Input'!$C$5</f>
        <v>57778.573973906714</v>
      </c>
    </row>
    <row r="142" spans="1:45" x14ac:dyDescent="0.2">
      <c r="A142" s="27">
        <f t="shared" si="9"/>
        <v>138</v>
      </c>
      <c r="B142" s="26" t="str">
        <f>'Misc Data'!B142</f>
        <v>SCADA Control  of metal clad  gas insulated  pole switches</v>
      </c>
      <c r="C142" s="26" t="str">
        <f>'Misc Data'!C142</f>
        <v>Renewal</v>
      </c>
      <c r="D142" s="26" t="str">
        <f>'Misc Data'!D142</f>
        <v>Reliability &amp; quality maintained</v>
      </c>
      <c r="E142" s="62">
        <f>'Direct Base Project Costs input'!E142*(1+'Misc Data'!$R142*'General Input'!B$11)*(1+'Misc Data'!$S142*'General Input'!B$14)*(1+'Misc Data'!$T142*'General Input'!B$17)*(1+SUM('Misc Data'!$U142:$V142)*'General Input'!B$20)</f>
        <v>46694.709900741138</v>
      </c>
      <c r="F142" s="62">
        <f>'Direct Base Project Costs input'!F142*(1+'Misc Data'!$R142*'General Input'!C$11)*(1+'Misc Data'!$S142*'General Input'!C$14)*(1+'Misc Data'!$T142*'General Input'!C$17)*(1+SUM('Misc Data'!$U142:$V142)*'General Input'!C$20)</f>
        <v>46792.357029516097</v>
      </c>
      <c r="G142" s="62">
        <f>'Direct Base Project Costs input'!G142*(1+'Misc Data'!$R142*'General Input'!D$11)*(1+'Misc Data'!$S142*'General Input'!D$14)*(1+'Misc Data'!$T142*'General Input'!D$17)*(1+SUM('Misc Data'!$U142:$V142)*'General Input'!D$20)</f>
        <v>46941.292251298277</v>
      </c>
      <c r="H142" s="62">
        <f>'Direct Base Project Costs input'!H142*(1+'Misc Data'!$R142*'General Input'!E$11)*(1+'Misc Data'!$S142*'General Input'!E$14)*(1+'Misc Data'!$T142*'General Input'!E$17)*(1+SUM('Misc Data'!$U142:$V142)*'General Input'!E$20)</f>
        <v>47124.910230941467</v>
      </c>
      <c r="I142" s="62">
        <f>'Direct Base Project Costs input'!I142*(1+'Misc Data'!$R142*'General Input'!F$11)*(1+'Misc Data'!$S142*'General Input'!F$14)*(1+'Misc Data'!$T142*'General Input'!F$17)*(1+SUM('Misc Data'!$U142:$V142)*'General Input'!F$20)</f>
        <v>47339.337599494553</v>
      </c>
      <c r="K142" s="62">
        <f>IFERROR(('Direct Base Project Costs input'!E142*'Misc Data'!$R142)/'Misc Data'!F142,0)</f>
        <v>763.83782680999275</v>
      </c>
      <c r="L142" s="62">
        <f>IFERROR(('Direct Base Project Costs input'!F142*'Misc Data'!$R142)/'Misc Data'!G142,0)</f>
        <v>763.83782680999275</v>
      </c>
      <c r="M142" s="62">
        <f>IFERROR(('Direct Base Project Costs input'!G142*'Misc Data'!$R142)/'Misc Data'!H142,0)</f>
        <v>763.83782680999275</v>
      </c>
      <c r="N142" s="62">
        <f>IFERROR(('Direct Base Project Costs input'!H142*'Misc Data'!$R142)/'Misc Data'!I142,0)</f>
        <v>763.83782680999275</v>
      </c>
      <c r="O142" s="62">
        <f>IFERROR(('Direct Base Project Costs input'!I142*'Misc Data'!$R142)/'Misc Data'!J142,0)</f>
        <v>763.83782680999275</v>
      </c>
      <c r="Q142" s="62">
        <f>'General Input'!B$27*K142/K$4</f>
        <v>24253.13031050465</v>
      </c>
      <c r="R142" s="62">
        <f>'General Input'!C$27*L142/L$4</f>
        <v>24133.101487056352</v>
      </c>
      <c r="S142" s="62">
        <f>'General Input'!D$27*M142/M$4</f>
        <v>25457.830825286324</v>
      </c>
      <c r="T142" s="62">
        <f>'General Input'!E$27*N142/N$4</f>
        <v>25634.211892515516</v>
      </c>
      <c r="U142" s="62">
        <f>'General Input'!F$27*O142/O$4</f>
        <v>24581.945763659449</v>
      </c>
      <c r="W142" s="62">
        <f>'General Input'!B$35*E142/E$4</f>
        <v>18792.535629887814</v>
      </c>
      <c r="X142" s="62">
        <f>'General Input'!C$35*F142/F$4</f>
        <v>18354.333093390771</v>
      </c>
      <c r="Y142" s="62">
        <f>'General Input'!D$35*G142/G$4</f>
        <v>19319.957331883732</v>
      </c>
      <c r="Z142" s="62">
        <f>'General Input'!E$35*H142/H$4</f>
        <v>18292.52082421154</v>
      </c>
      <c r="AA142" s="62">
        <f>'General Input'!F$35*I142/I$4</f>
        <v>18822.677316230216</v>
      </c>
      <c r="AC142" s="62">
        <f>SUM(E142,Q142,W142)*(1-'Misc Data'!BS142)</f>
        <v>89740.375841133602</v>
      </c>
      <c r="AD142" s="62">
        <f>SUM(F142,R142,X142)*(1-'Misc Data'!BT142)</f>
        <v>89279.791609963228</v>
      </c>
      <c r="AE142" s="62">
        <f>SUM(G142,S142,Y142)*(1-'Misc Data'!BU142)</f>
        <v>91719.080408468333</v>
      </c>
      <c r="AF142" s="62">
        <f>SUM(H142,T142,Z142)*(1-'Misc Data'!BV142)</f>
        <v>91051.64294766853</v>
      </c>
      <c r="AG142" s="62">
        <f>SUM(I142,U142,AA142)*(1-'Misc Data'!BW142)</f>
        <v>90743.96067938421</v>
      </c>
      <c r="AI142" s="62">
        <f>'General Input'!B$47*E142/E$4</f>
        <v>20086.554997069601</v>
      </c>
      <c r="AJ142" s="62">
        <f>'General Input'!C$47*F142/F$4</f>
        <v>16121.665187836255</v>
      </c>
      <c r="AK142" s="62">
        <f>'General Input'!D$47*G142/G$4</f>
        <v>11043.316475309191</v>
      </c>
      <c r="AL142" s="62">
        <f>'General Input'!E$47*H142/H$4</f>
        <v>14556.336130190386</v>
      </c>
      <c r="AM142" s="62">
        <f>'General Input'!F$47*I142/I$4</f>
        <v>15533.600322062672</v>
      </c>
      <c r="AO142" s="62">
        <f>SUM(AC142,AI142)*'General Input'!$C$5</f>
        <v>114665.75564693785</v>
      </c>
      <c r="AP142" s="62">
        <f>SUM(AD142,AJ142)*'General Input'!$C$5</f>
        <v>110045.30125505126</v>
      </c>
      <c r="AQ142" s="62">
        <f>SUM(AE142,AK142)*'General Input'!$C$5</f>
        <v>107289.96795993556</v>
      </c>
      <c r="AR142" s="62">
        <f>SUM(AF142,AL142)*'General Input'!$C$5</f>
        <v>110260.92262514881</v>
      </c>
      <c r="AS142" s="62">
        <f>SUM(AG142,AM142)*'General Input'!$C$5</f>
        <v>110960.00541522382</v>
      </c>
    </row>
    <row r="143" spans="1:45" x14ac:dyDescent="0.2">
      <c r="A143" s="27">
        <f t="shared" si="9"/>
        <v>139</v>
      </c>
      <c r="B143" s="26" t="str">
        <f>'Misc Data'!B143</f>
        <v>SCSRE - Replace Service Wires - Fault (Fault Code 02)</v>
      </c>
      <c r="C143" s="26" t="str">
        <f>'Misc Data'!C143</f>
        <v>Renewal</v>
      </c>
      <c r="D143" s="26" t="str">
        <f>'Misc Data'!D143</f>
        <v>Reliability &amp; quality maintained</v>
      </c>
      <c r="E143" s="62">
        <f>'Direct Base Project Costs input'!E143*(1+'Misc Data'!$R143*'General Input'!B$11)*(1+'Misc Data'!$S143*'General Input'!B$14)*(1+'Misc Data'!$T143*'General Input'!B$17)*(1+SUM('Misc Data'!$U143:$V143)*'General Input'!B$20)</f>
        <v>330600.00000000006</v>
      </c>
      <c r="F143" s="62">
        <f>'Direct Base Project Costs input'!F143*(1+'Misc Data'!$R143*'General Input'!C$11)*(1+'Misc Data'!$S143*'General Input'!C$14)*(1+'Misc Data'!$T143*'General Input'!C$17)*(1+SUM('Misc Data'!$U143:$V143)*'General Input'!C$20)</f>
        <v>247950.00000000003</v>
      </c>
      <c r="G143" s="62">
        <f>'Direct Base Project Costs input'!G143*(1+'Misc Data'!$R143*'General Input'!D$11)*(1+'Misc Data'!$S143*'General Input'!D$14)*(1+'Misc Data'!$T143*'General Input'!D$17)*(1+SUM('Misc Data'!$U143:$V143)*'General Input'!D$20)</f>
        <v>206625.00000000003</v>
      </c>
      <c r="H143" s="62">
        <f>'Direct Base Project Costs input'!H143*(1+'Misc Data'!$R143*'General Input'!E$11)*(1+'Misc Data'!$S143*'General Input'!E$14)*(1+'Misc Data'!$T143*'General Input'!E$17)*(1+SUM('Misc Data'!$U143:$V143)*'General Input'!E$20)</f>
        <v>206625.00000000003</v>
      </c>
      <c r="I143" s="62">
        <f>'Direct Base Project Costs input'!I143*(1+'Misc Data'!$R143*'General Input'!F$11)*(1+'Misc Data'!$S143*'General Input'!F$14)*(1+'Misc Data'!$T143*'General Input'!F$17)*(1+SUM('Misc Data'!$U143:$V143)*'General Input'!F$20)</f>
        <v>165300.00000000003</v>
      </c>
      <c r="K143" s="62">
        <f>IFERROR(('Direct Base Project Costs input'!E143*'Misc Data'!$R143)/'Misc Data'!F143,0)</f>
        <v>0</v>
      </c>
      <c r="L143" s="62">
        <f>IFERROR(('Direct Base Project Costs input'!F143*'Misc Data'!$R143)/'Misc Data'!G143,0)</f>
        <v>0</v>
      </c>
      <c r="M143" s="62">
        <f>IFERROR(('Direct Base Project Costs input'!G143*'Misc Data'!$R143)/'Misc Data'!H143,0)</f>
        <v>0</v>
      </c>
      <c r="N143" s="62">
        <f>IFERROR(('Direct Base Project Costs input'!H143*'Misc Data'!$R143)/'Misc Data'!I143,0)</f>
        <v>0</v>
      </c>
      <c r="O143" s="62">
        <f>IFERROR(('Direct Base Project Costs input'!I143*'Misc Data'!$R143)/'Misc Data'!J143,0)</f>
        <v>0</v>
      </c>
      <c r="Q143" s="62">
        <f>'General Input'!B$27*K143/K$4</f>
        <v>0</v>
      </c>
      <c r="R143" s="62">
        <f>'General Input'!C$27*L143/L$4</f>
        <v>0</v>
      </c>
      <c r="S143" s="62">
        <f>'General Input'!D$27*M143/M$4</f>
        <v>0</v>
      </c>
      <c r="T143" s="62">
        <f>'General Input'!E$27*N143/N$4</f>
        <v>0</v>
      </c>
      <c r="U143" s="62">
        <f>'General Input'!F$27*O143/O$4</f>
        <v>0</v>
      </c>
      <c r="W143" s="62">
        <f>'General Input'!B$35*E143/E$4</f>
        <v>133051.73739054115</v>
      </c>
      <c r="X143" s="62">
        <f>'General Input'!C$35*F143/F$4</f>
        <v>97258.552024544289</v>
      </c>
      <c r="Y143" s="62">
        <f>'General Input'!D$35*G143/G$4</f>
        <v>85042.102427209349</v>
      </c>
      <c r="Z143" s="62">
        <f>'General Input'!E$35*H143/H$4</f>
        <v>80205.82101440322</v>
      </c>
      <c r="AA143" s="62">
        <f>'General Input'!F$35*I143/I$4</f>
        <v>65725.223844409586</v>
      </c>
      <c r="AC143" s="62">
        <f>SUM(E143,Q143,W143)*(1-'Misc Data'!BS143)</f>
        <v>463651.73739054124</v>
      </c>
      <c r="AD143" s="62">
        <f>SUM(F143,R143,X143)*(1-'Misc Data'!BT143)</f>
        <v>345208.55202454433</v>
      </c>
      <c r="AE143" s="62">
        <f>SUM(G143,S143,Y143)*(1-'Misc Data'!BU143)</f>
        <v>291667.10242720938</v>
      </c>
      <c r="AF143" s="62">
        <f>SUM(H143,T143,Z143)*(1-'Misc Data'!BV143)</f>
        <v>286830.82101440325</v>
      </c>
      <c r="AG143" s="62">
        <f>SUM(I143,U143,AA143)*(1-'Misc Data'!BW143)</f>
        <v>231025.22384440963</v>
      </c>
      <c r="AI143" s="62">
        <f>'General Input'!B$47*E143/E$4</f>
        <v>142213.43480122599</v>
      </c>
      <c r="AJ143" s="62">
        <f>'General Input'!C$47*F143/F$4</f>
        <v>85427.7736170141</v>
      </c>
      <c r="AK143" s="62">
        <f>'General Input'!D$47*G143/G$4</f>
        <v>48610.192802002646</v>
      </c>
      <c r="AL143" s="62">
        <f>'General Input'!E$47*H143/H$4</f>
        <v>63824.056919386538</v>
      </c>
      <c r="AM143" s="62">
        <f>'General Input'!F$47*I143/I$4</f>
        <v>54240.389989410753</v>
      </c>
      <c r="AO143" s="62">
        <f>SUM(AC143,AI143)*'General Input'!$C$5</f>
        <v>632558.76549875631</v>
      </c>
      <c r="AP143" s="62">
        <f>SUM(AD143,AJ143)*'General Input'!$C$5</f>
        <v>449609.57491797238</v>
      </c>
      <c r="AQ143" s="62">
        <f>SUM(AE143,AK143)*'General Input'!$C$5</f>
        <v>355269.44884251762</v>
      </c>
      <c r="AR143" s="62">
        <f>SUM(AF143,AL143)*'General Input'!$C$5</f>
        <v>366104.25368980994</v>
      </c>
      <c r="AS143" s="62">
        <f>SUM(AG143,AM143)*'General Input'!$C$5</f>
        <v>297834.02778077422</v>
      </c>
    </row>
    <row r="144" spans="1:45" x14ac:dyDescent="0.2">
      <c r="A144" s="27">
        <f t="shared" si="9"/>
        <v>140</v>
      </c>
      <c r="B144" s="26" t="str">
        <f>'Misc Data'!B144</f>
        <v>Security access and IP cameras installed at zone substations project</v>
      </c>
      <c r="C144" s="26" t="str">
        <f>'Misc Data'!C144</f>
        <v>Renewal</v>
      </c>
      <c r="D144" s="26" t="str">
        <f>'Misc Data'!D144</f>
        <v>Reliability &amp; quality maintained</v>
      </c>
      <c r="E144" s="62">
        <f>'Direct Base Project Costs input'!E144*(1+'Misc Data'!$R144*'General Input'!B$11)*(1+'Misc Data'!$S144*'General Input'!B$14)*(1+'Misc Data'!$T144*'General Input'!B$17)*(1+SUM('Misc Data'!$U144:$V144)*'General Input'!B$20)</f>
        <v>244349.93662706521</v>
      </c>
      <c r="F144" s="62">
        <f>'Direct Base Project Costs input'!F144*(1+'Misc Data'!$R144*'General Input'!C$11)*(1+'Misc Data'!$S144*'General Input'!C$14)*(1+'Misc Data'!$T144*'General Input'!C$17)*(1+SUM('Misc Data'!$U144:$V144)*'General Input'!C$20)</f>
        <v>244382.38961152075</v>
      </c>
      <c r="G144" s="62">
        <f>'Direct Base Project Costs input'!G144*(1+'Misc Data'!$R144*'General Input'!D$11)*(1+'Misc Data'!$S144*'General Input'!D$14)*(1+'Misc Data'!$T144*'General Input'!D$17)*(1+SUM('Misc Data'!$U144:$V144)*'General Input'!D$20)</f>
        <v>244431.88817331166</v>
      </c>
      <c r="H144" s="62">
        <f>'Direct Base Project Costs input'!H144*(1+'Misc Data'!$R144*'General Input'!E$11)*(1+'Misc Data'!$S144*'General Input'!E$14)*(1+'Misc Data'!$T144*'General Input'!E$17)*(1+SUM('Misc Data'!$U144:$V144)*'General Input'!E$20)</f>
        <v>122246.45676794955</v>
      </c>
      <c r="I144" s="62">
        <f>'Direct Base Project Costs input'!I144*(1+'Misc Data'!$R144*'General Input'!F$11)*(1+'Misc Data'!$S144*'General Input'!F$14)*(1+'Misc Data'!$T144*'General Input'!F$17)*(1+SUM('Misc Data'!$U144:$V144)*'General Input'!F$20)</f>
        <v>0</v>
      </c>
      <c r="K144" s="62">
        <f>IFERROR(('Direct Base Project Costs input'!E144*'Misc Data'!$R144)/'Misc Data'!F144,0)</f>
        <v>189.01440953767167</v>
      </c>
      <c r="L144" s="62">
        <f>IFERROR(('Direct Base Project Costs input'!F144*'Misc Data'!$R144)/'Misc Data'!G144,0)</f>
        <v>189.01440953767167</v>
      </c>
      <c r="M144" s="62">
        <f>IFERROR(('Direct Base Project Costs input'!G144*'Misc Data'!$R144)/'Misc Data'!H144,0)</f>
        <v>189.01440953767167</v>
      </c>
      <c r="N144" s="62">
        <f>IFERROR(('Direct Base Project Costs input'!H144*'Misc Data'!$R144)/'Misc Data'!I144,0)</f>
        <v>94.507204768835834</v>
      </c>
      <c r="O144" s="62">
        <f>IFERROR(('Direct Base Project Costs input'!I144*'Misc Data'!$R144)/'Misc Data'!J144,0)</f>
        <v>0</v>
      </c>
      <c r="Q144" s="62">
        <f>'General Input'!B$27*K144/K$4</f>
        <v>6001.5240724921277</v>
      </c>
      <c r="R144" s="62">
        <f>'General Input'!C$27*L144/L$4</f>
        <v>5971.8225096796004</v>
      </c>
      <c r="S144" s="62">
        <f>'General Input'!D$27*M144/M$4</f>
        <v>6299.6315352007396</v>
      </c>
      <c r="T144" s="62">
        <f>'General Input'!E$27*N144/N$4</f>
        <v>3171.6388314143087</v>
      </c>
      <c r="U144" s="62">
        <f>'General Input'!F$27*O144/O$4</f>
        <v>0</v>
      </c>
      <c r="W144" s="62">
        <f>'General Input'!B$35*E144/E$4</f>
        <v>98339.93829249742</v>
      </c>
      <c r="X144" s="62">
        <f>'General Input'!C$35*F144/F$4</f>
        <v>95859.154482413942</v>
      </c>
      <c r="Y144" s="62">
        <f>'General Input'!D$35*G144/G$4</f>
        <v>100602.54891959322</v>
      </c>
      <c r="Z144" s="62">
        <f>'General Input'!E$35*H144/H$4</f>
        <v>47452.52235293475</v>
      </c>
      <c r="AA144" s="62">
        <f>'General Input'!F$35*I144/I$4</f>
        <v>0</v>
      </c>
      <c r="AC144" s="62">
        <f>SUM(E144,Q144,W144)*(1-'Misc Data'!BS144)</f>
        <v>348691.39899205475</v>
      </c>
      <c r="AD144" s="62">
        <f>SUM(F144,R144,X144)*(1-'Misc Data'!BT144)</f>
        <v>346213.3666036143</v>
      </c>
      <c r="AE144" s="62">
        <f>SUM(G144,S144,Y144)*(1-'Misc Data'!BU144)</f>
        <v>351334.06862810563</v>
      </c>
      <c r="AF144" s="62">
        <f>SUM(H144,T144,Z144)*(1-'Misc Data'!BV144)</f>
        <v>172870.61795229861</v>
      </c>
      <c r="AG144" s="62">
        <f>SUM(I144,U144,AA144)*(1-'Misc Data'!BW144)</f>
        <v>0</v>
      </c>
      <c r="AI144" s="62">
        <f>'General Input'!B$47*E144/E$4</f>
        <v>105111.4451941828</v>
      </c>
      <c r="AJ144" s="62">
        <f>'General Input'!C$47*F144/F$4</f>
        <v>84198.602362242105</v>
      </c>
      <c r="AK144" s="62">
        <f>'General Input'!D$47*G144/G$4</f>
        <v>57504.567264668978</v>
      </c>
      <c r="AL144" s="62">
        <f>'General Input'!E$47*H144/H$4</f>
        <v>37760.507271389899</v>
      </c>
      <c r="AM144" s="62">
        <f>'General Input'!F$47*I144/I$4</f>
        <v>0</v>
      </c>
      <c r="AO144" s="62">
        <f>SUM(AC144,AI144)*'General Input'!$C$5</f>
        <v>473796.77867902291</v>
      </c>
      <c r="AP144" s="62">
        <f>SUM(AD144,AJ144)*'General Input'!$C$5</f>
        <v>449375.33339307981</v>
      </c>
      <c r="AQ144" s="62">
        <f>SUM(AE144,AK144)*'General Input'!$C$5</f>
        <v>426851.5086829795</v>
      </c>
      <c r="AR144" s="62">
        <f>SUM(AF144,AL144)*'General Input'!$C$5</f>
        <v>219911.24537678255</v>
      </c>
      <c r="AS144" s="62">
        <f>SUM(AG144,AM144)*'General Input'!$C$5</f>
        <v>0</v>
      </c>
    </row>
    <row r="145" spans="1:45" x14ac:dyDescent="0.2">
      <c r="A145" s="27">
        <f t="shared" si="9"/>
        <v>141</v>
      </c>
      <c r="B145" s="26" t="str">
        <f>'Misc Data'!B145</f>
        <v>Sheffield Substation connection point (distribution copy)</v>
      </c>
      <c r="C145" s="26" t="str">
        <f>'Misc Data'!C145</f>
        <v>Renewal</v>
      </c>
      <c r="D145" s="26" t="str">
        <f>'Misc Data'!D145</f>
        <v>Reliability &amp; quality maintained</v>
      </c>
      <c r="E145" s="62">
        <f>'Direct Base Project Costs input'!E145*(1+'Misc Data'!$R145*'General Input'!B$11)*(1+'Misc Data'!$S145*'General Input'!B$14)*(1+'Misc Data'!$T145*'General Input'!B$17)*(1+SUM('Misc Data'!$U145:$V145)*'General Input'!B$20)</f>
        <v>0</v>
      </c>
      <c r="F145" s="62">
        <f>'Direct Base Project Costs input'!F145*(1+'Misc Data'!$R145*'General Input'!C$11)*(1+'Misc Data'!$S145*'General Input'!C$14)*(1+'Misc Data'!$T145*'General Input'!C$17)*(1+SUM('Misc Data'!$U145:$V145)*'General Input'!C$20)</f>
        <v>148613.40439732844</v>
      </c>
      <c r="G145" s="62">
        <f>'Direct Base Project Costs input'!G145*(1+'Misc Data'!$R145*'General Input'!D$11)*(1+'Misc Data'!$S145*'General Input'!D$14)*(1+'Misc Data'!$T145*'General Input'!D$17)*(1+SUM('Misc Data'!$U145:$V145)*'General Input'!D$20)</f>
        <v>445840.21319198539</v>
      </c>
      <c r="H145" s="62">
        <f>'Direct Base Project Costs input'!H145*(1+'Misc Data'!$R145*'General Input'!E$11)*(1+'Misc Data'!$S145*'General Input'!E$14)*(1+'Misc Data'!$T145*'General Input'!E$17)*(1+SUM('Misc Data'!$U145:$V145)*'General Input'!E$20)</f>
        <v>297226.80879465688</v>
      </c>
      <c r="I145" s="62">
        <f>'Direct Base Project Costs input'!I145*(1+'Misc Data'!$R145*'General Input'!F$11)*(1+'Misc Data'!$S145*'General Input'!F$14)*(1+'Misc Data'!$T145*'General Input'!F$17)*(1+SUM('Misc Data'!$U145:$V145)*'General Input'!F$20)</f>
        <v>0</v>
      </c>
      <c r="K145" s="62">
        <f>IFERROR(('Direct Base Project Costs input'!E145*'Misc Data'!$R145)/'Misc Data'!F145,0)</f>
        <v>0</v>
      </c>
      <c r="L145" s="62">
        <f>IFERROR(('Direct Base Project Costs input'!F145*'Misc Data'!$R145)/'Misc Data'!G145,0)</f>
        <v>0</v>
      </c>
      <c r="M145" s="62">
        <f>IFERROR(('Direct Base Project Costs input'!G145*'Misc Data'!$R145)/'Misc Data'!H145,0)</f>
        <v>0</v>
      </c>
      <c r="N145" s="62">
        <f>IFERROR(('Direct Base Project Costs input'!H145*'Misc Data'!$R145)/'Misc Data'!I145,0)</f>
        <v>0</v>
      </c>
      <c r="O145" s="62">
        <f>IFERROR(('Direct Base Project Costs input'!I145*'Misc Data'!$R145)/'Misc Data'!J145,0)</f>
        <v>0</v>
      </c>
      <c r="Q145" s="62">
        <f>'General Input'!B$27*K145/K$4</f>
        <v>0</v>
      </c>
      <c r="R145" s="62">
        <f>'General Input'!C$27*L145/L$4</f>
        <v>0</v>
      </c>
      <c r="S145" s="62">
        <f>'General Input'!D$27*M145/M$4</f>
        <v>0</v>
      </c>
      <c r="T145" s="62">
        <f>'General Input'!E$27*N145/N$4</f>
        <v>0</v>
      </c>
      <c r="U145" s="62">
        <f>'General Input'!F$27*O145/O$4</f>
        <v>0</v>
      </c>
      <c r="W145" s="62">
        <f>'General Input'!B$35*E145/E$4</f>
        <v>0</v>
      </c>
      <c r="X145" s="62">
        <f>'General Input'!C$35*F145/F$4</f>
        <v>58293.706485671326</v>
      </c>
      <c r="Y145" s="62">
        <f>'General Input'!D$35*G145/G$4</f>
        <v>183497.58778677153</v>
      </c>
      <c r="Z145" s="62">
        <f>'General Input'!E$35*H145/H$4</f>
        <v>115374.81053534904</v>
      </c>
      <c r="AA145" s="62">
        <f>'General Input'!F$35*I145/I$4</f>
        <v>0</v>
      </c>
      <c r="AC145" s="62">
        <f>SUM(E145,Q145,W145)*(1-'Misc Data'!BS145)</f>
        <v>0</v>
      </c>
      <c r="AD145" s="62">
        <f>SUM(F145,R145,X145)*(1-'Misc Data'!BT145)</f>
        <v>206907.11088299978</v>
      </c>
      <c r="AE145" s="62">
        <f>SUM(G145,S145,Y145)*(1-'Misc Data'!BU145)</f>
        <v>629337.80097875698</v>
      </c>
      <c r="AF145" s="62">
        <f>SUM(H145,T145,Z145)*(1-'Misc Data'!BV145)</f>
        <v>412601.61933000595</v>
      </c>
      <c r="AG145" s="62">
        <f>SUM(I145,U145,AA145)*(1-'Misc Data'!BW145)</f>
        <v>0</v>
      </c>
      <c r="AI145" s="62">
        <f>'General Input'!B$47*E145/E$4</f>
        <v>0</v>
      </c>
      <c r="AJ145" s="62">
        <f>'General Input'!C$47*F145/F$4</f>
        <v>51202.711301910625</v>
      </c>
      <c r="AK145" s="62">
        <f>'General Input'!D$47*G145/G$4</f>
        <v>104887.49532800179</v>
      </c>
      <c r="AL145" s="62">
        <f>'General Input'!E$47*H145/H$4</f>
        <v>91809.90084683751</v>
      </c>
      <c r="AM145" s="62">
        <f>'General Input'!F$47*I145/I$4</f>
        <v>0</v>
      </c>
      <c r="AO145" s="62">
        <f>SUM(AC145,AI145)*'General Input'!$C$5</f>
        <v>0</v>
      </c>
      <c r="AP145" s="62">
        <f>SUM(AD145,AJ145)*'General Input'!$C$5</f>
        <v>269481.78898243821</v>
      </c>
      <c r="AQ145" s="62">
        <f>SUM(AE145,AK145)*'General Input'!$C$5</f>
        <v>766574.26164572139</v>
      </c>
      <c r="AR145" s="62">
        <f>SUM(AF145,AL145)*'General Input'!$C$5</f>
        <v>526635.20392194402</v>
      </c>
      <c r="AS145" s="62">
        <f>SUM(AG145,AM145)*'General Input'!$C$5</f>
        <v>0</v>
      </c>
    </row>
    <row r="146" spans="1:45" x14ac:dyDescent="0.2">
      <c r="A146" s="27">
        <f t="shared" si="9"/>
        <v>142</v>
      </c>
      <c r="B146" s="26" t="str">
        <f>'Misc Data'!B146</f>
        <v>SIWES - Endangered Species</v>
      </c>
      <c r="C146" s="26" t="str">
        <f>'Misc Data'!C146</f>
        <v>Renewal</v>
      </c>
      <c r="D146" s="26" t="str">
        <f>'Misc Data'!D146</f>
        <v>Reliability &amp; quality maintained</v>
      </c>
      <c r="E146" s="62">
        <f>'Direct Base Project Costs input'!E146*(1+'Misc Data'!$R146*'General Input'!B$11)*(1+'Misc Data'!$S146*'General Input'!B$14)*(1+'Misc Data'!$T146*'General Input'!B$17)*(1+SUM('Misc Data'!$U146:$V146)*'General Input'!B$20)</f>
        <v>149028.39177294532</v>
      </c>
      <c r="F146" s="62">
        <f>'Direct Base Project Costs input'!F146*(1+'Misc Data'!$R146*'General Input'!C$11)*(1+'Misc Data'!$S146*'General Input'!C$14)*(1+'Misc Data'!$T146*'General Input'!C$17)*(1+SUM('Misc Data'!$U146:$V146)*'General Input'!C$20)</f>
        <v>149049.68936418917</v>
      </c>
      <c r="G146" s="62">
        <f>'Direct Base Project Costs input'!G146*(1+'Misc Data'!$R146*'General Input'!D$11)*(1+'Misc Data'!$S146*'General Input'!D$14)*(1+'Misc Data'!$T146*'General Input'!D$17)*(1+SUM('Misc Data'!$U146:$V146)*'General Input'!D$20)</f>
        <v>149082.17328373826</v>
      </c>
      <c r="H146" s="62">
        <f>'Direct Base Project Costs input'!H146*(1+'Misc Data'!$R146*'General Input'!E$11)*(1+'Misc Data'!$S146*'General Input'!E$14)*(1+'Misc Data'!$T146*'General Input'!E$17)*(1+SUM('Misc Data'!$U146:$V146)*'General Input'!E$20)</f>
        <v>149122.22178003835</v>
      </c>
      <c r="I146" s="62">
        <f>'Direct Base Project Costs input'!I146*(1+'Misc Data'!$R146*'General Input'!F$11)*(1+'Misc Data'!$S146*'General Input'!F$14)*(1+'Misc Data'!$T146*'General Input'!F$17)*(1+SUM('Misc Data'!$U146:$V146)*'General Input'!F$20)</f>
        <v>149168.99004147344</v>
      </c>
      <c r="K146" s="62">
        <f>IFERROR(('Direct Base Project Costs input'!E146*'Misc Data'!$R146)/'Misc Data'!F146,0)</f>
        <v>171.8222661155435</v>
      </c>
      <c r="L146" s="62">
        <f>IFERROR(('Direct Base Project Costs input'!F146*'Misc Data'!$R146)/'Misc Data'!G146,0)</f>
        <v>171.8222661155435</v>
      </c>
      <c r="M146" s="62">
        <f>IFERROR(('Direct Base Project Costs input'!G146*'Misc Data'!$R146)/'Misc Data'!H146,0)</f>
        <v>171.8222661155435</v>
      </c>
      <c r="N146" s="62">
        <f>IFERROR(('Direct Base Project Costs input'!H146*'Misc Data'!$R146)/'Misc Data'!I146,0)</f>
        <v>171.8222661155435</v>
      </c>
      <c r="O146" s="62">
        <f>IFERROR(('Direct Base Project Costs input'!I146*'Misc Data'!$R146)/'Misc Data'!J146,0)</f>
        <v>171.8222661155435</v>
      </c>
      <c r="Q146" s="62">
        <f>'General Input'!B$27*K146/K$4</f>
        <v>5455.6447246793605</v>
      </c>
      <c r="R146" s="62">
        <f>'General Input'!C$27*L146/L$4</f>
        <v>5428.6447205944642</v>
      </c>
      <c r="S146" s="62">
        <f>'General Input'!D$27*M146/M$4</f>
        <v>5726.6372903458414</v>
      </c>
      <c r="T146" s="62">
        <f>'General Input'!E$27*N146/N$4</f>
        <v>5766.3135064318731</v>
      </c>
      <c r="U146" s="62">
        <f>'General Input'!F$27*O146/O$4</f>
        <v>5529.6104466059869</v>
      </c>
      <c r="W146" s="62">
        <f>'General Input'!B$35*E146/E$4</f>
        <v>59977.272976130072</v>
      </c>
      <c r="X146" s="62">
        <f>'General Input'!C$35*F146/F$4</f>
        <v>58464.839553414626</v>
      </c>
      <c r="Y146" s="62">
        <f>'General Input'!D$35*G146/G$4</f>
        <v>61358.797098447139</v>
      </c>
      <c r="Z146" s="62">
        <f>'General Input'!E$35*H146/H$4</f>
        <v>57884.913390731504</v>
      </c>
      <c r="AA146" s="62">
        <f>'General Input'!F$35*I146/I$4</f>
        <v>59311.344592379588</v>
      </c>
      <c r="AC146" s="62">
        <f>SUM(E146,Q146,W146)*(1-'Misc Data'!BS146)</f>
        <v>214461.30947375475</v>
      </c>
      <c r="AD146" s="62">
        <f>SUM(F146,R146,X146)*(1-'Misc Data'!BT146)</f>
        <v>212943.17363819823</v>
      </c>
      <c r="AE146" s="62">
        <f>SUM(G146,S146,Y146)*(1-'Misc Data'!BU146)</f>
        <v>216167.60767253125</v>
      </c>
      <c r="AF146" s="62">
        <f>SUM(H146,T146,Z146)*(1-'Misc Data'!BV146)</f>
        <v>212773.44867720173</v>
      </c>
      <c r="AG146" s="62">
        <f>SUM(I146,U146,AA146)*(1-'Misc Data'!BW146)</f>
        <v>214009.945080459</v>
      </c>
      <c r="AI146" s="62">
        <f>'General Input'!B$47*E146/E$4</f>
        <v>64107.197449889049</v>
      </c>
      <c r="AJ146" s="62">
        <f>'General Input'!C$47*F146/F$4</f>
        <v>51353.027306675642</v>
      </c>
      <c r="AK146" s="62">
        <f>'General Input'!D$47*G146/G$4</f>
        <v>35072.780092748137</v>
      </c>
      <c r="AL146" s="62">
        <f>'General Input'!E$47*H146/H$4</f>
        <v>46062.118189156921</v>
      </c>
      <c r="AM146" s="62">
        <f>'General Input'!F$47*I146/I$4</f>
        <v>48947.272802032945</v>
      </c>
      <c r="AO146" s="62">
        <f>SUM(AC146,AI146)*'General Input'!$C$5</f>
        <v>290841.85547255375</v>
      </c>
      <c r="AP146" s="62">
        <f>SUM(AD146,AJ146)*'General Input'!$C$5</f>
        <v>275940.73115459463</v>
      </c>
      <c r="AQ146" s="62">
        <f>SUM(AE146,AK146)*'General Input'!$C$5</f>
        <v>262309.69664968882</v>
      </c>
      <c r="AR146" s="62">
        <f>SUM(AF146,AL146)*'General Input'!$C$5</f>
        <v>270239.50898489926</v>
      </c>
      <c r="AS146" s="62">
        <f>SUM(AG146,AM146)*'General Input'!$C$5</f>
        <v>274542.75432437018</v>
      </c>
    </row>
    <row r="147" spans="1:45" x14ac:dyDescent="0.2">
      <c r="A147" s="27">
        <f t="shared" si="9"/>
        <v>143</v>
      </c>
      <c r="B147" s="26" t="str">
        <f>'Misc Data'!B147</f>
        <v>Substation building refurbishments</v>
      </c>
      <c r="C147" s="26" t="str">
        <f>'Misc Data'!C147</f>
        <v>Renewal</v>
      </c>
      <c r="D147" s="26" t="str">
        <f>'Misc Data'!D147</f>
        <v>Reliability &amp; quality maintained</v>
      </c>
      <c r="E147" s="62">
        <f>'Direct Base Project Costs input'!E147*(1+'Misc Data'!$R147*'General Input'!B$11)*(1+'Misc Data'!$S147*'General Input'!B$14)*(1+'Misc Data'!$T147*'General Input'!B$17)*(1+SUM('Misc Data'!$U147:$V147)*'General Input'!B$20)</f>
        <v>79454.628074383756</v>
      </c>
      <c r="F147" s="62">
        <f>'Direct Base Project Costs input'!F147*(1+'Misc Data'!$R147*'General Input'!C$11)*(1+'Misc Data'!$S147*'General Input'!C$14)*(1+'Misc Data'!$T147*'General Input'!C$17)*(1+SUM('Misc Data'!$U147:$V147)*'General Input'!C$20)</f>
        <v>79479.977264087647</v>
      </c>
      <c r="G147" s="62">
        <f>'Direct Base Project Costs input'!G147*(1+'Misc Data'!$R147*'General Input'!D$11)*(1+'Misc Data'!$S147*'General Input'!D$14)*(1+'Misc Data'!$T147*'General Input'!D$17)*(1+SUM('Misc Data'!$U147:$V147)*'General Input'!D$20)</f>
        <v>79518.640840148873</v>
      </c>
      <c r="H147" s="62">
        <f>'Direct Base Project Costs input'!H147*(1+'Misc Data'!$R147*'General Input'!E$11)*(1+'Misc Data'!$S147*'General Input'!E$14)*(1+'Misc Data'!$T147*'General Input'!E$17)*(1+SUM('Misc Data'!$U147:$V147)*'General Input'!E$20)</f>
        <v>79566.308058401133</v>
      </c>
      <c r="I147" s="62">
        <f>'Direct Base Project Costs input'!I147*(1+'Misc Data'!$R147*'General Input'!F$11)*(1+'Misc Data'!$S147*'General Input'!F$14)*(1+'Misc Data'!$T147*'General Input'!F$17)*(1+SUM('Misc Data'!$U147:$V147)*'General Input'!F$20)</f>
        <v>79621.973392460146</v>
      </c>
      <c r="K147" s="62">
        <f>IFERROR(('Direct Base Project Costs input'!E147*'Misc Data'!$R147)/'Misc Data'!F147,0)</f>
        <v>167.53099172176636</v>
      </c>
      <c r="L147" s="62">
        <f>IFERROR(('Direct Base Project Costs input'!F147*'Misc Data'!$R147)/'Misc Data'!G147,0)</f>
        <v>167.53099172176636</v>
      </c>
      <c r="M147" s="62">
        <f>IFERROR(('Direct Base Project Costs input'!G147*'Misc Data'!$R147)/'Misc Data'!H147,0)</f>
        <v>167.53099172176636</v>
      </c>
      <c r="N147" s="62">
        <f>IFERROR(('Direct Base Project Costs input'!H147*'Misc Data'!$R147)/'Misc Data'!I147,0)</f>
        <v>167.53099172176636</v>
      </c>
      <c r="O147" s="62">
        <f>IFERROR(('Direct Base Project Costs input'!I147*'Misc Data'!$R147)/'Misc Data'!J147,0)</f>
        <v>167.53099172176636</v>
      </c>
      <c r="Q147" s="62">
        <f>'General Input'!B$27*K147/K$4</f>
        <v>5319.3895754612822</v>
      </c>
      <c r="R147" s="62">
        <f>'General Input'!C$27*L147/L$4</f>
        <v>5293.0638985679698</v>
      </c>
      <c r="S147" s="62">
        <f>'General Input'!D$27*M147/M$4</f>
        <v>5583.6140808277869</v>
      </c>
      <c r="T147" s="62">
        <f>'General Input'!E$27*N147/N$4</f>
        <v>5622.299380346476</v>
      </c>
      <c r="U147" s="62">
        <f>'General Input'!F$27*O147/O$4</f>
        <v>5391.5079977584901</v>
      </c>
      <c r="W147" s="62">
        <f>'General Input'!B$35*E147/E$4</f>
        <v>31976.939833684282</v>
      </c>
      <c r="X147" s="62">
        <f>'General Input'!C$35*F147/F$4</f>
        <v>31176.073819918794</v>
      </c>
      <c r="Y147" s="62">
        <f>'General Input'!D$35*G147/G$4</f>
        <v>32728.045489173201</v>
      </c>
      <c r="Z147" s="62">
        <f>'General Input'!E$35*H147/H$4</f>
        <v>30885.328798107632</v>
      </c>
      <c r="AA147" s="62">
        <f>'General Input'!F$35*I147/I$4</f>
        <v>31658.632934985279</v>
      </c>
      <c r="AC147" s="62">
        <f>SUM(E147,Q147,W147)*(1-'Misc Data'!BS147)</f>
        <v>116750.95748352933</v>
      </c>
      <c r="AD147" s="62">
        <f>SUM(F147,R147,X147)*(1-'Misc Data'!BT147)</f>
        <v>115949.11498257441</v>
      </c>
      <c r="AE147" s="62">
        <f>SUM(G147,S147,Y147)*(1-'Misc Data'!BU147)</f>
        <v>117830.30041014985</v>
      </c>
      <c r="AF147" s="62">
        <f>SUM(H147,T147,Z147)*(1-'Misc Data'!BV147)</f>
        <v>116073.93623685524</v>
      </c>
      <c r="AG147" s="62">
        <f>SUM(I147,U147,AA147)*(1-'Misc Data'!BW147)</f>
        <v>116672.1143252039</v>
      </c>
      <c r="AI147" s="62">
        <f>'General Input'!B$47*E147/E$4</f>
        <v>34178.81297432557</v>
      </c>
      <c r="AJ147" s="62">
        <f>'General Input'!C$47*F147/F$4</f>
        <v>27383.736659818136</v>
      </c>
      <c r="AK147" s="62">
        <f>'General Input'!D$47*G147/G$4</f>
        <v>18707.399697968969</v>
      </c>
      <c r="AL147" s="62">
        <f>'General Input'!E$47*H147/H$4</f>
        <v>24577.106228117784</v>
      </c>
      <c r="AM147" s="62">
        <f>'General Input'!F$47*I147/I$4</f>
        <v>26126.599446663782</v>
      </c>
      <c r="AO147" s="62">
        <f>SUM(AC147,AI147)*'General Input'!$C$5</f>
        <v>157579.53033090464</v>
      </c>
      <c r="AP147" s="62">
        <f>SUM(AD147,AJ147)*'General Input'!$C$5</f>
        <v>149647.90163186777</v>
      </c>
      <c r="AQ147" s="62">
        <f>SUM(AE147,AK147)*'General Input'!$C$5</f>
        <v>142553.36498710967</v>
      </c>
      <c r="AR147" s="62">
        <f>SUM(AF147,AL147)*'General Input'!$C$5</f>
        <v>146847.93559910366</v>
      </c>
      <c r="AS147" s="62">
        <f>SUM(AG147,AM147)*'General Input'!$C$5</f>
        <v>149090.23037513738</v>
      </c>
    </row>
    <row r="148" spans="1:45" x14ac:dyDescent="0.2">
      <c r="A148" s="27">
        <f t="shared" si="9"/>
        <v>144</v>
      </c>
      <c r="B148" s="26" t="str">
        <f>'Misc Data'!B148</f>
        <v>Telecommunications Bearer Systems - Ethernet Systems - Distribution</v>
      </c>
      <c r="C148" s="26" t="str">
        <f>'Misc Data'!C148</f>
        <v>Renewal</v>
      </c>
      <c r="D148" s="26" t="str">
        <f>'Misc Data'!D148</f>
        <v>Reliability &amp; quality maintained</v>
      </c>
      <c r="E148" s="62">
        <f>'Direct Base Project Costs input'!E148*(1+'Misc Data'!$R148*'General Input'!B$11)*(1+'Misc Data'!$S148*'General Input'!B$14)*(1+'Misc Data'!$T148*'General Input'!B$17)*(1+SUM('Misc Data'!$U148:$V148)*'General Input'!B$20)</f>
        <v>113109.22741465</v>
      </c>
      <c r="F148" s="62">
        <f>'Direct Base Project Costs input'!F148*(1+'Misc Data'!$R148*'General Input'!C$11)*(1+'Misc Data'!$S148*'General Input'!C$14)*(1+'Misc Data'!$T148*'General Input'!C$17)*(1+SUM('Misc Data'!$U148:$V148)*'General Input'!C$20)</f>
        <v>0</v>
      </c>
      <c r="G148" s="62">
        <f>'Direct Base Project Costs input'!G148*(1+'Misc Data'!$R148*'General Input'!D$11)*(1+'Misc Data'!$S148*'General Input'!D$14)*(1+'Misc Data'!$T148*'General Input'!D$17)*(1+SUM('Misc Data'!$U148:$V148)*'General Input'!D$20)</f>
        <v>0</v>
      </c>
      <c r="H148" s="62">
        <f>'Direct Base Project Costs input'!H148*(1+'Misc Data'!$R148*'General Input'!E$11)*(1+'Misc Data'!$S148*'General Input'!E$14)*(1+'Misc Data'!$T148*'General Input'!E$17)*(1+SUM('Misc Data'!$U148:$V148)*'General Input'!E$20)</f>
        <v>0</v>
      </c>
      <c r="I148" s="62">
        <f>'Direct Base Project Costs input'!I148*(1+'Misc Data'!$R148*'General Input'!F$11)*(1+'Misc Data'!$S148*'General Input'!F$14)*(1+'Misc Data'!$T148*'General Input'!F$17)*(1+SUM('Misc Data'!$U148:$V148)*'General Input'!F$20)</f>
        <v>0</v>
      </c>
      <c r="K148" s="62">
        <f>IFERROR(('Direct Base Project Costs input'!E148*'Misc Data'!$R148)/'Misc Data'!F148,0)</f>
        <v>0</v>
      </c>
      <c r="L148" s="62">
        <f>IFERROR(('Direct Base Project Costs input'!F148*'Misc Data'!$R148)/'Misc Data'!G148,0)</f>
        <v>0</v>
      </c>
      <c r="M148" s="62">
        <f>IFERROR(('Direct Base Project Costs input'!G148*'Misc Data'!$R148)/'Misc Data'!H148,0)</f>
        <v>0</v>
      </c>
      <c r="N148" s="62">
        <f>IFERROR(('Direct Base Project Costs input'!H148*'Misc Data'!$R148)/'Misc Data'!I148,0)</f>
        <v>0</v>
      </c>
      <c r="O148" s="62">
        <f>IFERROR(('Direct Base Project Costs input'!I148*'Misc Data'!$R148)/'Misc Data'!J148,0)</f>
        <v>0</v>
      </c>
      <c r="Q148" s="62">
        <f>'General Input'!B$27*K148/K$4</f>
        <v>0</v>
      </c>
      <c r="R148" s="62">
        <f>'General Input'!C$27*L148/L$4</f>
        <v>0</v>
      </c>
      <c r="S148" s="62">
        <f>'General Input'!D$27*M148/M$4</f>
        <v>0</v>
      </c>
      <c r="T148" s="62">
        <f>'General Input'!E$27*N148/N$4</f>
        <v>0</v>
      </c>
      <c r="U148" s="62">
        <f>'General Input'!F$27*O148/O$4</f>
        <v>0</v>
      </c>
      <c r="W148" s="62">
        <f>'General Input'!B$35*E148/E$4</f>
        <v>45521.41325596191</v>
      </c>
      <c r="X148" s="62">
        <f>'General Input'!C$35*F148/F$4</f>
        <v>0</v>
      </c>
      <c r="Y148" s="62">
        <f>'General Input'!D$35*G148/G$4</f>
        <v>0</v>
      </c>
      <c r="Z148" s="62">
        <f>'General Input'!E$35*H148/H$4</f>
        <v>0</v>
      </c>
      <c r="AA148" s="62">
        <f>'General Input'!F$35*I148/I$4</f>
        <v>0</v>
      </c>
      <c r="AC148" s="62">
        <f>SUM(E148,Q148,W148)*(1-'Misc Data'!BS148)</f>
        <v>152701.77849644553</v>
      </c>
      <c r="AD148" s="62">
        <f>SUM(F148,R148,X148)*(1-'Misc Data'!BT148)</f>
        <v>0</v>
      </c>
      <c r="AE148" s="62">
        <f>SUM(G148,S148,Y148)*(1-'Misc Data'!BU148)</f>
        <v>0</v>
      </c>
      <c r="AF148" s="62">
        <f>SUM(H148,T148,Z148)*(1-'Misc Data'!BV148)</f>
        <v>0</v>
      </c>
      <c r="AG148" s="62">
        <f>SUM(I148,U148,AA148)*(1-'Misc Data'!BW148)</f>
        <v>0</v>
      </c>
      <c r="AI148" s="62">
        <f>'General Input'!B$47*E148/E$4</f>
        <v>48655.933872808135</v>
      </c>
      <c r="AJ148" s="62">
        <f>'General Input'!C$47*F148/F$4</f>
        <v>0</v>
      </c>
      <c r="AK148" s="62">
        <f>'General Input'!D$47*G148/G$4</f>
        <v>0</v>
      </c>
      <c r="AL148" s="62">
        <f>'General Input'!E$47*H148/H$4</f>
        <v>0</v>
      </c>
      <c r="AM148" s="62">
        <f>'General Input'!F$47*I148/I$4</f>
        <v>0</v>
      </c>
      <c r="AO148" s="62">
        <f>SUM(AC148,AI148)*'General Input'!$C$5</f>
        <v>210229.25859754431</v>
      </c>
      <c r="AP148" s="62">
        <f>SUM(AD148,AJ148)*'General Input'!$C$5</f>
        <v>0</v>
      </c>
      <c r="AQ148" s="62">
        <f>SUM(AE148,AK148)*'General Input'!$C$5</f>
        <v>0</v>
      </c>
      <c r="AR148" s="62">
        <f>SUM(AF148,AL148)*'General Input'!$C$5</f>
        <v>0</v>
      </c>
      <c r="AS148" s="62">
        <f>SUM(AG148,AM148)*'General Input'!$C$5</f>
        <v>0</v>
      </c>
    </row>
    <row r="149" spans="1:45" x14ac:dyDescent="0.2">
      <c r="A149" s="27">
        <f t="shared" si="9"/>
        <v>145</v>
      </c>
      <c r="B149" s="26" t="str">
        <f>'Misc Data'!B149</f>
        <v>Telecommunications Telephony and Voice Systems - Distribution</v>
      </c>
      <c r="C149" s="26" t="str">
        <f>'Misc Data'!C149</f>
        <v>Renewal</v>
      </c>
      <c r="D149" s="26" t="str">
        <f>'Misc Data'!D149</f>
        <v>Reliability &amp; quality maintained</v>
      </c>
      <c r="E149" s="62">
        <f>'Direct Base Project Costs input'!E149*(1+'Misc Data'!$R149*'General Input'!B$11)*(1+'Misc Data'!$S149*'General Input'!B$14)*(1+'Misc Data'!$T149*'General Input'!B$17)*(1+SUM('Misc Data'!$U149:$V149)*'General Input'!B$20)</f>
        <v>121218.75820597581</v>
      </c>
      <c r="F149" s="62">
        <f>'Direct Base Project Costs input'!F149*(1+'Misc Data'!$R149*'General Input'!C$11)*(1+'Misc Data'!$S149*'General Input'!C$14)*(1+'Misc Data'!$T149*'General Input'!C$17)*(1+SUM('Misc Data'!$U149:$V149)*'General Input'!C$20)</f>
        <v>0</v>
      </c>
      <c r="G149" s="62">
        <f>'Direct Base Project Costs input'!G149*(1+'Misc Data'!$R149*'General Input'!D$11)*(1+'Misc Data'!$S149*'General Input'!D$14)*(1+'Misc Data'!$T149*'General Input'!D$17)*(1+SUM('Misc Data'!$U149:$V149)*'General Input'!D$20)</f>
        <v>323417.55612817226</v>
      </c>
      <c r="H149" s="62">
        <f>'Direct Base Project Costs input'!H149*(1+'Misc Data'!$R149*'General Input'!E$11)*(1+'Misc Data'!$S149*'General Input'!E$14)*(1+'Misc Data'!$T149*'General Input'!E$17)*(1+SUM('Misc Data'!$U149:$V149)*'General Input'!E$20)</f>
        <v>0</v>
      </c>
      <c r="I149" s="62">
        <f>'Direct Base Project Costs input'!I149*(1+'Misc Data'!$R149*'General Input'!F$11)*(1+'Misc Data'!$S149*'General Input'!F$14)*(1+'Misc Data'!$T149*'General Input'!F$17)*(1+SUM('Misc Data'!$U149:$V149)*'General Input'!F$20)</f>
        <v>121771.03853031884</v>
      </c>
      <c r="K149" s="62">
        <f>IFERROR(('Direct Base Project Costs input'!E149*'Misc Data'!$R149)/'Misc Data'!F149,0)</f>
        <v>0</v>
      </c>
      <c r="L149" s="62">
        <f>IFERROR(('Direct Base Project Costs input'!F149*'Misc Data'!$R149)/'Misc Data'!G149,0)</f>
        <v>0</v>
      </c>
      <c r="M149" s="62">
        <f>IFERROR(('Direct Base Project Costs input'!G149*'Misc Data'!$R149)/'Misc Data'!H149,0)</f>
        <v>0</v>
      </c>
      <c r="N149" s="62">
        <f>IFERROR(('Direct Base Project Costs input'!H149*'Misc Data'!$R149)/'Misc Data'!I149,0)</f>
        <v>0</v>
      </c>
      <c r="O149" s="62">
        <f>IFERROR(('Direct Base Project Costs input'!I149*'Misc Data'!$R149)/'Misc Data'!J149,0)</f>
        <v>0</v>
      </c>
      <c r="Q149" s="62">
        <f>'General Input'!B$27*K149/K$4</f>
        <v>0</v>
      </c>
      <c r="R149" s="62">
        <f>'General Input'!C$27*L149/L$4</f>
        <v>0</v>
      </c>
      <c r="S149" s="62">
        <f>'General Input'!D$27*M149/M$4</f>
        <v>0</v>
      </c>
      <c r="T149" s="62">
        <f>'General Input'!E$27*N149/N$4</f>
        <v>0</v>
      </c>
      <c r="U149" s="62">
        <f>'General Input'!F$27*O149/O$4</f>
        <v>0</v>
      </c>
      <c r="W149" s="62">
        <f>'General Input'!B$35*E149/E$4</f>
        <v>48785.137276554742</v>
      </c>
      <c r="X149" s="62">
        <f>'General Input'!C$35*F149/F$4</f>
        <v>0</v>
      </c>
      <c r="Y149" s="62">
        <f>'General Input'!D$35*G149/G$4</f>
        <v>133111.2350151712</v>
      </c>
      <c r="Z149" s="62">
        <f>'General Input'!E$35*H149/H$4</f>
        <v>0</v>
      </c>
      <c r="AA149" s="62">
        <f>'General Input'!F$35*I149/I$4</f>
        <v>48417.596885489591</v>
      </c>
      <c r="AC149" s="62">
        <f>SUM(E149,Q149,W149)*(1-'Misc Data'!BS149)</f>
        <v>163649.95490001584</v>
      </c>
      <c r="AD149" s="62">
        <f>SUM(F149,R149,X149)*(1-'Misc Data'!BT149)</f>
        <v>0</v>
      </c>
      <c r="AE149" s="62">
        <f>SUM(G149,S149,Y149)*(1-'Misc Data'!BU149)</f>
        <v>447212.45963303262</v>
      </c>
      <c r="AF149" s="62">
        <f>SUM(H149,T149,Z149)*(1-'Misc Data'!BV149)</f>
        <v>0</v>
      </c>
      <c r="AG149" s="62">
        <f>SUM(I149,U149,AA149)*(1-'Misc Data'!BW149)</f>
        <v>166423.08678456256</v>
      </c>
      <c r="AI149" s="62">
        <f>'General Input'!B$47*E149/E$4</f>
        <v>52144.391914129206</v>
      </c>
      <c r="AJ149" s="62">
        <f>'General Input'!C$47*F149/F$4</f>
        <v>0</v>
      </c>
      <c r="AK149" s="62">
        <f>'General Input'!D$47*G149/G$4</f>
        <v>76086.580805531587</v>
      </c>
      <c r="AL149" s="62">
        <f>'General Input'!E$47*H149/H$4</f>
        <v>0</v>
      </c>
      <c r="AM149" s="62">
        <f>'General Input'!F$47*I149/I$4</f>
        <v>39957.099935269543</v>
      </c>
      <c r="AO149" s="62">
        <f>SUM(AC149,AI149)*'General Input'!$C$5</f>
        <v>225301.95146975789</v>
      </c>
      <c r="AP149" s="62">
        <f>SUM(AD149,AJ149)*'General Input'!$C$5</f>
        <v>0</v>
      </c>
      <c r="AQ149" s="62">
        <f>SUM(AE149,AK149)*'General Input'!$C$5</f>
        <v>546354.88257068675</v>
      </c>
      <c r="AR149" s="62">
        <f>SUM(AF149,AL149)*'General Input'!$C$5</f>
        <v>0</v>
      </c>
      <c r="AS149" s="62">
        <f>SUM(AG149,AM149)*'General Input'!$C$5</f>
        <v>215473.01631918055</v>
      </c>
    </row>
    <row r="150" spans="1:45" x14ac:dyDescent="0.2">
      <c r="A150" s="27">
        <f t="shared" si="9"/>
        <v>146</v>
      </c>
      <c r="B150" s="26" t="str">
        <f>'Misc Data'!B150</f>
        <v>Translay Protection Scheme Replacement Program</v>
      </c>
      <c r="C150" s="26" t="str">
        <f>'Misc Data'!C150</f>
        <v>Renewal</v>
      </c>
      <c r="D150" s="26" t="str">
        <f>'Misc Data'!D150</f>
        <v>Reliability &amp; quality maintained</v>
      </c>
      <c r="E150" s="62">
        <f>'Direct Base Project Costs input'!E150*(1+'Misc Data'!$R150*'General Input'!B$11)*(1+'Misc Data'!$S150*'General Input'!B$14)*(1+'Misc Data'!$T150*'General Input'!B$17)*(1+SUM('Misc Data'!$U150:$V150)*'General Input'!B$20)</f>
        <v>171632.71148811042</v>
      </c>
      <c r="F150" s="62">
        <f>'Direct Base Project Costs input'!F150*(1+'Misc Data'!$R150*'General Input'!C$11)*(1+'Misc Data'!$S150*'General Input'!C$14)*(1+'Misc Data'!$T150*'General Input'!C$17)*(1+SUM('Misc Data'!$U150:$V150)*'General Input'!C$20)</f>
        <v>171726.09103957732</v>
      </c>
      <c r="G150" s="62">
        <f>'Direct Base Project Costs input'!G150*(1+'Misc Data'!$R150*'General Input'!D$11)*(1+'Misc Data'!$S150*'General Input'!D$14)*(1+'Misc Data'!$T150*'General Input'!D$17)*(1+SUM('Misc Data'!$U150:$V150)*'General Input'!D$20)</f>
        <v>171868.51718545711</v>
      </c>
      <c r="H150" s="62">
        <f>'Direct Base Project Costs input'!H150*(1+'Misc Data'!$R150*'General Input'!E$11)*(1+'Misc Data'!$S150*'General Input'!E$14)*(1+'Misc Data'!$T150*'General Input'!E$17)*(1+SUM('Misc Data'!$U150:$V150)*'General Input'!E$20)</f>
        <v>172044.11031139383</v>
      </c>
      <c r="I150" s="62">
        <f>'Direct Base Project Costs input'!I150*(1+'Misc Data'!$R150*'General Input'!F$11)*(1+'Misc Data'!$S150*'General Input'!F$14)*(1+'Misc Data'!$T150*'General Input'!F$17)*(1+SUM('Misc Data'!$U150:$V150)*'General Input'!F$20)</f>
        <v>172249.16633043831</v>
      </c>
      <c r="K150" s="62">
        <f>IFERROR(('Direct Base Project Costs input'!E150*'Misc Data'!$R150)/'Misc Data'!F150,0)</f>
        <v>683.28627910327248</v>
      </c>
      <c r="L150" s="62">
        <f>IFERROR(('Direct Base Project Costs input'!F150*'Misc Data'!$R150)/'Misc Data'!G150,0)</f>
        <v>683.28627910327248</v>
      </c>
      <c r="M150" s="62">
        <f>IFERROR(('Direct Base Project Costs input'!G150*'Misc Data'!$R150)/'Misc Data'!H150,0)</f>
        <v>683.28627910327248</v>
      </c>
      <c r="N150" s="62">
        <f>IFERROR(('Direct Base Project Costs input'!H150*'Misc Data'!$R150)/'Misc Data'!I150,0)</f>
        <v>683.28627910327248</v>
      </c>
      <c r="O150" s="62">
        <f>IFERROR(('Direct Base Project Costs input'!I150*'Misc Data'!$R150)/'Misc Data'!J150,0)</f>
        <v>683.28627910327248</v>
      </c>
      <c r="Q150" s="62">
        <f>'General Input'!B$27*K150/K$4</f>
        <v>21695.483759530827</v>
      </c>
      <c r="R150" s="62">
        <f>'General Input'!C$27*L150/L$4</f>
        <v>21588.112737462379</v>
      </c>
      <c r="S150" s="62">
        <f>'General Input'!D$27*M150/M$4</f>
        <v>22773.140957547195</v>
      </c>
      <c r="T150" s="62">
        <f>'General Input'!E$27*N150/N$4</f>
        <v>22930.921521563796</v>
      </c>
      <c r="U150" s="62">
        <f>'General Input'!F$27*O150/O$4</f>
        <v>21989.623535818297</v>
      </c>
      <c r="W150" s="62">
        <f>'General Input'!B$35*E150/E$4</f>
        <v>69074.502288392556</v>
      </c>
      <c r="X150" s="62">
        <f>'General Input'!C$35*F150/F$4</f>
        <v>67359.673157267025</v>
      </c>
      <c r="Y150" s="62">
        <f>'General Input'!D$35*G150/G$4</f>
        <v>70737.132692066458</v>
      </c>
      <c r="Z150" s="62">
        <f>'General Input'!E$35*H150/H$4</f>
        <v>66782.524468084186</v>
      </c>
      <c r="AA150" s="62">
        <f>'General Input'!F$35*I150/I$4</f>
        <v>68488.294096073776</v>
      </c>
      <c r="AC150" s="62">
        <f>SUM(E150,Q150,W150)*(1-'Misc Data'!BS150)</f>
        <v>262402.69753603381</v>
      </c>
      <c r="AD150" s="62">
        <f>SUM(F150,R150,X150)*(1-'Misc Data'!BT150)</f>
        <v>260673.87693430675</v>
      </c>
      <c r="AE150" s="62">
        <f>SUM(G150,S150,Y150)*(1-'Misc Data'!BU150)</f>
        <v>265378.79083507077</v>
      </c>
      <c r="AF150" s="62">
        <f>SUM(H150,T150,Z150)*(1-'Misc Data'!BV150)</f>
        <v>261757.55630104183</v>
      </c>
      <c r="AG150" s="62">
        <f>SUM(I150,U150,AA150)*(1-'Misc Data'!BW150)</f>
        <v>262727.08396233036</v>
      </c>
      <c r="AI150" s="62">
        <f>'General Input'!B$47*E150/E$4</f>
        <v>73830.845205601989</v>
      </c>
      <c r="AJ150" s="62">
        <f>'General Input'!C$47*F150/F$4</f>
        <v>59165.870657244457</v>
      </c>
      <c r="AK150" s="62">
        <f>'General Input'!D$47*G150/G$4</f>
        <v>40433.450729482749</v>
      </c>
      <c r="AL150" s="62">
        <f>'General Input'!E$47*H150/H$4</f>
        <v>53142.422694057423</v>
      </c>
      <c r="AM150" s="62">
        <f>'General Input'!F$47*I150/I$4</f>
        <v>56520.640998873874</v>
      </c>
      <c r="AO150" s="62">
        <f>SUM(AC150,AI150)*'General Input'!$C$5</f>
        <v>351047.53413454676</v>
      </c>
      <c r="AP150" s="62">
        <f>SUM(AD150,AJ150)*'General Input'!$C$5</f>
        <v>333931.45072532463</v>
      </c>
      <c r="AQ150" s="62">
        <f>SUM(AE150,AK150)*'General Input'!$C$5</f>
        <v>319285.91191119474</v>
      </c>
      <c r="AR150" s="62">
        <f>SUM(AF150,AL150)*'General Input'!$C$5</f>
        <v>328774.04266056104</v>
      </c>
      <c r="AS150" s="62">
        <f>SUM(AG150,AM150)*'General Input'!$C$5</f>
        <v>333313.34438518813</v>
      </c>
    </row>
    <row r="151" spans="1:45" x14ac:dyDescent="0.2">
      <c r="A151" s="27">
        <f t="shared" si="9"/>
        <v>147</v>
      </c>
      <c r="B151" s="26" t="str">
        <f>'Misc Data'!B151</f>
        <v>Trial  alternatives for  staking for Wood  Pole Staking</v>
      </c>
      <c r="C151" s="26" t="str">
        <f>'Misc Data'!C151</f>
        <v>Renewal</v>
      </c>
      <c r="D151" s="26" t="str">
        <f>'Misc Data'!D151</f>
        <v>Reliability &amp; quality maintained</v>
      </c>
      <c r="E151" s="62">
        <f>'Direct Base Project Costs input'!E151*(1+'Misc Data'!$R151*'General Input'!B$11)*(1+'Misc Data'!$S151*'General Input'!B$14)*(1+'Misc Data'!$T151*'General Input'!B$17)*(1+SUM('Misc Data'!$U151:$V151)*'General Input'!B$20)</f>
        <v>62943.868138822319</v>
      </c>
      <c r="F151" s="62">
        <f>'Direct Base Project Costs input'!F151*(1+'Misc Data'!$R151*'General Input'!C$11)*(1+'Misc Data'!$S151*'General Input'!C$14)*(1+'Misc Data'!$T151*'General Input'!C$17)*(1+SUM('Misc Data'!$U151:$V151)*'General Input'!C$20)</f>
        <v>62980.413312598859</v>
      </c>
      <c r="G151" s="62">
        <f>'Direct Base Project Costs input'!G151*(1+'Misc Data'!$R151*'General Input'!D$11)*(1+'Misc Data'!$S151*'General Input'!D$14)*(1+'Misc Data'!$T151*'General Input'!D$17)*(1+SUM('Misc Data'!$U151:$V151)*'General Input'!D$20)</f>
        <v>63036.153441671369</v>
      </c>
      <c r="H151" s="62">
        <f>'Direct Base Project Costs input'!H151*(1+'Misc Data'!$R151*'General Input'!E$11)*(1+'Misc Data'!$S151*'General Input'!E$14)*(1+'Misc Data'!$T151*'General Input'!E$17)*(1+SUM('Misc Data'!$U151:$V151)*'General Input'!E$20)</f>
        <v>63104.873854229758</v>
      </c>
      <c r="I151" s="62">
        <f>'Direct Base Project Costs input'!I151*(1+'Misc Data'!$R151*'General Input'!F$11)*(1+'Misc Data'!$S151*'General Input'!F$14)*(1+'Misc Data'!$T151*'General Input'!F$17)*(1+SUM('Misc Data'!$U151:$V151)*'General Input'!F$20)</f>
        <v>63185.124912755775</v>
      </c>
      <c r="K151" s="62">
        <f>IFERROR(('Direct Base Project Costs input'!E151*'Misc Data'!$R151)/'Misc Data'!F151,0)</f>
        <v>323.26097886064548</v>
      </c>
      <c r="L151" s="62">
        <f>IFERROR(('Direct Base Project Costs input'!F151*'Misc Data'!$R151)/'Misc Data'!G151,0)</f>
        <v>323.26097886064548</v>
      </c>
      <c r="M151" s="62">
        <f>IFERROR(('Direct Base Project Costs input'!G151*'Misc Data'!$R151)/'Misc Data'!H151,0)</f>
        <v>323.26097886064548</v>
      </c>
      <c r="N151" s="62">
        <f>IFERROR(('Direct Base Project Costs input'!H151*'Misc Data'!$R151)/'Misc Data'!I151,0)</f>
        <v>323.26097886064548</v>
      </c>
      <c r="O151" s="62">
        <f>IFERROR(('Direct Base Project Costs input'!I151*'Misc Data'!$R151)/'Misc Data'!J151,0)</f>
        <v>323.26097886064548</v>
      </c>
      <c r="Q151" s="62">
        <f>'General Input'!B$27*K151/K$4</f>
        <v>10264.077490572843</v>
      </c>
      <c r="R151" s="62">
        <f>'General Input'!C$27*L151/L$4</f>
        <v>10213.280536563076</v>
      </c>
      <c r="S151" s="62">
        <f>'General Input'!D$27*M151/M$4</f>
        <v>10773.914335480917</v>
      </c>
      <c r="T151" s="62">
        <f>'General Input'!E$27*N151/N$4</f>
        <v>10848.559913958112</v>
      </c>
      <c r="U151" s="62">
        <f>'General Input'!F$27*O151/O$4</f>
        <v>10403.234261186361</v>
      </c>
      <c r="W151" s="62">
        <f>'General Input'!B$35*E151/E$4</f>
        <v>25332.096230948082</v>
      </c>
      <c r="X151" s="62">
        <f>'General Input'!C$35*F151/F$4</f>
        <v>24704.108911839874</v>
      </c>
      <c r="Y151" s="62">
        <f>'General Input'!D$35*G151/G$4</f>
        <v>25944.232390097524</v>
      </c>
      <c r="Z151" s="62">
        <f>'General Input'!E$35*H151/H$4</f>
        <v>24495.478366552183</v>
      </c>
      <c r="AA151" s="62">
        <f>'General Input'!F$35*I151/I$4</f>
        <v>25123.148690428639</v>
      </c>
      <c r="AC151" s="62">
        <f>SUM(E151,Q151,W151)*(1-'Misc Data'!BS151)</f>
        <v>98540.041860343248</v>
      </c>
      <c r="AD151" s="62">
        <f>SUM(F151,R151,X151)*(1-'Misc Data'!BT151)</f>
        <v>97897.802761001803</v>
      </c>
      <c r="AE151" s="62">
        <f>SUM(G151,S151,Y151)*(1-'Misc Data'!BU151)</f>
        <v>99754.300167249807</v>
      </c>
      <c r="AF151" s="62">
        <f>SUM(H151,T151,Z151)*(1-'Misc Data'!BV151)</f>
        <v>98448.912134740051</v>
      </c>
      <c r="AG151" s="62">
        <f>SUM(I151,U151,AA151)*(1-'Misc Data'!BW151)</f>
        <v>98711.507864370782</v>
      </c>
      <c r="AI151" s="62">
        <f>'General Input'!B$47*E151/E$4</f>
        <v>27076.417688134821</v>
      </c>
      <c r="AJ151" s="62">
        <f>'General Input'!C$47*F151/F$4</f>
        <v>21699.038075316297</v>
      </c>
      <c r="AK151" s="62">
        <f>'General Input'!D$47*G151/G$4</f>
        <v>14829.761995384235</v>
      </c>
      <c r="AL151" s="62">
        <f>'General Input'!E$47*H151/H$4</f>
        <v>19492.360850637953</v>
      </c>
      <c r="AM151" s="62">
        <f>'General Input'!F$47*I151/I$4</f>
        <v>20733.126538399913</v>
      </c>
      <c r="AO151" s="62">
        <f>SUM(AC151,AI151)*'General Input'!$C$5</f>
        <v>131150.94946101191</v>
      </c>
      <c r="AP151" s="62">
        <f>SUM(AD151,AJ151)*'General Input'!$C$5</f>
        <v>124866.11455696513</v>
      </c>
      <c r="AQ151" s="62">
        <f>SUM(AE151,AK151)*'General Input'!$C$5</f>
        <v>119632.47969052584</v>
      </c>
      <c r="AR151" s="62">
        <f>SUM(AF151,AL151)*'General Input'!$C$5</f>
        <v>123137.60464410514</v>
      </c>
      <c r="AS151" s="62">
        <f>SUM(AG151,AM151)*'General Input'!$C$5</f>
        <v>124707.20211550986</v>
      </c>
    </row>
    <row r="152" spans="1:45" x14ac:dyDescent="0.2">
      <c r="A152" s="27">
        <f t="shared" si="9"/>
        <v>148</v>
      </c>
      <c r="B152" s="26" t="str">
        <f>'Misc Data'!B152</f>
        <v>Trial dropout sectionalisers/reclosers</v>
      </c>
      <c r="C152" s="26" t="str">
        <f>'Misc Data'!C152</f>
        <v>Renewal</v>
      </c>
      <c r="D152" s="26" t="str">
        <f>'Misc Data'!D152</f>
        <v>Reliability &amp; quality maintained</v>
      </c>
      <c r="E152" s="62">
        <f>'Direct Base Project Costs input'!E152*(1+'Misc Data'!$R152*'General Input'!B$11)*(1+'Misc Data'!$S152*'General Input'!B$14)*(1+'Misc Data'!$T152*'General Input'!B$17)*(1+SUM('Misc Data'!$U152:$V152)*'General Input'!B$20)</f>
        <v>23525.742442026865</v>
      </c>
      <c r="F152" s="62">
        <f>'Direct Base Project Costs input'!F152*(1+'Misc Data'!$R152*'General Input'!C$11)*(1+'Misc Data'!$S152*'General Input'!C$14)*(1+'Misc Data'!$T152*'General Input'!C$17)*(1+SUM('Misc Data'!$U152:$V152)*'General Input'!C$20)</f>
        <v>23531.293143739749</v>
      </c>
      <c r="G152" s="62">
        <f>'Direct Base Project Costs input'!G152*(1+'Misc Data'!$R152*'General Input'!D$11)*(1+'Misc Data'!$S152*'General Input'!D$14)*(1+'Misc Data'!$T152*'General Input'!D$17)*(1+SUM('Misc Data'!$U152:$V152)*'General Input'!D$20)</f>
        <v>23539.759291193612</v>
      </c>
      <c r="H152" s="62">
        <f>'Direct Base Project Costs input'!H152*(1+'Misc Data'!$R152*'General Input'!E$11)*(1+'Misc Data'!$S152*'General Input'!E$14)*(1+'Misc Data'!$T152*'General Input'!E$17)*(1+SUM('Misc Data'!$U152:$V152)*'General Input'!E$20)</f>
        <v>23550.196962499551</v>
      </c>
      <c r="I152" s="62">
        <f>'Direct Base Project Costs input'!I152*(1+'Misc Data'!$R152*'General Input'!F$11)*(1+'Misc Data'!$S152*'General Input'!F$14)*(1+'Misc Data'!$T152*'General Input'!F$17)*(1+SUM('Misc Data'!$U152:$V152)*'General Input'!F$20)</f>
        <v>23562.385977956004</v>
      </c>
      <c r="K152" s="62">
        <f>IFERROR(('Direct Base Project Costs input'!E152*'Misc Data'!$R152)/'Misc Data'!F152,0)</f>
        <v>44.147837618333412</v>
      </c>
      <c r="L152" s="62">
        <f>IFERROR(('Direct Base Project Costs input'!F152*'Misc Data'!$R152)/'Misc Data'!G152,0)</f>
        <v>44.147837618333412</v>
      </c>
      <c r="M152" s="62">
        <f>IFERROR(('Direct Base Project Costs input'!G152*'Misc Data'!$R152)/'Misc Data'!H152,0)</f>
        <v>44.147837618333412</v>
      </c>
      <c r="N152" s="62">
        <f>IFERROR(('Direct Base Project Costs input'!H152*'Misc Data'!$R152)/'Misc Data'!I152,0)</f>
        <v>44.147837618333412</v>
      </c>
      <c r="O152" s="62">
        <f>IFERROR(('Direct Base Project Costs input'!I152*'Misc Data'!$R152)/'Misc Data'!J152,0)</f>
        <v>44.147837618333412</v>
      </c>
      <c r="Q152" s="62">
        <f>'General Input'!B$27*K152/K$4</f>
        <v>1401.7677851280148</v>
      </c>
      <c r="R152" s="62">
        <f>'General Input'!C$27*L152/L$4</f>
        <v>1394.8304316465235</v>
      </c>
      <c r="S152" s="62">
        <f>'General Input'!D$27*M152/M$4</f>
        <v>1471.3963382561301</v>
      </c>
      <c r="T152" s="62">
        <f>'General Input'!E$27*N152/N$4</f>
        <v>1481.5907047062742</v>
      </c>
      <c r="U152" s="62">
        <f>'General Input'!F$27*O152/O$4</f>
        <v>1420.7724621978866</v>
      </c>
      <c r="W152" s="62">
        <f>'General Input'!B$35*E152/E$4</f>
        <v>9468.0608146221002</v>
      </c>
      <c r="X152" s="62">
        <f>'General Input'!C$35*F152/F$4</f>
        <v>9230.1653495673108</v>
      </c>
      <c r="Y152" s="62">
        <f>'General Input'!D$35*G152/G$4</f>
        <v>9688.4240568834357</v>
      </c>
      <c r="Z152" s="62">
        <f>'General Input'!E$35*H152/H$4</f>
        <v>9141.5021533124327</v>
      </c>
      <c r="AA152" s="62">
        <f>'General Input'!F$35*I152/I$4</f>
        <v>9368.6817465791646</v>
      </c>
      <c r="AC152" s="62">
        <f>SUM(E152,Q152,W152)*(1-'Misc Data'!BS152)</f>
        <v>34395.571041776981</v>
      </c>
      <c r="AD152" s="62">
        <f>SUM(F152,R152,X152)*(1-'Misc Data'!BT152)</f>
        <v>34156.28892495358</v>
      </c>
      <c r="AE152" s="62">
        <f>SUM(G152,S152,Y152)*(1-'Misc Data'!BU152)</f>
        <v>34699.579686333178</v>
      </c>
      <c r="AF152" s="62">
        <f>SUM(H152,T152,Z152)*(1-'Misc Data'!BV152)</f>
        <v>34173.289820518257</v>
      </c>
      <c r="AG152" s="62">
        <f>SUM(I152,U152,AA152)*(1-'Misc Data'!BW152)</f>
        <v>34351.840186733054</v>
      </c>
      <c r="AI152" s="62">
        <f>'General Input'!B$47*E152/E$4</f>
        <v>10120.014031850036</v>
      </c>
      <c r="AJ152" s="62">
        <f>'General Input'!C$47*F152/F$4</f>
        <v>8107.3844871909459</v>
      </c>
      <c r="AK152" s="62">
        <f>'General Input'!D$47*G152/G$4</f>
        <v>5537.9176656147829</v>
      </c>
      <c r="AL152" s="62">
        <f>'General Input'!E$47*H152/H$4</f>
        <v>7274.381664354918</v>
      </c>
      <c r="AM152" s="62">
        <f>'General Input'!F$47*I152/I$4</f>
        <v>7731.5971235653769</v>
      </c>
      <c r="AO152" s="62">
        <f>SUM(AC152,AI152)*'General Input'!$C$5</f>
        <v>46476.881048900468</v>
      </c>
      <c r="AP152" s="62">
        <f>SUM(AD152,AJ152)*'General Input'!$C$5</f>
        <v>44125.753230401686</v>
      </c>
      <c r="AQ152" s="62">
        <f>SUM(AE152,AK152)*'General Input'!$C$5</f>
        <v>42010.306615960217</v>
      </c>
      <c r="AR152" s="62">
        <f>SUM(AF152,AL152)*'General Input'!$C$5</f>
        <v>43273.799370944667</v>
      </c>
      <c r="AS152" s="62">
        <f>SUM(AG152,AM152)*'General Input'!$C$5</f>
        <v>43937.576171684756</v>
      </c>
    </row>
    <row r="153" spans="1:45" x14ac:dyDescent="0.2">
      <c r="A153" s="27">
        <f t="shared" si="9"/>
        <v>149</v>
      </c>
      <c r="B153" s="26" t="str">
        <f>'Misc Data'!B153</f>
        <v>Upgrade Fuses/Sectionaliser to Recloser</v>
      </c>
      <c r="C153" s="26" t="str">
        <f>'Misc Data'!C153</f>
        <v>Renewal</v>
      </c>
      <c r="D153" s="26" t="str">
        <f>'Misc Data'!D153</f>
        <v>Reliability &amp; quality maintained</v>
      </c>
      <c r="E153" s="62">
        <f>'Direct Base Project Costs input'!E153*(1+'Misc Data'!$R153*'General Input'!B$11)*(1+'Misc Data'!$S153*'General Input'!B$14)*(1+'Misc Data'!$T153*'General Input'!B$17)*(1+SUM('Misc Data'!$U153:$V153)*'General Input'!B$20)</f>
        <v>114093.16468974888</v>
      </c>
      <c r="F153" s="62">
        <f>'Direct Base Project Costs input'!F153*(1+'Misc Data'!$R153*'General Input'!C$11)*(1+'Misc Data'!$S153*'General Input'!C$14)*(1+'Misc Data'!$T153*'General Input'!C$17)*(1+SUM('Misc Data'!$U153:$V153)*'General Input'!C$20)</f>
        <v>114161.02583097121</v>
      </c>
      <c r="G153" s="62">
        <f>'Direct Base Project Costs input'!G153*(1+'Misc Data'!$R153*'General Input'!D$11)*(1+'Misc Data'!$S153*'General Input'!D$14)*(1+'Misc Data'!$T153*'General Input'!D$17)*(1+SUM('Misc Data'!$U153:$V153)*'General Input'!D$20)</f>
        <v>114264.53029899947</v>
      </c>
      <c r="H153" s="62">
        <f>'Direct Base Project Costs input'!H153*(1+'Misc Data'!$R153*'General Input'!E$11)*(1+'Misc Data'!$S153*'General Input'!E$14)*(1+'Misc Data'!$T153*'General Input'!E$17)*(1+SUM('Misc Data'!$U153:$V153)*'General Input'!E$20)</f>
        <v>114392.13800036097</v>
      </c>
      <c r="I153" s="62">
        <f>'Direct Base Project Costs input'!I153*(1+'Misc Data'!$R153*'General Input'!F$11)*(1+'Misc Data'!$S153*'General Input'!F$14)*(1+'Misc Data'!$T153*'General Input'!F$17)*(1+SUM('Misc Data'!$U153:$V153)*'General Input'!F$20)</f>
        <v>114541.15708696256</v>
      </c>
      <c r="K153" s="62">
        <f>IFERROR(('Direct Base Project Costs input'!E153*'Misc Data'!$R153)/'Misc Data'!F153,0)</f>
        <v>503.05275456463221</v>
      </c>
      <c r="L153" s="62">
        <f>IFERROR(('Direct Base Project Costs input'!F153*'Misc Data'!$R153)/'Misc Data'!G153,0)</f>
        <v>503.05275456463221</v>
      </c>
      <c r="M153" s="62">
        <f>IFERROR(('Direct Base Project Costs input'!G153*'Misc Data'!$R153)/'Misc Data'!H153,0)</f>
        <v>503.05275456463221</v>
      </c>
      <c r="N153" s="62">
        <f>IFERROR(('Direct Base Project Costs input'!H153*'Misc Data'!$R153)/'Misc Data'!I153,0)</f>
        <v>503.05275456463221</v>
      </c>
      <c r="O153" s="62">
        <f>IFERROR(('Direct Base Project Costs input'!I153*'Misc Data'!$R153)/'Misc Data'!J153,0)</f>
        <v>503.05275456463221</v>
      </c>
      <c r="Q153" s="62">
        <f>'General Input'!B$27*K153/K$4</f>
        <v>15972.767492371495</v>
      </c>
      <c r="R153" s="62">
        <f>'General Input'!C$27*L153/L$4</f>
        <v>15893.7182123496</v>
      </c>
      <c r="S153" s="62">
        <f>'General Input'!D$27*M153/M$4</f>
        <v>16766.166157788859</v>
      </c>
      <c r="T153" s="62">
        <f>'General Input'!E$27*N153/N$4</f>
        <v>16882.328225977148</v>
      </c>
      <c r="U153" s="62">
        <f>'General Input'!F$27*O153/O$4</f>
        <v>16189.320684223412</v>
      </c>
      <c r="W153" s="62">
        <f>'General Input'!B$35*E153/E$4</f>
        <v>45917.404072462887</v>
      </c>
      <c r="X153" s="62">
        <f>'General Input'!C$35*F153/F$4</f>
        <v>44779.738132514038</v>
      </c>
      <c r="Y153" s="62">
        <f>'General Input'!D$35*G153/G$4</f>
        <v>47028.655242514105</v>
      </c>
      <c r="Z153" s="62">
        <f>'General Input'!E$35*H153/H$4</f>
        <v>44403.704033451242</v>
      </c>
      <c r="AA153" s="62">
        <f>'General Input'!F$35*I153/I$4</f>
        <v>45542.911003861431</v>
      </c>
      <c r="AC153" s="62">
        <f>SUM(E153,Q153,W153)*(1-'Misc Data'!BS153)</f>
        <v>175983.33625458326</v>
      </c>
      <c r="AD153" s="62">
        <f>SUM(F153,R153,X153)*(1-'Misc Data'!BT153)</f>
        <v>174834.48217583486</v>
      </c>
      <c r="AE153" s="62">
        <f>SUM(G153,S153,Y153)*(1-'Misc Data'!BU153)</f>
        <v>178059.35169930244</v>
      </c>
      <c r="AF153" s="62">
        <f>SUM(H153,T153,Z153)*(1-'Misc Data'!BV153)</f>
        <v>175678.17025978936</v>
      </c>
      <c r="AG153" s="62">
        <f>SUM(I153,U153,AA153)*(1-'Misc Data'!BW153)</f>
        <v>176273.38877504738</v>
      </c>
      <c r="AI153" s="62">
        <f>'General Input'!B$47*E153/E$4</f>
        <v>49079.191887087531</v>
      </c>
      <c r="AJ153" s="62">
        <f>'General Input'!C$47*F153/F$4</f>
        <v>39332.61653790807</v>
      </c>
      <c r="AK153" s="62">
        <f>'General Input'!D$47*G153/G$4</f>
        <v>26881.649598376946</v>
      </c>
      <c r="AL153" s="62">
        <f>'General Input'!E$47*H153/H$4</f>
        <v>35334.399646051337</v>
      </c>
      <c r="AM153" s="62">
        <f>'General Input'!F$47*I153/I$4</f>
        <v>37584.737025016373</v>
      </c>
      <c r="AO153" s="62">
        <f>SUM(AC153,AI153)*'General Input'!$C$5</f>
        <v>234978.47622814536</v>
      </c>
      <c r="AP153" s="62">
        <f>SUM(AD153,AJ153)*'General Input'!$C$5</f>
        <v>223603.00903702673</v>
      </c>
      <c r="AQ153" s="62">
        <f>SUM(AE153,AK153)*'General Input'!$C$5</f>
        <v>213970.42234985338</v>
      </c>
      <c r="AR153" s="62">
        <f>SUM(AF153,AL153)*'General Input'!$C$5</f>
        <v>220309.49599147853</v>
      </c>
      <c r="AS153" s="62">
        <f>SUM(AG153,AM153)*'General Input'!$C$5</f>
        <v>223280.42319809756</v>
      </c>
    </row>
    <row r="154" spans="1:45" x14ac:dyDescent="0.2">
      <c r="A154" s="27">
        <f t="shared" si="9"/>
        <v>150</v>
      </c>
      <c r="B154" s="26" t="str">
        <f>'Misc Data'!B154</f>
        <v>Westbury Urban community reliability improvement</v>
      </c>
      <c r="C154" s="26" t="str">
        <f>'Misc Data'!C154</f>
        <v>Renewal</v>
      </c>
      <c r="D154" s="26" t="str">
        <f>'Misc Data'!D154</f>
        <v>Reliability &amp; quality maintained</v>
      </c>
      <c r="E154" s="62">
        <f>'Direct Base Project Costs input'!E154*(1+'Misc Data'!$R154*'General Input'!B$11)*(1+'Misc Data'!$S154*'General Input'!B$14)*(1+'Misc Data'!$T154*'General Input'!B$17)*(1+SUM('Misc Data'!$U154:$V154)*'General Input'!B$20)</f>
        <v>0</v>
      </c>
      <c r="F154" s="62">
        <f>'Direct Base Project Costs input'!F154*(1+'Misc Data'!$R154*'General Input'!C$11)*(1+'Misc Data'!$S154*'General Input'!C$14)*(1+'Misc Data'!$T154*'General Input'!C$17)*(1+SUM('Misc Data'!$U154:$V154)*'General Input'!C$20)</f>
        <v>83889.252622161817</v>
      </c>
      <c r="G154" s="62">
        <f>'Direct Base Project Costs input'!G154*(1+'Misc Data'!$R154*'General Input'!D$11)*(1+'Misc Data'!$S154*'General Input'!D$14)*(1+'Misc Data'!$T154*'General Input'!D$17)*(1+SUM('Misc Data'!$U154:$V154)*'General Input'!D$20)</f>
        <v>261594.52803514019</v>
      </c>
      <c r="H154" s="62">
        <f>'Direct Base Project Costs input'!H154*(1+'Misc Data'!$R154*'General Input'!E$11)*(1+'Misc Data'!$S154*'General Input'!E$14)*(1+'Misc Data'!$T154*'General Input'!E$17)*(1+SUM('Misc Data'!$U154:$V154)*'General Input'!E$20)</f>
        <v>868780.20462118776</v>
      </c>
      <c r="I154" s="62">
        <f>'Direct Base Project Costs input'!I154*(1+'Misc Data'!$R154*'General Input'!F$11)*(1+'Misc Data'!$S154*'General Input'!F$14)*(1+'Misc Data'!$T154*'General Input'!F$17)*(1+SUM('Misc Data'!$U154:$V154)*'General Input'!F$20)</f>
        <v>0</v>
      </c>
      <c r="K154" s="62">
        <f>IFERROR(('Direct Base Project Costs input'!E154*'Misc Data'!$R154)/'Misc Data'!F154,0)</f>
        <v>0</v>
      </c>
      <c r="L154" s="62">
        <f>IFERROR(('Direct Base Project Costs input'!F154*'Misc Data'!$R154)/'Misc Data'!G154,0)</f>
        <v>341.39972692845981</v>
      </c>
      <c r="M154" s="62">
        <f>IFERROR(('Direct Base Project Costs input'!G154*'Misc Data'!$R154)/'Misc Data'!H154,0)</f>
        <v>1063.7221785633608</v>
      </c>
      <c r="N154" s="62">
        <f>IFERROR(('Direct Base Project Costs input'!H154*'Misc Data'!$R154)/'Misc Data'!I154,0)</f>
        <v>3529.1314400470524</v>
      </c>
      <c r="O154" s="62">
        <f>IFERROR(('Direct Base Project Costs input'!I154*'Misc Data'!$R154)/'Misc Data'!J154,0)</f>
        <v>0</v>
      </c>
      <c r="Q154" s="62">
        <f>'General Input'!B$27*K154/K$4</f>
        <v>0</v>
      </c>
      <c r="R154" s="62">
        <f>'General Input'!C$27*L154/L$4</f>
        <v>10786.365859918764</v>
      </c>
      <c r="S154" s="62">
        <f>'General Input'!D$27*M154/M$4</f>
        <v>35452.629231606916</v>
      </c>
      <c r="T154" s="62">
        <f>'General Input'!E$27*N154/N$4</f>
        <v>118436.79372167098</v>
      </c>
      <c r="U154" s="62">
        <f>'General Input'!F$27*O154/O$4</f>
        <v>0</v>
      </c>
      <c r="W154" s="62">
        <f>'General Input'!B$35*E154/E$4</f>
        <v>0</v>
      </c>
      <c r="X154" s="62">
        <f>'General Input'!C$35*F154/F$4</f>
        <v>32905.615004850421</v>
      </c>
      <c r="Y154" s="62">
        <f>'General Input'!D$35*G154/G$4</f>
        <v>107666.29714488506</v>
      </c>
      <c r="Z154" s="62">
        <f>'General Input'!E$35*H154/H$4</f>
        <v>337235.2309386743</v>
      </c>
      <c r="AA154" s="62">
        <f>'General Input'!F$35*I154/I$4</f>
        <v>0</v>
      </c>
      <c r="AC154" s="62">
        <f>SUM(E154,Q154,W154)*(1-'Misc Data'!BS154)</f>
        <v>0</v>
      </c>
      <c r="AD154" s="62">
        <f>SUM(F154,R154,X154)*(1-'Misc Data'!BT154)</f>
        <v>127581.233486931</v>
      </c>
      <c r="AE154" s="62">
        <f>SUM(G154,S154,Y154)*(1-'Misc Data'!BU154)</f>
        <v>404713.45441163215</v>
      </c>
      <c r="AF154" s="62">
        <f>SUM(H154,T154,Z154)*(1-'Misc Data'!BV154)</f>
        <v>1324452.229281533</v>
      </c>
      <c r="AG154" s="62">
        <f>SUM(I154,U154,AA154)*(1-'Misc Data'!BW154)</f>
        <v>0</v>
      </c>
      <c r="AI154" s="62">
        <f>'General Input'!B$47*E154/E$4</f>
        <v>0</v>
      </c>
      <c r="AJ154" s="62">
        <f>'General Input'!C$47*F154/F$4</f>
        <v>28902.892042373645</v>
      </c>
      <c r="AK154" s="62">
        <f>'General Input'!D$47*G154/G$4</f>
        <v>61542.216303627582</v>
      </c>
      <c r="AL154" s="62">
        <f>'General Input'!E$47*H154/H$4</f>
        <v>268356.09064817405</v>
      </c>
      <c r="AM154" s="62">
        <f>'General Input'!F$47*I154/I$4</f>
        <v>0</v>
      </c>
      <c r="AO154" s="62">
        <f>SUM(AC154,AI154)*'General Input'!$C$5</f>
        <v>0</v>
      </c>
      <c r="AP154" s="62">
        <f>SUM(AD154,AJ154)*'General Input'!$C$5</f>
        <v>163378.6027126819</v>
      </c>
      <c r="AQ154" s="62">
        <f>SUM(AE154,AK154)*'General Input'!$C$5</f>
        <v>486798.25976378674</v>
      </c>
      <c r="AR154" s="62">
        <f>SUM(AF154,AL154)*'General Input'!$C$5</f>
        <v>1662985.2824944647</v>
      </c>
      <c r="AS154" s="62">
        <f>SUM(AG154,AM154)*'General Input'!$C$5</f>
        <v>0</v>
      </c>
    </row>
    <row r="155" spans="1:45" x14ac:dyDescent="0.2">
      <c r="A155" s="27">
        <f t="shared" si="9"/>
        <v>151</v>
      </c>
      <c r="B155" s="26" t="str">
        <f>'Misc Data'!B155</f>
        <v>Zone Substation HMI Installation project</v>
      </c>
      <c r="C155" s="26" t="str">
        <f>'Misc Data'!C155</f>
        <v>Renewal</v>
      </c>
      <c r="D155" s="26" t="str">
        <f>'Misc Data'!D155</f>
        <v>Reliability &amp; quality maintained</v>
      </c>
      <c r="E155" s="62">
        <f>'Direct Base Project Costs input'!E155*(1+'Misc Data'!$R155*'General Input'!B$11)*(1+'Misc Data'!$S155*'General Input'!B$14)*(1+'Misc Data'!$T155*'General Input'!B$17)*(1+SUM('Misc Data'!$U155:$V155)*'General Input'!B$20)</f>
        <v>32579.991550275357</v>
      </c>
      <c r="F155" s="62">
        <f>'Direct Base Project Costs input'!F155*(1+'Misc Data'!$R155*'General Input'!C$11)*(1+'Misc Data'!$S155*'General Input'!C$14)*(1+'Misc Data'!$T155*'General Input'!C$17)*(1+SUM('Misc Data'!$U155:$V155)*'General Input'!C$20)</f>
        <v>32584.318614869429</v>
      </c>
      <c r="G155" s="62">
        <f>'Direct Base Project Costs input'!G155*(1+'Misc Data'!$R155*'General Input'!D$11)*(1+'Misc Data'!$S155*'General Input'!D$14)*(1+'Misc Data'!$T155*'General Input'!D$17)*(1+SUM('Misc Data'!$U155:$V155)*'General Input'!D$20)</f>
        <v>32590.918423108218</v>
      </c>
      <c r="H155" s="62">
        <f>'Direct Base Project Costs input'!H155*(1+'Misc Data'!$R155*'General Input'!E$11)*(1+'Misc Data'!$S155*'General Input'!E$14)*(1+'Misc Data'!$T155*'General Input'!E$17)*(1+SUM('Misc Data'!$U155:$V155)*'General Input'!E$20)</f>
        <v>0</v>
      </c>
      <c r="I155" s="62">
        <f>'Direct Base Project Costs input'!I155*(1+'Misc Data'!$R155*'General Input'!F$11)*(1+'Misc Data'!$S155*'General Input'!F$14)*(1+'Misc Data'!$T155*'General Input'!F$17)*(1+SUM('Misc Data'!$U155:$V155)*'General Input'!F$20)</f>
        <v>0</v>
      </c>
      <c r="K155" s="62">
        <f>IFERROR(('Direct Base Project Costs input'!E155*'Misc Data'!$R155)/'Misc Data'!F155,0)</f>
        <v>25.197714139930952</v>
      </c>
      <c r="L155" s="62">
        <f>IFERROR(('Direct Base Project Costs input'!F155*'Misc Data'!$R155)/'Misc Data'!G155,0)</f>
        <v>25.197714139930952</v>
      </c>
      <c r="M155" s="62">
        <f>IFERROR(('Direct Base Project Costs input'!G155*'Misc Data'!$R155)/'Misc Data'!H155,0)</f>
        <v>25.197714139930952</v>
      </c>
      <c r="N155" s="62">
        <f>IFERROR(('Direct Base Project Costs input'!H155*'Misc Data'!$R155)/'Misc Data'!I155,0)</f>
        <v>0</v>
      </c>
      <c r="O155" s="62">
        <f>IFERROR(('Direct Base Project Costs input'!I155*'Misc Data'!$R155)/'Misc Data'!J155,0)</f>
        <v>0</v>
      </c>
      <c r="Q155" s="62">
        <f>'General Input'!B$27*K155/K$4</f>
        <v>800.06962618599152</v>
      </c>
      <c r="R155" s="62">
        <f>'General Input'!C$27*L155/L$4</f>
        <v>796.11007891607767</v>
      </c>
      <c r="S155" s="62">
        <f>'General Input'!D$27*M155/M$4</f>
        <v>839.81065252723772</v>
      </c>
      <c r="T155" s="62">
        <f>'General Input'!E$27*N155/N$4</f>
        <v>0</v>
      </c>
      <c r="U155" s="62">
        <f>'General Input'!F$27*O155/O$4</f>
        <v>0</v>
      </c>
      <c r="W155" s="62">
        <f>'General Input'!B$35*E155/E$4</f>
        <v>13111.991772332987</v>
      </c>
      <c r="X155" s="62">
        <f>'General Input'!C$35*F155/F$4</f>
        <v>12781.220597655194</v>
      </c>
      <c r="Y155" s="62">
        <f>'General Input'!D$35*G155/G$4</f>
        <v>13413.673189279096</v>
      </c>
      <c r="Z155" s="62">
        <f>'General Input'!E$35*H155/H$4</f>
        <v>0</v>
      </c>
      <c r="AA155" s="62">
        <f>'General Input'!F$35*I155/I$4</f>
        <v>0</v>
      </c>
      <c r="AC155" s="62">
        <f>SUM(E155,Q155,W155)*(1-'Misc Data'!BS155)</f>
        <v>46492.052948794335</v>
      </c>
      <c r="AD155" s="62">
        <f>SUM(F155,R155,X155)*(1-'Misc Data'!BT155)</f>
        <v>46161.649291440699</v>
      </c>
      <c r="AE155" s="62">
        <f>SUM(G155,S155,Y155)*(1-'Misc Data'!BU155)</f>
        <v>46844.402264914548</v>
      </c>
      <c r="AF155" s="62">
        <f>SUM(H155,T155,Z155)*(1-'Misc Data'!BV155)</f>
        <v>0</v>
      </c>
      <c r="AG155" s="62">
        <f>SUM(I155,U155,AA155)*(1-'Misc Data'!BW155)</f>
        <v>0</v>
      </c>
      <c r="AI155" s="62">
        <f>'General Input'!B$47*E155/E$4</f>
        <v>14014.859359224372</v>
      </c>
      <c r="AJ155" s="62">
        <f>'General Input'!C$47*F155/F$4</f>
        <v>11226.480314965613</v>
      </c>
      <c r="AK155" s="62">
        <f>'General Input'!D$47*G155/G$4</f>
        <v>7667.2756352891965</v>
      </c>
      <c r="AL155" s="62">
        <f>'General Input'!E$47*H155/H$4</f>
        <v>0</v>
      </c>
      <c r="AM155" s="62">
        <f>'General Input'!F$47*I155/I$4</f>
        <v>0</v>
      </c>
      <c r="AO155" s="62">
        <f>SUM(AC155,AI155)*'General Input'!$C$5</f>
        <v>63172.764354884137</v>
      </c>
      <c r="AP155" s="62">
        <f>SUM(AD155,AJ155)*'General Input'!$C$5</f>
        <v>59916.572340324201</v>
      </c>
      <c r="AQ155" s="62">
        <f>SUM(AE155,AK155)*'General Input'!$C$5</f>
        <v>56913.388094380491</v>
      </c>
      <c r="AR155" s="62">
        <f>SUM(AF155,AL155)*'General Input'!$C$5</f>
        <v>0</v>
      </c>
      <c r="AS155" s="62">
        <f>SUM(AG155,AM155)*'General Input'!$C$5</f>
        <v>0</v>
      </c>
    </row>
  </sheetData>
  <autoFilter ref="A5:AS155"/>
  <mergeCells count="8">
    <mergeCell ref="AC2:AG2"/>
    <mergeCell ref="AO3:AS3"/>
    <mergeCell ref="AI3:AM3"/>
    <mergeCell ref="E3:I3"/>
    <mergeCell ref="K3:O3"/>
    <mergeCell ref="Q3:U3"/>
    <mergeCell ref="W3:AA3"/>
    <mergeCell ref="AC3:AG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A56"/>
  <sheetViews>
    <sheetView tabSelected="1" zoomScale="80" zoomScaleNormal="80" workbookViewId="0"/>
  </sheetViews>
  <sheetFormatPr defaultRowHeight="12.75" x14ac:dyDescent="0.2"/>
  <cols>
    <col min="1" max="1" width="42" customWidth="1"/>
    <col min="2" max="6" width="11.42578125" customWidth="1"/>
    <col min="8" max="12" width="11.42578125" customWidth="1"/>
    <col min="14" max="18" width="11.42578125" customWidth="1"/>
  </cols>
  <sheetData>
    <row r="1" spans="1:27" x14ac:dyDescent="0.2">
      <c r="A1" s="82" t="str">
        <f>'Misc Data'!$B$1</f>
        <v>Standard Control Services</v>
      </c>
    </row>
    <row r="3" spans="1:27" x14ac:dyDescent="0.2">
      <c r="A3" s="2" t="s">
        <v>38</v>
      </c>
    </row>
    <row r="4" spans="1:27" x14ac:dyDescent="0.2">
      <c r="A4" s="107" t="s">
        <v>39</v>
      </c>
      <c r="B4" s="151" t="s">
        <v>261</v>
      </c>
      <c r="C4" s="177"/>
      <c r="D4" s="177"/>
      <c r="E4" s="177"/>
      <c r="F4" s="178"/>
      <c r="H4" s="179" t="s">
        <v>260</v>
      </c>
      <c r="I4" s="180"/>
      <c r="J4" s="180"/>
      <c r="K4" s="180"/>
      <c r="L4" s="181"/>
      <c r="N4" s="165" t="s">
        <v>40</v>
      </c>
      <c r="O4" s="182"/>
      <c r="P4" s="182"/>
      <c r="Q4" s="182"/>
      <c r="R4" s="183"/>
      <c r="V4" s="143"/>
      <c r="W4" s="143"/>
      <c r="X4" s="143"/>
      <c r="Y4" s="143"/>
      <c r="Z4" s="143"/>
      <c r="AA4" s="143"/>
    </row>
    <row r="5" spans="1:27" x14ac:dyDescent="0.2">
      <c r="B5" s="53" t="str">
        <f>'General Input'!$B$8</f>
        <v>2019/20</v>
      </c>
      <c r="C5" s="53" t="str">
        <f>'General Input'!$C$8</f>
        <v>2020/21</v>
      </c>
      <c r="D5" s="53" t="str">
        <f>'General Input'!$D$8</f>
        <v>2021/22</v>
      </c>
      <c r="E5" s="53" t="str">
        <f>'General Input'!$E$8</f>
        <v>2022/23</v>
      </c>
      <c r="F5" s="53" t="str">
        <f>'General Input'!$F$8</f>
        <v>2023/24</v>
      </c>
      <c r="H5" s="53" t="str">
        <f>'General Input'!$B$8</f>
        <v>2019/20</v>
      </c>
      <c r="I5" s="53" t="str">
        <f>'General Input'!$C$8</f>
        <v>2020/21</v>
      </c>
      <c r="J5" s="53" t="str">
        <f>'General Input'!$D$8</f>
        <v>2021/22</v>
      </c>
      <c r="K5" s="53" t="str">
        <f>'General Input'!$E$8</f>
        <v>2022/23</v>
      </c>
      <c r="L5" s="53" t="str">
        <f>'General Input'!$F$8</f>
        <v>2023/24</v>
      </c>
      <c r="N5" s="53" t="str">
        <f>'General Input'!$B$8</f>
        <v>2019/20</v>
      </c>
      <c r="O5" s="53" t="str">
        <f>'General Input'!$C$8</f>
        <v>2020/21</v>
      </c>
      <c r="P5" s="53" t="str">
        <f>'General Input'!$D$8</f>
        <v>2021/22</v>
      </c>
      <c r="Q5" s="53" t="str">
        <f>'General Input'!$E$8</f>
        <v>2022/23</v>
      </c>
      <c r="R5" s="53" t="str">
        <f>'General Input'!$F$8</f>
        <v>2023/24</v>
      </c>
      <c r="V5" s="143"/>
      <c r="W5" s="143"/>
      <c r="X5" s="143"/>
      <c r="Y5" s="143"/>
      <c r="Z5" s="143"/>
      <c r="AA5" s="143"/>
    </row>
    <row r="6" spans="1:27" x14ac:dyDescent="0.2">
      <c r="A6" t="str">
        <f>'Asset Disposals &amp; CC input'!A6</f>
        <v>Overhead Subtransmission Lines (Urban)</v>
      </c>
      <c r="B6" s="34">
        <f>SUMPRODUCT('Total Project Costs'!AC$6:AC$155,'Misc Data'!$Y$6:$Y$155)*'General Input'!$C$5/10^6</f>
        <v>0.24178107891912456</v>
      </c>
      <c r="C6" s="34">
        <f>SUMPRODUCT('Total Project Costs'!AD$6:AD$155,'Misc Data'!$Y$6:$Y$155)*'General Input'!$C$5/10^6</f>
        <v>0.26478901814092248</v>
      </c>
      <c r="D6" s="34">
        <f>SUMPRODUCT('Total Project Costs'!AE$6:AE$155,'Misc Data'!$Y$6:$Y$155)*'General Input'!$C$5/10^6</f>
        <v>0.27174346776079328</v>
      </c>
      <c r="E6" s="34">
        <f>SUMPRODUCT('Total Project Costs'!AF$6:AF$155,'Misc Data'!$Y$6:$Y$155)*'General Input'!$C$5/10^6</f>
        <v>0.26961086259543765</v>
      </c>
      <c r="F6" s="34">
        <f>SUMPRODUCT('Total Project Costs'!AG$6:AG$155,'Misc Data'!$Y$6:$Y$155)*'General Input'!$C$5/10^6</f>
        <v>0.28546732220452614</v>
      </c>
      <c r="H6" s="77">
        <v>0.24653189759738683</v>
      </c>
      <c r="I6" s="77">
        <v>0.27097591814351019</v>
      </c>
      <c r="J6" s="77">
        <v>0.27660951323456445</v>
      </c>
      <c r="K6" s="77">
        <v>0.28040768407461647</v>
      </c>
      <c r="L6" s="77">
        <v>0.29595790565176977</v>
      </c>
      <c r="M6" s="139"/>
      <c r="N6" s="76">
        <f>B6-H6</f>
        <v>-4.7508186782622697E-3</v>
      </c>
      <c r="O6" s="76">
        <f t="shared" ref="O6:O50" si="0">C6-I6</f>
        <v>-6.186900002587703E-3</v>
      </c>
      <c r="P6" s="76">
        <f t="shared" ref="P6:P50" si="1">D6-J6</f>
        <v>-4.8660454737711745E-3</v>
      </c>
      <c r="Q6" s="76">
        <f t="shared" ref="Q6:Q50" si="2">E6-K6</f>
        <v>-1.079682147917882E-2</v>
      </c>
      <c r="R6" s="76">
        <f t="shared" ref="R6:R50" si="3">F6-L6</f>
        <v>-1.0490583447243629E-2</v>
      </c>
      <c r="V6" s="144"/>
      <c r="W6" s="144"/>
      <c r="X6" s="144"/>
      <c r="Y6" s="144"/>
      <c r="Z6" s="144"/>
      <c r="AA6" s="144"/>
    </row>
    <row r="7" spans="1:27" x14ac:dyDescent="0.2">
      <c r="A7" t="str">
        <f>'Asset Disposals &amp; CC input'!A7</f>
        <v>Underground Subtransmission Lines (Urban)</v>
      </c>
      <c r="B7" s="34">
        <f>SUMPRODUCT('Total Project Costs'!AC$6:AC$155,'Misc Data'!$Z$6:$Z$155)*'General Input'!$C$5/10^6</f>
        <v>1.8423871023836205E-2</v>
      </c>
      <c r="C7" s="34">
        <f>SUMPRODUCT('Total Project Costs'!AD$6:AD$155,'Misc Data'!$Z$6:$Z$155)*'General Input'!$C$5/10^6</f>
        <v>5.8859069872955562E-2</v>
      </c>
      <c r="D7" s="34">
        <f>SUMPRODUCT('Total Project Costs'!AE$6:AE$155,'Misc Data'!$Z$6:$Z$155)*'General Input'!$C$5/10^6</f>
        <v>1.8663889970194664E-2</v>
      </c>
      <c r="E7" s="34">
        <f>SUMPRODUCT('Total Project Costs'!AF$6:AF$155,'Misc Data'!$Z$6:$Z$155)*'General Input'!$C$5/10^6</f>
        <v>1.8428213376423641E-2</v>
      </c>
      <c r="F7" s="34">
        <f>SUMPRODUCT('Total Project Costs'!AG$6:AG$155,'Misc Data'!$Z$6:$Z$155)*'General Input'!$C$5/10^6</f>
        <v>1.8477148014787087E-2</v>
      </c>
      <c r="H7" s="77">
        <v>1.8823602993485709E-2</v>
      </c>
      <c r="I7" s="77">
        <v>5.9928155175446703E-2</v>
      </c>
      <c r="J7" s="77">
        <v>1.9043449746696573E-2</v>
      </c>
      <c r="K7" s="77">
        <v>1.9202381987945188E-2</v>
      </c>
      <c r="L7" s="77">
        <v>1.9192933125224739E-2</v>
      </c>
      <c r="M7" s="139"/>
      <c r="N7" s="76">
        <f t="shared" ref="N7:N50" si="4">B7-H7</f>
        <v>-3.9973196964950344E-4</v>
      </c>
      <c r="O7" s="76">
        <f t="shared" si="0"/>
        <v>-1.0690853024911406E-3</v>
      </c>
      <c r="P7" s="76">
        <f t="shared" si="1"/>
        <v>-3.7955977650190945E-4</v>
      </c>
      <c r="Q7" s="76">
        <f t="shared" si="2"/>
        <v>-7.7416861152154737E-4</v>
      </c>
      <c r="R7" s="76">
        <f t="shared" si="3"/>
        <v>-7.1578511043765211E-4</v>
      </c>
      <c r="V7" s="143"/>
      <c r="W7" s="143"/>
      <c r="X7" s="143"/>
      <c r="Y7" s="143"/>
      <c r="Z7" s="143"/>
      <c r="AA7" s="143"/>
    </row>
    <row r="8" spans="1:27" x14ac:dyDescent="0.2">
      <c r="A8" t="str">
        <f>'Asset Disposals &amp; CC input'!A8</f>
        <v>Urban Zone Substations</v>
      </c>
      <c r="B8" s="34">
        <f>SUMPRODUCT('Total Project Costs'!AC$6:AC$155,'Misc Data'!$AA$6:$AA$155)*'General Input'!$C$5/10^6</f>
        <v>1.8667304904761775</v>
      </c>
      <c r="C8" s="34">
        <f>SUMPRODUCT('Total Project Costs'!AD$6:AD$155,'Misc Data'!$AA$6:$AA$155)*'General Input'!$C$5/10^6</f>
        <v>4.2813865186746742</v>
      </c>
      <c r="D8" s="34">
        <f>SUMPRODUCT('Total Project Costs'!AE$6:AE$155,'Misc Data'!$AA$6:$AA$155)*'General Input'!$C$5/10^6</f>
        <v>1.1437414157336188</v>
      </c>
      <c r="E8" s="34">
        <f>SUMPRODUCT('Total Project Costs'!AF$6:AF$155,'Misc Data'!$AA$6:$AA$155)*'General Input'!$C$5/10^6</f>
        <v>5.5221059872069969</v>
      </c>
      <c r="F8" s="34">
        <f>SUMPRODUCT('Total Project Costs'!AG$6:AG$155,'Misc Data'!$AA$6:$AA$155)*'General Input'!$C$5/10^6</f>
        <v>0.627532185316936</v>
      </c>
      <c r="H8" s="77">
        <v>1.8881310546158936</v>
      </c>
      <c r="I8" s="77">
        <v>4.3614807336410566</v>
      </c>
      <c r="J8" s="77">
        <v>1.1537425741875456</v>
      </c>
      <c r="K8" s="77">
        <v>5.7208416392073893</v>
      </c>
      <c r="L8" s="77">
        <v>0.64571224828952822</v>
      </c>
      <c r="M8" s="139"/>
      <c r="N8" s="76">
        <f t="shared" si="4"/>
        <v>-2.1400564139716138E-2</v>
      </c>
      <c r="O8" s="76">
        <f t="shared" si="0"/>
        <v>-8.009421496638236E-2</v>
      </c>
      <c r="P8" s="76">
        <f t="shared" si="1"/>
        <v>-1.0001158453926795E-2</v>
      </c>
      <c r="Q8" s="76">
        <f t="shared" si="2"/>
        <v>-0.19873565200039245</v>
      </c>
      <c r="R8" s="76">
        <f t="shared" si="3"/>
        <v>-1.8180062972592226E-2</v>
      </c>
      <c r="V8" s="144"/>
      <c r="W8" s="144"/>
      <c r="X8" s="144"/>
      <c r="Y8" s="144"/>
      <c r="Z8" s="144"/>
      <c r="AA8" s="144"/>
    </row>
    <row r="9" spans="1:27" x14ac:dyDescent="0.2">
      <c r="A9" t="str">
        <f>'Asset Disposals &amp; CC input'!A9</f>
        <v>Rural Zone Substations</v>
      </c>
      <c r="B9" s="34">
        <f>SUMPRODUCT('Total Project Costs'!AC$6:AC$155,'Misc Data'!$AB$6:$AB$155)*'General Input'!$C$5/10^6</f>
        <v>0.30639432212839396</v>
      </c>
      <c r="C9" s="34">
        <f>SUMPRODUCT('Total Project Costs'!AD$6:AD$155,'Misc Data'!$AB$6:$AB$155)*'General Input'!$C$5/10^6</f>
        <v>0.97344386622206591</v>
      </c>
      <c r="D9" s="34">
        <f>SUMPRODUCT('Total Project Costs'!AE$6:AE$155,'Misc Data'!$AB$6:$AB$155)*'General Input'!$C$5/10^6</f>
        <v>0</v>
      </c>
      <c r="E9" s="34">
        <f>SUMPRODUCT('Total Project Costs'!AF$6:AF$155,'Misc Data'!$AB$6:$AB$155)*'General Input'!$C$5/10^6</f>
        <v>0</v>
      </c>
      <c r="F9" s="34">
        <f>SUMPRODUCT('Total Project Costs'!AG$6:AG$155,'Misc Data'!$AB$6:$AB$155)*'General Input'!$C$5/10^6</f>
        <v>0</v>
      </c>
      <c r="H9" s="77">
        <v>0.30990951899550595</v>
      </c>
      <c r="I9" s="77">
        <v>0.98794188219469137</v>
      </c>
      <c r="J9" s="77">
        <v>0</v>
      </c>
      <c r="K9" s="77">
        <v>0</v>
      </c>
      <c r="L9" s="77">
        <v>0</v>
      </c>
      <c r="M9" s="139"/>
      <c r="N9" s="76">
        <f t="shared" si="4"/>
        <v>-3.5151968671119915E-3</v>
      </c>
      <c r="O9" s="76">
        <f t="shared" si="0"/>
        <v>-1.4498015972625455E-2</v>
      </c>
      <c r="P9" s="76">
        <f t="shared" si="1"/>
        <v>0</v>
      </c>
      <c r="Q9" s="76">
        <f t="shared" si="2"/>
        <v>0</v>
      </c>
      <c r="R9" s="76">
        <f t="shared" si="3"/>
        <v>0</v>
      </c>
      <c r="V9" s="143"/>
      <c r="W9" s="143"/>
      <c r="X9" s="143"/>
      <c r="Y9" s="143"/>
      <c r="Z9" s="143"/>
      <c r="AA9" s="143"/>
    </row>
    <row r="10" spans="1:27" x14ac:dyDescent="0.2">
      <c r="A10" t="str">
        <f>'Asset Disposals &amp; CC input'!A10</f>
        <v>SCADA</v>
      </c>
      <c r="B10" s="34">
        <f>SUMPRODUCT('Total Project Costs'!AC$6:AC$155,'Misc Data'!$AC$6:$AC$155)*'General Input'!$C$5/10^6</f>
        <v>0.76587864316208365</v>
      </c>
      <c r="C10" s="34">
        <f>SUMPRODUCT('Total Project Costs'!AD$6:AD$155,'Misc Data'!$AC$6:$AC$155)*'General Input'!$C$5/10^6</f>
        <v>0.77378028074542815</v>
      </c>
      <c r="D10" s="34">
        <f>SUMPRODUCT('Total Project Costs'!AE$6:AE$155,'Misc Data'!$AC$6:$AC$155)*'General Input'!$C$5/10^6</f>
        <v>0.75276988952984769</v>
      </c>
      <c r="E10" s="34">
        <f>SUMPRODUCT('Total Project Costs'!AF$6:AF$155,'Misc Data'!$AC$6:$AC$155)*'General Input'!$C$5/10^6</f>
        <v>0.46033289666422444</v>
      </c>
      <c r="F10" s="34">
        <f>SUMPRODUCT('Total Project Costs'!AG$6:AG$155,'Misc Data'!$AC$6:$AC$155)*'General Input'!$C$5/10^6</f>
        <v>2.2970411184222179</v>
      </c>
      <c r="H10" s="77">
        <v>0.78232502225547962</v>
      </c>
      <c r="I10" s="77">
        <v>0.7944862214900057</v>
      </c>
      <c r="J10" s="77">
        <v>0.76914004150238036</v>
      </c>
      <c r="K10" s="77">
        <v>0.47809136360306737</v>
      </c>
      <c r="L10" s="77">
        <v>2.3979924302004032</v>
      </c>
      <c r="M10" s="139"/>
      <c r="N10" s="76">
        <f t="shared" si="4"/>
        <v>-1.6446379093395969E-2</v>
      </c>
      <c r="O10" s="76">
        <f t="shared" si="0"/>
        <v>-2.0705940744577545E-2</v>
      </c>
      <c r="P10" s="76">
        <f t="shared" si="1"/>
        <v>-1.6370151972532665E-2</v>
      </c>
      <c r="Q10" s="76">
        <f t="shared" si="2"/>
        <v>-1.7758466938842921E-2</v>
      </c>
      <c r="R10" s="76">
        <f t="shared" si="3"/>
        <v>-0.10095131177818528</v>
      </c>
      <c r="V10" s="145"/>
      <c r="W10" s="145"/>
      <c r="X10" s="145"/>
      <c r="Y10" s="145"/>
      <c r="Z10" s="145"/>
      <c r="AA10" s="145"/>
    </row>
    <row r="11" spans="1:27" x14ac:dyDescent="0.2">
      <c r="A11" t="str">
        <f>'Asset Disposals &amp; CC input'!A11</f>
        <v>Distribution Switching Stations (Ground)</v>
      </c>
      <c r="B11" s="34">
        <f>SUMPRODUCT('Total Project Costs'!AC$6:AC$155,'Misc Data'!$AD$6:$AD$155)*'General Input'!$C$5/10^6</f>
        <v>0.26756393229465786</v>
      </c>
      <c r="C11" s="34">
        <f>SUMPRODUCT('Total Project Costs'!AD$6:AD$155,'Misc Data'!$AD$6:$AD$155)*'General Input'!$C$5/10^6</f>
        <v>0.23774373870302232</v>
      </c>
      <c r="D11" s="34">
        <f>SUMPRODUCT('Total Project Costs'!AE$6:AE$155,'Misc Data'!$AD$6:$AD$155)*'General Input'!$C$5/10^6</f>
        <v>0.24840868448628317</v>
      </c>
      <c r="E11" s="34">
        <f>SUMPRODUCT('Total Project Costs'!AF$6:AF$155,'Misc Data'!$AD$6:$AD$155)*'General Input'!$C$5/10^6</f>
        <v>0.24317590064535671</v>
      </c>
      <c r="F11" s="34">
        <f>SUMPRODUCT('Total Project Costs'!AG$6:AG$155,'Misc Data'!$AD$6:$AD$155)*'General Input'!$C$5/10^6</f>
        <v>0.24554399181619499</v>
      </c>
      <c r="H11" s="77">
        <v>0.27317338680621683</v>
      </c>
      <c r="I11" s="77">
        <v>0.24367497373919444</v>
      </c>
      <c r="J11" s="77">
        <v>0.2528779159208917</v>
      </c>
      <c r="K11" s="77">
        <v>0.25326197643195236</v>
      </c>
      <c r="L11" s="77">
        <v>0.25492231597140125</v>
      </c>
      <c r="M11" s="139"/>
      <c r="N11" s="76">
        <f t="shared" si="4"/>
        <v>-5.6094545115589756E-3</v>
      </c>
      <c r="O11" s="76">
        <f t="shared" si="0"/>
        <v>-5.9312350361721278E-3</v>
      </c>
      <c r="P11" s="76">
        <f t="shared" si="1"/>
        <v>-4.4692314346085338E-3</v>
      </c>
      <c r="Q11" s="76">
        <f t="shared" si="2"/>
        <v>-1.008607578659565E-2</v>
      </c>
      <c r="R11" s="76">
        <f t="shared" si="3"/>
        <v>-9.378324155206258E-3</v>
      </c>
    </row>
    <row r="12" spans="1:27" x14ac:dyDescent="0.2">
      <c r="A12" t="str">
        <f>'Asset Disposals &amp; CC input'!A12</f>
        <v>Overhead High Voltage Lines Urban</v>
      </c>
      <c r="B12" s="34">
        <f>SUMPRODUCT('Total Project Costs'!AC$6:AC$155,'Misc Data'!$AE$6:$AE$155)*'General Input'!$C$5/10^6</f>
        <v>8.5483438314936198</v>
      </c>
      <c r="C12" s="34">
        <f>SUMPRODUCT('Total Project Costs'!AD$6:AD$155,'Misc Data'!$AE$6:$AE$155)*'General Input'!$C$5/10^6</f>
        <v>8.5840627316858207</v>
      </c>
      <c r="D12" s="34">
        <f>SUMPRODUCT('Total Project Costs'!AE$6:AE$155,'Misc Data'!$AE$6:$AE$155)*'General Input'!$C$5/10^6</f>
        <v>7.1644340334057723</v>
      </c>
      <c r="E12" s="34">
        <f>SUMPRODUCT('Total Project Costs'!AF$6:AF$155,'Misc Data'!$AE$6:$AE$155)*'General Input'!$C$5/10^6</f>
        <v>7.0709227305034581</v>
      </c>
      <c r="F12" s="34">
        <f>SUMPRODUCT('Total Project Costs'!AG$6:AG$155,'Misc Data'!$AE$6:$AE$155)*'General Input'!$C$5/10^6</f>
        <v>7.2387148863294479</v>
      </c>
      <c r="H12" s="77">
        <v>8.971073459386032</v>
      </c>
      <c r="I12" s="77">
        <v>9.0333129228605387</v>
      </c>
      <c r="J12" s="77">
        <v>7.5328836945342124</v>
      </c>
      <c r="K12" s="77">
        <v>7.5986614632669323</v>
      </c>
      <c r="L12" s="77">
        <v>7.7499300479194648</v>
      </c>
      <c r="M12" s="139"/>
      <c r="N12" s="76">
        <f t="shared" si="4"/>
        <v>-0.4227296278924122</v>
      </c>
      <c r="O12" s="76">
        <f t="shared" si="0"/>
        <v>-0.44925019117471798</v>
      </c>
      <c r="P12" s="76">
        <f t="shared" si="1"/>
        <v>-0.36844966112844002</v>
      </c>
      <c r="Q12" s="76">
        <f t="shared" si="2"/>
        <v>-0.52773873276347416</v>
      </c>
      <c r="R12" s="76">
        <f t="shared" si="3"/>
        <v>-0.5112151615900169</v>
      </c>
    </row>
    <row r="13" spans="1:27" x14ac:dyDescent="0.2">
      <c r="A13" t="str">
        <f>'Asset Disposals &amp; CC input'!A13</f>
        <v>Overhead High Voltage Lines Rural</v>
      </c>
      <c r="B13" s="34">
        <f>SUMPRODUCT('Total Project Costs'!AC$6:AC$155,'Misc Data'!$AF$6:$AF$155)*'General Input'!$C$5/10^6</f>
        <v>19.866204251597903</v>
      </c>
      <c r="C13" s="34">
        <f>SUMPRODUCT('Total Project Costs'!AD$6:AD$155,'Misc Data'!$AF$6:$AF$155)*'General Input'!$C$5/10^6</f>
        <v>20.127850878692538</v>
      </c>
      <c r="D13" s="34">
        <f>SUMPRODUCT('Total Project Costs'!AE$6:AE$155,'Misc Data'!$AF$6:$AF$155)*'General Input'!$C$5/10^6</f>
        <v>19.098224088420167</v>
      </c>
      <c r="E13" s="34">
        <f>SUMPRODUCT('Total Project Costs'!AF$6:AF$155,'Misc Data'!$AF$6:$AF$155)*'General Input'!$C$5/10^6</f>
        <v>19.482880650602294</v>
      </c>
      <c r="F13" s="34">
        <f>SUMPRODUCT('Total Project Costs'!AG$6:AG$155,'Misc Data'!$AF$6:$AF$155)*'General Input'!$C$5/10^6</f>
        <v>18.80021927174495</v>
      </c>
      <c r="H13" s="77">
        <v>37.431878950688919</v>
      </c>
      <c r="I13" s="77">
        <v>37.709375825901844</v>
      </c>
      <c r="J13" s="77">
        <v>36.711391847819137</v>
      </c>
      <c r="K13" s="77">
        <v>30.406150135712405</v>
      </c>
      <c r="L13" s="77">
        <v>29.658603839046314</v>
      </c>
      <c r="M13" s="139"/>
      <c r="N13" s="76">
        <f t="shared" si="4"/>
        <v>-17.565674699091016</v>
      </c>
      <c r="O13" s="76">
        <f t="shared" si="0"/>
        <v>-17.581524947209306</v>
      </c>
      <c r="P13" s="76">
        <f t="shared" si="1"/>
        <v>-17.613167759398969</v>
      </c>
      <c r="Q13" s="76">
        <f t="shared" si="2"/>
        <v>-10.923269485110112</v>
      </c>
      <c r="R13" s="76">
        <f t="shared" si="3"/>
        <v>-10.858384567301364</v>
      </c>
    </row>
    <row r="14" spans="1:27" x14ac:dyDescent="0.2">
      <c r="A14" t="str">
        <f>'Asset Disposals &amp; CC input'!A14</f>
        <v>Voltage Regulators on Distribution Feeders</v>
      </c>
      <c r="B14" s="34">
        <f>SUMPRODUCT('Total Project Costs'!AC$6:AC$155,'Misc Data'!$AG$6:$AG$155)*'General Input'!$C$5/10^6</f>
        <v>1.5623989765496815</v>
      </c>
      <c r="C14" s="34">
        <f>SUMPRODUCT('Total Project Costs'!AD$6:AD$155,'Misc Data'!$AG$6:$AG$155)*'General Input'!$C$5/10^6</f>
        <v>0.82227874048820671</v>
      </c>
      <c r="D14" s="34">
        <f>SUMPRODUCT('Total Project Costs'!AE$6:AE$155,'Misc Data'!$AG$6:$AG$155)*'General Input'!$C$5/10^6</f>
        <v>1.7909029260403158</v>
      </c>
      <c r="E14" s="34">
        <f>SUMPRODUCT('Total Project Costs'!AF$6:AF$155,'Misc Data'!$AG$6:$AG$155)*'General Input'!$C$5/10^6</f>
        <v>0.89102553533279472</v>
      </c>
      <c r="F14" s="34">
        <f>SUMPRODUCT('Total Project Costs'!AG$6:AG$155,'Misc Data'!$AG$6:$AG$155)*'General Input'!$C$5/10^6</f>
        <v>1.7039515031820029</v>
      </c>
      <c r="H14" s="77">
        <v>1.5904876852302239</v>
      </c>
      <c r="I14" s="77">
        <v>0.83569267329910568</v>
      </c>
      <c r="J14" s="77">
        <v>1.8183824347718403</v>
      </c>
      <c r="K14" s="77">
        <v>0.92083462830186846</v>
      </c>
      <c r="L14" s="77">
        <v>1.763415229049208</v>
      </c>
      <c r="M14" s="139"/>
      <c r="N14" s="76">
        <f t="shared" si="4"/>
        <v>-2.8088708680542362E-2</v>
      </c>
      <c r="O14" s="76">
        <f t="shared" si="0"/>
        <v>-1.3413932810898976E-2</v>
      </c>
      <c r="P14" s="76">
        <f t="shared" si="1"/>
        <v>-2.7479508731524493E-2</v>
      </c>
      <c r="Q14" s="76">
        <f t="shared" si="2"/>
        <v>-2.9809092969073747E-2</v>
      </c>
      <c r="R14" s="76">
        <f t="shared" si="3"/>
        <v>-5.9463725867205053E-2</v>
      </c>
    </row>
    <row r="15" spans="1:27" x14ac:dyDescent="0.2">
      <c r="A15" t="str">
        <f>'Asset Disposals &amp; CC input'!A15</f>
        <v>Underground High Voltage Lines</v>
      </c>
      <c r="B15" s="34">
        <f>SUMPRODUCT('Total Project Costs'!AC$6:AC$155,'Misc Data'!$AH$6:$AH$155)*'General Input'!$C$5/10^6</f>
        <v>7.8224253801533585</v>
      </c>
      <c r="C15" s="34">
        <f>SUMPRODUCT('Total Project Costs'!AD$6:AD$155,'Misc Data'!$AH$6:$AH$155)*'General Input'!$C$5/10^6</f>
        <v>8.5619849055090249</v>
      </c>
      <c r="D15" s="34">
        <f>SUMPRODUCT('Total Project Costs'!AE$6:AE$155,'Misc Data'!$AH$6:$AH$155)*'General Input'!$C$5/10^6</f>
        <v>8.1142302661861692</v>
      </c>
      <c r="E15" s="34">
        <f>SUMPRODUCT('Total Project Costs'!AF$6:AF$155,'Misc Data'!$AH$6:$AH$155)*'General Input'!$C$5/10^6</f>
        <v>8.2117858564390751</v>
      </c>
      <c r="F15" s="34">
        <f>SUMPRODUCT('Total Project Costs'!AG$6:AG$155,'Misc Data'!$AH$6:$AH$155)*'General Input'!$C$5/10^6</f>
        <v>8.1314313780859084</v>
      </c>
      <c r="H15" s="77">
        <v>7.9715732438633706</v>
      </c>
      <c r="I15" s="77">
        <v>8.7517512828445927</v>
      </c>
      <c r="J15" s="77">
        <v>8.249614589713584</v>
      </c>
      <c r="K15" s="77">
        <v>8.5358765616548435</v>
      </c>
      <c r="L15" s="77">
        <v>8.4273728490218147</v>
      </c>
      <c r="M15" s="139"/>
      <c r="N15" s="76">
        <f t="shared" si="4"/>
        <v>-0.1491478637100121</v>
      </c>
      <c r="O15" s="76">
        <f t="shared" si="0"/>
        <v>-0.18976637733556778</v>
      </c>
      <c r="P15" s="76">
        <f t="shared" si="1"/>
        <v>-0.13538432352741481</v>
      </c>
      <c r="Q15" s="76">
        <f t="shared" si="2"/>
        <v>-0.32409070521576844</v>
      </c>
      <c r="R15" s="76">
        <f t="shared" si="3"/>
        <v>-0.29594147093590628</v>
      </c>
    </row>
    <row r="16" spans="1:27" x14ac:dyDescent="0.2">
      <c r="A16" t="str">
        <f>'Asset Disposals &amp; CC input'!A16</f>
        <v>Underground High Voltage Lines SWER</v>
      </c>
      <c r="B16" s="109">
        <f>SUMPRODUCT('Total Project Costs'!AC$6:AC$155,'Misc Data'!$AI$6:$AI$155)*'General Input'!$C$5/10^6</f>
        <v>0</v>
      </c>
      <c r="C16" s="109">
        <f>SUMPRODUCT('Total Project Costs'!AD$6:AD$155,'Misc Data'!$AI$6:$AI$155)*'General Input'!$C$5/10^6</f>
        <v>0</v>
      </c>
      <c r="D16" s="109">
        <f>SUMPRODUCT('Total Project Costs'!AE$6:AE$155,'Misc Data'!$AI$6:$AI$155)*'General Input'!$C$5/10^6</f>
        <v>0</v>
      </c>
      <c r="E16" s="109">
        <f>SUMPRODUCT('Total Project Costs'!AF$6:AF$155,'Misc Data'!$AI$6:$AI$155)*'General Input'!$C$5/10^6</f>
        <v>0</v>
      </c>
      <c r="F16" s="109">
        <f>SUMPRODUCT('Total Project Costs'!AG$6:AG$155,'Misc Data'!$AI$6:$AI$155)*'General Input'!$C$5/10^6</f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139"/>
      <c r="N16" s="76">
        <f t="shared" si="4"/>
        <v>0</v>
      </c>
      <c r="O16" s="76">
        <f t="shared" si="0"/>
        <v>0</v>
      </c>
      <c r="P16" s="76">
        <f t="shared" si="1"/>
        <v>0</v>
      </c>
      <c r="Q16" s="76">
        <f t="shared" si="2"/>
        <v>0</v>
      </c>
      <c r="R16" s="76">
        <f t="shared" si="3"/>
        <v>0</v>
      </c>
    </row>
    <row r="17" spans="1:18" x14ac:dyDescent="0.2">
      <c r="A17" t="str">
        <f>'Asset Disposals &amp; CC input'!A17</f>
        <v>Distribution Substations HV (Pole)</v>
      </c>
      <c r="B17" s="109">
        <f>SUMPRODUCT('Total Project Costs'!AC$6:AC$155,'Misc Data'!$AJ$6:$AJ$155)*'General Input'!$C$5/10^6</f>
        <v>0.14954710695203122</v>
      </c>
      <c r="C17" s="109">
        <f>SUMPRODUCT('Total Project Costs'!AD$6:AD$155,'Misc Data'!$AJ$6:$AJ$155)*'General Input'!$C$5/10^6</f>
        <v>0.1619589469238083</v>
      </c>
      <c r="D17" s="109">
        <f>SUMPRODUCT('Total Project Costs'!AE$6:AE$155,'Misc Data'!$AJ$6:$AJ$155)*'General Input'!$C$5/10^6</f>
        <v>0.18610273554658843</v>
      </c>
      <c r="E17" s="109">
        <f>SUMPRODUCT('Total Project Costs'!AF$6:AF$155,'Misc Data'!$AJ$6:$AJ$155)*'General Input'!$C$5/10^6</f>
        <v>0.17766240717684839</v>
      </c>
      <c r="F17" s="109">
        <f>SUMPRODUCT('Total Project Costs'!AG$6:AG$155,'Misc Data'!$AJ$6:$AJ$155)*'General Input'!$C$5/10^6</f>
        <v>0.19968018147172659</v>
      </c>
      <c r="H17" s="77">
        <v>0.1523834332817493</v>
      </c>
      <c r="I17" s="77">
        <v>0.1656080506392916</v>
      </c>
      <c r="J17" s="77">
        <v>0.18924295897057281</v>
      </c>
      <c r="K17" s="77">
        <v>0.18462730895231325</v>
      </c>
      <c r="L17" s="77">
        <v>0.20683903339950208</v>
      </c>
      <c r="M17" s="139"/>
      <c r="N17" s="76">
        <f t="shared" si="4"/>
        <v>-2.8363263297180863E-3</v>
      </c>
      <c r="O17" s="76">
        <f t="shared" si="0"/>
        <v>-3.6491037154832984E-3</v>
      </c>
      <c r="P17" s="76">
        <f t="shared" si="1"/>
        <v>-3.1402234239843729E-3</v>
      </c>
      <c r="Q17" s="76">
        <f t="shared" si="2"/>
        <v>-6.9649017754648546E-3</v>
      </c>
      <c r="R17" s="76">
        <f t="shared" si="3"/>
        <v>-7.1588519277754892E-3</v>
      </c>
    </row>
    <row r="18" spans="1:18" x14ac:dyDescent="0.2">
      <c r="A18" t="str">
        <f>'Asset Disposals &amp; CC input'!A18</f>
        <v>Distribution Substations HV (Ground)</v>
      </c>
      <c r="B18" s="109">
        <f>SUMPRODUCT('Total Project Costs'!AC$6:AC$155,'Misc Data'!$AK$6:$AK$155)*'General Input'!$C$5/10^6</f>
        <v>4.0827301264406239</v>
      </c>
      <c r="C18" s="109">
        <f>SUMPRODUCT('Total Project Costs'!AD$6:AD$155,'Misc Data'!$AK$6:$AK$155)*'General Input'!$C$5/10^6</f>
        <v>4.1207965212942916</v>
      </c>
      <c r="D18" s="109">
        <f>SUMPRODUCT('Total Project Costs'!AE$6:AE$155,'Misc Data'!$AK$6:$AK$155)*'General Input'!$C$5/10^6</f>
        <v>4.2331301105879637</v>
      </c>
      <c r="E18" s="109">
        <f>SUMPRODUCT('Total Project Costs'!AF$6:AF$155,'Misc Data'!$AK$6:$AK$155)*'General Input'!$C$5/10^6</f>
        <v>4.4038449943892513</v>
      </c>
      <c r="F18" s="109">
        <f>SUMPRODUCT('Total Project Costs'!AG$6:AG$155,'Misc Data'!$AK$6:$AK$155)*'General Input'!$C$5/10^6</f>
        <v>4.4656813018366472</v>
      </c>
      <c r="H18" s="77">
        <v>4.1533456229633536</v>
      </c>
      <c r="I18" s="77">
        <v>4.2073822988390592</v>
      </c>
      <c r="J18" s="77">
        <v>4.2979991406333928</v>
      </c>
      <c r="K18" s="77">
        <v>4.5707170846041976</v>
      </c>
      <c r="L18" s="77">
        <v>4.6204058928063896</v>
      </c>
      <c r="M18" s="139"/>
      <c r="N18" s="76">
        <f t="shared" si="4"/>
        <v>-7.0615496522729693E-2</v>
      </c>
      <c r="O18" s="76">
        <f t="shared" si="0"/>
        <v>-8.6585777544767595E-2</v>
      </c>
      <c r="P18" s="76">
        <f t="shared" si="1"/>
        <v>-6.4869030045429099E-2</v>
      </c>
      <c r="Q18" s="76">
        <f t="shared" si="2"/>
        <v>-0.16687209021494631</v>
      </c>
      <c r="R18" s="76">
        <f t="shared" si="3"/>
        <v>-0.15472459096974234</v>
      </c>
    </row>
    <row r="19" spans="1:18" x14ac:dyDescent="0.2">
      <c r="A19" t="str">
        <f>'Asset Disposals &amp; CC input'!A19</f>
        <v>Distribution Substations LV (Pole)</v>
      </c>
      <c r="B19" s="34">
        <f>SUMPRODUCT('Total Project Costs'!AC$6:AC$155,'Misc Data'!$AL$6:$AL$155)*'General Input'!$C$5/10^6</f>
        <v>7.446458155565912</v>
      </c>
      <c r="C19" s="34">
        <f>SUMPRODUCT('Total Project Costs'!AD$6:AD$155,'Misc Data'!$AL$6:$AL$155)*'General Input'!$C$5/10^6</f>
        <v>8.1746918261030679</v>
      </c>
      <c r="D19" s="34">
        <f>SUMPRODUCT('Total Project Costs'!AE$6:AE$155,'Misc Data'!$AL$6:$AL$155)*'General Input'!$C$5/10^6</f>
        <v>9.3216099583895744</v>
      </c>
      <c r="E19" s="34">
        <f>SUMPRODUCT('Total Project Costs'!AF$6:AF$155,'Misc Data'!$AL$6:$AL$155)*'General Input'!$C$5/10^6</f>
        <v>8.9797109456561177</v>
      </c>
      <c r="F19" s="34">
        <f>SUMPRODUCT('Total Project Costs'!AG$6:AG$155,'Misc Data'!$AL$6:$AL$155)*'General Input'!$C$5/10^6</f>
        <v>10.073587379748414</v>
      </c>
      <c r="H19" s="77">
        <v>7.5846263047755533</v>
      </c>
      <c r="I19" s="77">
        <v>8.3561582483457695</v>
      </c>
      <c r="J19" s="77">
        <v>9.4759086135660979</v>
      </c>
      <c r="K19" s="77">
        <v>9.3294399140288053</v>
      </c>
      <c r="L19" s="77">
        <v>10.432596272012976</v>
      </c>
      <c r="M19" s="139"/>
      <c r="N19" s="76">
        <f t="shared" si="4"/>
        <v>-0.13816814920964138</v>
      </c>
      <c r="O19" s="76">
        <f t="shared" si="0"/>
        <v>-0.1814664222427016</v>
      </c>
      <c r="P19" s="76">
        <f t="shared" si="1"/>
        <v>-0.15429865517652352</v>
      </c>
      <c r="Q19" s="76">
        <f t="shared" si="2"/>
        <v>-0.34972896837268763</v>
      </c>
      <c r="R19" s="76">
        <f t="shared" si="3"/>
        <v>-0.35900889226456201</v>
      </c>
    </row>
    <row r="20" spans="1:18" x14ac:dyDescent="0.2">
      <c r="A20" t="str">
        <f>'Asset Disposals &amp; CC input'!A20</f>
        <v>Distribution Substations LV (Ground)</v>
      </c>
      <c r="B20" s="34">
        <f>SUMPRODUCT('Total Project Costs'!AC$6:AC$155,'Misc Data'!$AM$6:$AM$155)*'General Input'!$C$5/10^6</f>
        <v>7.2694326755250565</v>
      </c>
      <c r="C20" s="34">
        <f>SUMPRODUCT('Total Project Costs'!AD$6:AD$155,'Misc Data'!$AM$6:$AM$155)*'General Input'!$C$5/10^6</f>
        <v>7.3576303541817643</v>
      </c>
      <c r="D20" s="34">
        <f>SUMPRODUCT('Total Project Costs'!AE$6:AE$155,'Misc Data'!$AM$6:$AM$155)*'General Input'!$C$5/10^6</f>
        <v>7.7270707488070327</v>
      </c>
      <c r="E20" s="34">
        <f>SUMPRODUCT('Total Project Costs'!AF$6:AF$155,'Misc Data'!$AM$6:$AM$155)*'General Input'!$C$5/10^6</f>
        <v>7.6472268982324163</v>
      </c>
      <c r="F20" s="34">
        <f>SUMPRODUCT('Total Project Costs'!AG$6:AG$155,'Misc Data'!$AM$6:$AM$155)*'General Input'!$C$5/10^6</f>
        <v>7.9523341274400643</v>
      </c>
      <c r="H20" s="77">
        <v>7.3809959234837139</v>
      </c>
      <c r="I20" s="77">
        <v>7.4969523227899995</v>
      </c>
      <c r="J20" s="77">
        <v>7.8272863026424488</v>
      </c>
      <c r="K20" s="77">
        <v>7.9221296768802807</v>
      </c>
      <c r="L20" s="77">
        <v>8.212546543715133</v>
      </c>
      <c r="M20" s="139"/>
      <c r="N20" s="76">
        <f t="shared" si="4"/>
        <v>-0.11156324795865746</v>
      </c>
      <c r="O20" s="76">
        <f t="shared" si="0"/>
        <v>-0.1393219686082352</v>
      </c>
      <c r="P20" s="76">
        <f t="shared" si="1"/>
        <v>-0.10021555383541614</v>
      </c>
      <c r="Q20" s="76">
        <f t="shared" si="2"/>
        <v>-0.27490277864786439</v>
      </c>
      <c r="R20" s="76">
        <f t="shared" si="3"/>
        <v>-0.26021241627506875</v>
      </c>
    </row>
    <row r="21" spans="1:18" x14ac:dyDescent="0.2">
      <c r="A21" t="str">
        <f>'Asset Disposals &amp; CC input'!A21</f>
        <v>Overhead Low Voltage Lines Underbuilt Urban</v>
      </c>
      <c r="B21" s="34">
        <f>SUMPRODUCT('Total Project Costs'!AC$6:AC$155,'Misc Data'!$AN$6:$AN$155)*'General Input'!$C$5/10^6</f>
        <v>4.5994188507969413</v>
      </c>
      <c r="C21" s="34">
        <f>SUMPRODUCT('Total Project Costs'!AD$6:AD$155,'Misc Data'!$AN$6:$AN$155)*'General Input'!$C$5/10^6</f>
        <v>3.6847347213753499</v>
      </c>
      <c r="D21" s="34">
        <f>SUMPRODUCT('Total Project Costs'!AE$6:AE$155,'Misc Data'!$AN$6:$AN$155)*'General Input'!$C$5/10^6</f>
        <v>3.7836477534791064</v>
      </c>
      <c r="E21" s="34">
        <f>SUMPRODUCT('Total Project Costs'!AF$6:AF$155,'Misc Data'!$AN$6:$AN$155)*'General Input'!$C$5/10^6</f>
        <v>3.6975905642541802</v>
      </c>
      <c r="F21" s="34">
        <f>SUMPRODUCT('Total Project Costs'!AG$6:AG$155,'Misc Data'!$AN$6:$AN$155)*'General Input'!$C$5/10^6</f>
        <v>3.8782425538224601</v>
      </c>
      <c r="H21" s="77">
        <v>4.6814392635996436</v>
      </c>
      <c r="I21" s="77">
        <v>3.7653451684995223</v>
      </c>
      <c r="J21" s="77">
        <v>3.8451596608762695</v>
      </c>
      <c r="K21" s="77">
        <v>3.8404516164516656</v>
      </c>
      <c r="L21" s="77">
        <v>4.0155206692540091</v>
      </c>
      <c r="M21" s="139"/>
      <c r="N21" s="76">
        <f t="shared" si="4"/>
        <v>-8.2020412802702225E-2</v>
      </c>
      <c r="O21" s="76">
        <f t="shared" si="0"/>
        <v>-8.0610447124172424E-2</v>
      </c>
      <c r="P21" s="76">
        <f t="shared" si="1"/>
        <v>-6.1511907397163057E-2</v>
      </c>
      <c r="Q21" s="76">
        <f t="shared" si="2"/>
        <v>-0.14286105219748535</v>
      </c>
      <c r="R21" s="76">
        <f t="shared" si="3"/>
        <v>-0.137278115431549</v>
      </c>
    </row>
    <row r="22" spans="1:18" x14ac:dyDescent="0.2">
      <c r="A22" t="str">
        <f>'Asset Disposals &amp; CC input'!A22</f>
        <v>Overhead Low Voltage Lines Underbuilt Rural</v>
      </c>
      <c r="B22" s="34">
        <f>SUMPRODUCT('Total Project Costs'!AC$6:AC$155,'Misc Data'!$AO$6:$AO$155)*'General Input'!$C$5/10^6</f>
        <v>3.5679736064994949</v>
      </c>
      <c r="C22" s="34">
        <f>SUMPRODUCT('Total Project Costs'!AD$6:AD$155,'Misc Data'!$AO$6:$AO$155)*'General Input'!$C$5/10^6</f>
        <v>2.6095840170848459</v>
      </c>
      <c r="D22" s="34">
        <f>SUMPRODUCT('Total Project Costs'!AE$6:AE$155,'Misc Data'!$AO$6:$AO$155)*'General Input'!$C$5/10^6</f>
        <v>2.6941620577545118</v>
      </c>
      <c r="E22" s="34">
        <f>SUMPRODUCT('Total Project Costs'!AF$6:AF$155,'Misc Data'!$AO$6:$AO$155)*'General Input'!$C$5/10^6</f>
        <v>2.6604717539665228</v>
      </c>
      <c r="F22" s="34">
        <f>SUMPRODUCT('Total Project Costs'!AG$6:AG$155,'Misc Data'!$AO$6:$AO$155)*'General Input'!$C$5/10^6</f>
        <v>2.7592861309850676</v>
      </c>
      <c r="H22" s="77">
        <v>3.6300914952997885</v>
      </c>
      <c r="I22" s="77">
        <v>2.6658190942249016</v>
      </c>
      <c r="J22" s="77">
        <v>2.7370184177193635</v>
      </c>
      <c r="K22" s="77">
        <v>2.7625247453520108</v>
      </c>
      <c r="L22" s="77">
        <v>2.8562372196399202</v>
      </c>
      <c r="M22" s="139"/>
      <c r="N22" s="76">
        <f t="shared" si="4"/>
        <v>-6.2117888800293564E-2</v>
      </c>
      <c r="O22" s="76">
        <f t="shared" si="0"/>
        <v>-5.6235077140055711E-2</v>
      </c>
      <c r="P22" s="76">
        <f t="shared" si="1"/>
        <v>-4.2856359964851709E-2</v>
      </c>
      <c r="Q22" s="76">
        <f t="shared" si="2"/>
        <v>-0.10205299138548796</v>
      </c>
      <c r="R22" s="76">
        <f t="shared" si="3"/>
        <v>-9.695108865485258E-2</v>
      </c>
    </row>
    <row r="23" spans="1:18" x14ac:dyDescent="0.2">
      <c r="A23" t="str">
        <f>'Asset Disposals &amp; CC input'!A23</f>
        <v>Overhead Low Voltage Lines Urban</v>
      </c>
      <c r="B23" s="34">
        <f>SUMPRODUCT('Total Project Costs'!AC$6:AC$155,'Misc Data'!$AP$6:$AP$155)*'General Input'!$C$5/10^6</f>
        <v>5.0801874278894967</v>
      </c>
      <c r="C23" s="34">
        <f>SUMPRODUCT('Total Project Costs'!AD$6:AD$155,'Misc Data'!$AP$6:$AP$155)*'General Input'!$C$5/10^6</f>
        <v>4.2572796301340929</v>
      </c>
      <c r="D23" s="34">
        <f>SUMPRODUCT('Total Project Costs'!AE$6:AE$155,'Misc Data'!$AP$6:$AP$155)*'General Input'!$C$5/10^6</f>
        <v>4.3617233041827594</v>
      </c>
      <c r="E23" s="34">
        <f>SUMPRODUCT('Total Project Costs'!AF$6:AF$155,'Misc Data'!$AP$6:$AP$155)*'General Input'!$C$5/10^6</f>
        <v>4.315174943274064</v>
      </c>
      <c r="F23" s="34">
        <f>SUMPRODUCT('Total Project Costs'!AG$6:AG$155,'Misc Data'!$AP$6:$AP$155)*'General Input'!$C$5/10^6</f>
        <v>4.5151868670848758</v>
      </c>
      <c r="H23" s="77">
        <v>5.1726560154105234</v>
      </c>
      <c r="I23" s="77">
        <v>4.3524490914690634</v>
      </c>
      <c r="J23" s="77">
        <v>4.4349475670781144</v>
      </c>
      <c r="K23" s="77">
        <v>4.4839177709951947</v>
      </c>
      <c r="L23" s="77">
        <v>4.6770753239793734</v>
      </c>
      <c r="M23" s="139"/>
      <c r="N23" s="76">
        <f t="shared" ref="N23:N48" si="5">B23-H23</f>
        <v>-9.2468587521026713E-2</v>
      </c>
      <c r="O23" s="76">
        <f t="shared" ref="O23:O48" si="6">C23-I23</f>
        <v>-9.5169461334970507E-2</v>
      </c>
      <c r="P23" s="76">
        <f t="shared" ref="P23:P48" si="7">D23-J23</f>
        <v>-7.3224262895354997E-2</v>
      </c>
      <c r="Q23" s="76">
        <f t="shared" ref="Q23:Q48" si="8">E23-K23</f>
        <v>-0.16874282772113069</v>
      </c>
      <c r="R23" s="76">
        <f t="shared" ref="R23:R48" si="9">F23-L23</f>
        <v>-0.1618884568944976</v>
      </c>
    </row>
    <row r="24" spans="1:18" x14ac:dyDescent="0.2">
      <c r="A24" t="str">
        <f>'Asset Disposals &amp; CC input'!A24</f>
        <v>Overhead Low Voltage Lines Rural</v>
      </c>
      <c r="B24" s="34">
        <f>SUMPRODUCT('Total Project Costs'!AC$6:AC$155,'Misc Data'!$AQ$6:$AQ$155)*'General Input'!$C$5/10^6</f>
        <v>6.2741840585954805</v>
      </c>
      <c r="C24" s="34">
        <f>SUMPRODUCT('Total Project Costs'!AD$6:AD$155,'Misc Data'!$AQ$6:$AQ$155)*'General Input'!$C$5/10^6</f>
        <v>5.5321090545760025</v>
      </c>
      <c r="D24" s="34">
        <f>SUMPRODUCT('Total Project Costs'!AE$6:AE$155,'Misc Data'!$AQ$6:$AQ$155)*'General Input'!$C$5/10^6</f>
        <v>5.7105146977408756</v>
      </c>
      <c r="E24" s="34">
        <f>SUMPRODUCT('Total Project Costs'!AF$6:AF$155,'Misc Data'!$AQ$6:$AQ$155)*'General Input'!$C$5/10^6</f>
        <v>5.6771067909716599</v>
      </c>
      <c r="F24" s="34">
        <f>SUMPRODUCT('Total Project Costs'!AG$6:AG$155,'Misc Data'!$AQ$6:$AQ$155)*'General Input'!$C$5/10^6</f>
        <v>5.9239585071406253</v>
      </c>
      <c r="H24" s="77">
        <v>11.552478144873252</v>
      </c>
      <c r="I24" s="77">
        <v>10.801374949560003</v>
      </c>
      <c r="J24" s="77">
        <v>11.00242476057282</v>
      </c>
      <c r="K24" s="77">
        <v>8.5593189374682481</v>
      </c>
      <c r="L24" s="77">
        <v>8.8021920182142708</v>
      </c>
      <c r="M24" s="139"/>
      <c r="N24" s="76">
        <f t="shared" si="5"/>
        <v>-5.2782940862777714</v>
      </c>
      <c r="O24" s="76">
        <f t="shared" si="6"/>
        <v>-5.2692658949840006</v>
      </c>
      <c r="P24" s="76">
        <f t="shared" si="7"/>
        <v>-5.2919100628319446</v>
      </c>
      <c r="Q24" s="76">
        <f t="shared" si="8"/>
        <v>-2.8822121464965882</v>
      </c>
      <c r="R24" s="76">
        <f t="shared" si="9"/>
        <v>-2.8782335110736454</v>
      </c>
    </row>
    <row r="25" spans="1:18" x14ac:dyDescent="0.2">
      <c r="A25" t="str">
        <f>'Asset Disposals &amp; CC input'!A25</f>
        <v>Underground Low Voltage Lines</v>
      </c>
      <c r="B25" s="34">
        <f>SUMPRODUCT('Total Project Costs'!AC$6:AC$155,'Misc Data'!$AR$6:$AR$155)*'General Input'!$C$5/10^6</f>
        <v>6.7265949662808016</v>
      </c>
      <c r="C25" s="34">
        <f>SUMPRODUCT('Total Project Costs'!AD$6:AD$155,'Misc Data'!$AR$6:$AR$155)*'General Input'!$C$5/10^6</f>
        <v>6.876860097696146</v>
      </c>
      <c r="D25" s="34">
        <f>SUMPRODUCT('Total Project Costs'!AE$6:AE$155,'Misc Data'!$AR$6:$AR$155)*'General Input'!$C$5/10^6</f>
        <v>6.9770544433486403</v>
      </c>
      <c r="E25" s="34">
        <f>SUMPRODUCT('Total Project Costs'!AF$6:AF$155,'Misc Data'!$AR$6:$AR$155)*'General Input'!$C$5/10^6</f>
        <v>6.9667906355969702</v>
      </c>
      <c r="F25" s="34">
        <f>SUMPRODUCT('Total Project Costs'!AG$6:AG$155,'Misc Data'!$AR$6:$AR$155)*'General Input'!$C$5/10^6</f>
        <v>7.0403813571731719</v>
      </c>
      <c r="H25" s="77">
        <v>11.661577027011957</v>
      </c>
      <c r="I25" s="77">
        <v>11.82167472052469</v>
      </c>
      <c r="J25" s="77">
        <v>11.927934807775795</v>
      </c>
      <c r="K25" s="77">
        <v>12.113286854009839</v>
      </c>
      <c r="L25" s="77">
        <v>12.178170792939174</v>
      </c>
      <c r="M25" s="139"/>
      <c r="N25" s="76">
        <f t="shared" si="5"/>
        <v>-4.934982060731155</v>
      </c>
      <c r="O25" s="76">
        <f t="shared" si="6"/>
        <v>-4.9448146228285443</v>
      </c>
      <c r="P25" s="76">
        <f t="shared" si="7"/>
        <v>-4.9508803644271548</v>
      </c>
      <c r="Q25" s="76">
        <f t="shared" si="8"/>
        <v>-5.1464962184128691</v>
      </c>
      <c r="R25" s="76">
        <f t="shared" si="9"/>
        <v>-5.1377894357660017</v>
      </c>
    </row>
    <row r="26" spans="1:18" x14ac:dyDescent="0.2">
      <c r="A26" t="str">
        <f>'Asset Disposals &amp; CC input'!A26</f>
        <v>Underground Low Voltage Common Trench</v>
      </c>
      <c r="B26" s="34">
        <f>SUMPRODUCT('Total Project Costs'!AC$6:AC$155,'Misc Data'!$AS$6:$AS$155)*'General Input'!$C$5/10^6</f>
        <v>2.7553286367263405</v>
      </c>
      <c r="C26" s="34">
        <f>SUMPRODUCT('Total Project Costs'!AD$6:AD$155,'Misc Data'!$AS$6:$AS$155)*'General Input'!$C$5/10^6</f>
        <v>2.9330427832951651</v>
      </c>
      <c r="D26" s="34">
        <f>SUMPRODUCT('Total Project Costs'!AE$6:AE$155,'Misc Data'!$AS$6:$AS$155)*'General Input'!$C$5/10^6</f>
        <v>2.9696986728209289</v>
      </c>
      <c r="E26" s="34">
        <f>SUMPRODUCT('Total Project Costs'!AF$6:AF$155,'Misc Data'!$AS$6:$AS$155)*'General Input'!$C$5/10^6</f>
        <v>3.0195910246736974</v>
      </c>
      <c r="F26" s="34">
        <f>SUMPRODUCT('Total Project Costs'!AG$6:AG$155,'Misc Data'!$AS$6:$AS$155)*'General Input'!$C$5/10^6</f>
        <v>3.0729606133674756</v>
      </c>
      <c r="H26" s="77">
        <v>2.8010170853007264</v>
      </c>
      <c r="I26" s="77">
        <v>2.9922800819483517</v>
      </c>
      <c r="J26" s="77">
        <v>3.0123617054128817</v>
      </c>
      <c r="K26" s="77">
        <v>3.1316066160696829</v>
      </c>
      <c r="L26" s="77">
        <v>3.1770306249969988</v>
      </c>
      <c r="M26" s="139"/>
      <c r="N26" s="76">
        <f t="shared" si="5"/>
        <v>-4.5688448574385809E-2</v>
      </c>
      <c r="O26" s="76">
        <f t="shared" si="6"/>
        <v>-5.923729865318661E-2</v>
      </c>
      <c r="P26" s="76">
        <f t="shared" si="7"/>
        <v>-4.266303259195281E-2</v>
      </c>
      <c r="Q26" s="76">
        <f t="shared" si="8"/>
        <v>-0.11201559139598549</v>
      </c>
      <c r="R26" s="76">
        <f t="shared" si="9"/>
        <v>-0.10407001162952323</v>
      </c>
    </row>
    <row r="27" spans="1:18" x14ac:dyDescent="0.2">
      <c r="A27" t="str">
        <f>'Asset Disposals &amp; CC input'!A27</f>
        <v>HVST Service Connections</v>
      </c>
      <c r="B27" s="34">
        <f>SUMPRODUCT('Total Project Costs'!AC$6:AC$155,'Misc Data'!$AT$6:$AT$155)*'General Input'!$C$5/10^6</f>
        <v>0</v>
      </c>
      <c r="C27" s="34">
        <f>SUMPRODUCT('Total Project Costs'!AD$6:AD$155,'Misc Data'!$AT$6:$AT$155)*'General Input'!$C$5/10^6</f>
        <v>0</v>
      </c>
      <c r="D27" s="34">
        <f>SUMPRODUCT('Total Project Costs'!AE$6:AE$155,'Misc Data'!$AT$6:$AT$155)*'General Input'!$C$5/10^6</f>
        <v>0</v>
      </c>
      <c r="E27" s="34">
        <f>SUMPRODUCT('Total Project Costs'!AF$6:AF$155,'Misc Data'!$AT$6:$AT$155)*'General Input'!$C$5/10^6</f>
        <v>0</v>
      </c>
      <c r="F27" s="34">
        <f>SUMPRODUCT('Total Project Costs'!AG$6:AG$155,'Misc Data'!$AT$6:$AT$155)*'General Input'!$C$5/10^6</f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  <c r="M27" s="139"/>
      <c r="N27" s="76">
        <f t="shared" si="5"/>
        <v>0</v>
      </c>
      <c r="O27" s="76">
        <f t="shared" si="6"/>
        <v>0</v>
      </c>
      <c r="P27" s="76">
        <f t="shared" si="7"/>
        <v>0</v>
      </c>
      <c r="Q27" s="76">
        <f t="shared" si="8"/>
        <v>0</v>
      </c>
      <c r="R27" s="76">
        <f t="shared" si="9"/>
        <v>0</v>
      </c>
    </row>
    <row r="28" spans="1:18" x14ac:dyDescent="0.2">
      <c r="A28" t="str">
        <f>'Asset Disposals &amp; CC input'!A28</f>
        <v>HV Service Connections</v>
      </c>
      <c r="B28" s="34">
        <f>SUMPRODUCT('Total Project Costs'!AC$6:AC$155,'Misc Data'!$AU$6:$AU$155)*'General Input'!$C$5/10^6</f>
        <v>5.1069429178326957E-2</v>
      </c>
      <c r="C28" s="34">
        <f>SUMPRODUCT('Total Project Costs'!AD$6:AD$155,'Misc Data'!$AU$6:$AU$155)*'General Input'!$C$5/10^6</f>
        <v>4.8107220536131562E-2</v>
      </c>
      <c r="D28" s="34">
        <f>SUMPRODUCT('Total Project Costs'!AE$6:AE$155,'Misc Data'!$AU$6:$AU$155)*'General Input'!$C$5/10^6</f>
        <v>4.7737878722634602E-2</v>
      </c>
      <c r="E28" s="34">
        <f>SUMPRODUCT('Total Project Costs'!AF$6:AF$155,'Misc Data'!$AU$6:$AU$155)*'General Input'!$C$5/10^6</f>
        <v>4.7159132521528577E-2</v>
      </c>
      <c r="F28" s="34">
        <f>SUMPRODUCT('Total Project Costs'!AG$6:AG$155,'Misc Data'!$AU$6:$AU$155)*'General Input'!$C$5/10^6</f>
        <v>4.5920817978389358E-2</v>
      </c>
      <c r="H28" s="77">
        <v>0.19414024501202468</v>
      </c>
      <c r="I28" s="77">
        <v>0.1853233957929086</v>
      </c>
      <c r="J28" s="77">
        <v>0.18407954191693854</v>
      </c>
      <c r="K28" s="77">
        <v>0.18565155621548601</v>
      </c>
      <c r="L28" s="77">
        <v>0.18109984625350123</v>
      </c>
      <c r="M28" s="139"/>
      <c r="N28" s="76">
        <f t="shared" si="5"/>
        <v>-0.14307081583369771</v>
      </c>
      <c r="O28" s="76">
        <f t="shared" si="6"/>
        <v>-0.13721617525677704</v>
      </c>
      <c r="P28" s="76">
        <f t="shared" si="7"/>
        <v>-0.13634166319430394</v>
      </c>
      <c r="Q28" s="76">
        <f t="shared" si="8"/>
        <v>-0.13849242369395742</v>
      </c>
      <c r="R28" s="76">
        <f t="shared" si="9"/>
        <v>-0.13517902827511186</v>
      </c>
    </row>
    <row r="29" spans="1:18" x14ac:dyDescent="0.2">
      <c r="A29" t="str">
        <f>'Asset Disposals &amp; CC input'!A29</f>
        <v>HV Metering CA Service Connections</v>
      </c>
      <c r="B29" s="34">
        <f>SUMPRODUCT('Total Project Costs'!AC$6:AC$155,'Misc Data'!$AV$6:$AV$155)*'General Input'!$C$5/10^6</f>
        <v>9.9877023711545145E-3</v>
      </c>
      <c r="C29" s="34">
        <f>SUMPRODUCT('Total Project Costs'!AD$6:AD$155,'Misc Data'!$AV$6:$AV$155)*'General Input'!$C$5/10^6</f>
        <v>9.9052587736366063E-3</v>
      </c>
      <c r="D29" s="34">
        <f>SUMPRODUCT('Total Project Costs'!AE$6:AE$155,'Misc Data'!$AV$6:$AV$155)*'General Input'!$C$5/10^6</f>
        <v>1.0047358341307528E-2</v>
      </c>
      <c r="E29" s="34">
        <f>SUMPRODUCT('Total Project Costs'!AF$6:AF$155,'Misc Data'!$AV$6:$AV$155)*'General Input'!$C$5/10^6</f>
        <v>9.8809022614718637E-3</v>
      </c>
      <c r="F29" s="34">
        <f>SUMPRODUCT('Total Project Costs'!AG$6:AG$155,'Misc Data'!$AV$6:$AV$155)*'General Input'!$C$5/10^6</f>
        <v>9.9232657343592944E-3</v>
      </c>
      <c r="H29" s="77">
        <v>9.1272148474828806E-3</v>
      </c>
      <c r="I29" s="77">
        <v>9.0835952083159095E-3</v>
      </c>
      <c r="J29" s="77">
        <v>9.1579755652487216E-3</v>
      </c>
      <c r="K29" s="77">
        <v>9.214161678298494E-3</v>
      </c>
      <c r="L29" s="77">
        <v>9.2249405646947572E-3</v>
      </c>
      <c r="M29" s="139"/>
      <c r="N29" s="76">
        <f t="shared" si="5"/>
        <v>8.6048752367163389E-4</v>
      </c>
      <c r="O29" s="76">
        <f t="shared" si="6"/>
        <v>8.2166356532069676E-4</v>
      </c>
      <c r="P29" s="76">
        <f t="shared" si="7"/>
        <v>8.8938277605880682E-4</v>
      </c>
      <c r="Q29" s="76">
        <f t="shared" si="8"/>
        <v>6.6674058317336971E-4</v>
      </c>
      <c r="R29" s="76">
        <f t="shared" si="9"/>
        <v>6.9832516966453727E-4</v>
      </c>
    </row>
    <row r="30" spans="1:18" x14ac:dyDescent="0.2">
      <c r="A30" t="str">
        <f>'Asset Disposals &amp; CC input'!A30</f>
        <v>HV/LV Service Connections</v>
      </c>
      <c r="B30" s="34">
        <f>SUMPRODUCT('Total Project Costs'!AC$6:AC$155,'Misc Data'!$AW$6:$AW$155)*'General Input'!$C$5/10^6</f>
        <v>9.2370816743973891E-2</v>
      </c>
      <c r="C30" s="34">
        <f>SUMPRODUCT('Total Project Costs'!AD$6:AD$155,'Misc Data'!$AW$6:$AW$155)*'General Input'!$C$5/10^6</f>
        <v>8.7012980636383991E-2</v>
      </c>
      <c r="D30" s="34">
        <f>SUMPRODUCT('Total Project Costs'!AE$6:AE$155,'Misc Data'!$AW$6:$AW$155)*'General Input'!$C$5/10^6</f>
        <v>8.6344940959431959E-2</v>
      </c>
      <c r="E30" s="34">
        <f>SUMPRODUCT('Total Project Costs'!AF$6:AF$155,'Misc Data'!$AW$6:$AW$155)*'General Input'!$C$5/10^6</f>
        <v>8.529814525124095E-2</v>
      </c>
      <c r="F30" s="34">
        <f>SUMPRODUCT('Total Project Costs'!AG$6:AG$155,'Misc Data'!$AW$6:$AW$155)*'General Input'!$C$5/10^6</f>
        <v>8.3058368391070891E-2</v>
      </c>
      <c r="H30" s="77">
        <v>0.35114731617651129</v>
      </c>
      <c r="I30" s="77">
        <v>0.33520001508891956</v>
      </c>
      <c r="J30" s="77">
        <v>0.33295021907039901</v>
      </c>
      <c r="K30" s="77">
        <v>0.33579356874213695</v>
      </c>
      <c r="L30" s="77">
        <v>0.32756075366010257</v>
      </c>
      <c r="M30" s="139"/>
      <c r="N30" s="76">
        <f t="shared" si="5"/>
        <v>-0.25877649943253739</v>
      </c>
      <c r="O30" s="76">
        <f t="shared" si="6"/>
        <v>-0.24818703445253557</v>
      </c>
      <c r="P30" s="76">
        <f t="shared" si="7"/>
        <v>-0.24660527811096705</v>
      </c>
      <c r="Q30" s="76">
        <f t="shared" si="8"/>
        <v>-0.25049542349089599</v>
      </c>
      <c r="R30" s="76">
        <f t="shared" si="9"/>
        <v>-0.24450238526903167</v>
      </c>
    </row>
    <row r="31" spans="1:18" x14ac:dyDescent="0.2">
      <c r="A31" t="str">
        <f>'Asset Disposals &amp; CC input'!A31</f>
        <v>Business LV Service Connections</v>
      </c>
      <c r="B31" s="34">
        <f>SUMPRODUCT('Total Project Costs'!AC$6:AC$155,'Misc Data'!$AX$6:$AX$155)*'General Input'!$C$5/10^6</f>
        <v>0.25095583466336741</v>
      </c>
      <c r="C31" s="34">
        <f>SUMPRODUCT('Total Project Costs'!AD$6:AD$155,'Misc Data'!$AX$6:$AX$155)*'General Input'!$C$5/10^6</f>
        <v>0.23686769656327852</v>
      </c>
      <c r="D31" s="34">
        <f>SUMPRODUCT('Total Project Costs'!AE$6:AE$155,'Misc Data'!$AX$6:$AX$155)*'General Input'!$C$5/10^6</f>
        <v>0.2353055162923508</v>
      </c>
      <c r="E31" s="34">
        <f>SUMPRODUCT('Total Project Costs'!AF$6:AF$155,'Misc Data'!$AX$6:$AX$155)*'General Input'!$C$5/10^6</f>
        <v>0.23245608456580311</v>
      </c>
      <c r="F31" s="34">
        <f>SUMPRODUCT('Total Project Costs'!AG$6:AG$155,'Misc Data'!$AX$6:$AX$155)*'General Input'!$C$5/10^6</f>
        <v>0.226601524023095</v>
      </c>
      <c r="H31" s="77">
        <v>0.92799617361615938</v>
      </c>
      <c r="I31" s="77">
        <v>0.88620919379659313</v>
      </c>
      <c r="J31" s="77">
        <v>0.88045116645875188</v>
      </c>
      <c r="K31" s="77">
        <v>0.88796955143755729</v>
      </c>
      <c r="L31" s="77">
        <v>0.86639197140695712</v>
      </c>
      <c r="M31" s="139"/>
      <c r="N31" s="76">
        <f t="shared" si="5"/>
        <v>-0.67704033895279192</v>
      </c>
      <c r="O31" s="76">
        <f t="shared" si="6"/>
        <v>-0.64934149723331458</v>
      </c>
      <c r="P31" s="76">
        <f t="shared" si="7"/>
        <v>-0.64514565016640102</v>
      </c>
      <c r="Q31" s="76">
        <f t="shared" si="8"/>
        <v>-0.65551346687175416</v>
      </c>
      <c r="R31" s="76">
        <f t="shared" si="9"/>
        <v>-0.63979044738386215</v>
      </c>
    </row>
    <row r="32" spans="1:18" x14ac:dyDescent="0.2">
      <c r="A32" t="str">
        <f>'Asset Disposals &amp; CC input'!A32</f>
        <v>Business LV Metering CA Service Connections</v>
      </c>
      <c r="B32" s="34">
        <f>SUMPRODUCT('Total Project Costs'!AC$6:AC$155,'Misc Data'!$AY$6:$AY$155)*'General Input'!$C$5/10^6</f>
        <v>0.35641603132348793</v>
      </c>
      <c r="C32" s="34">
        <f>SUMPRODUCT('Total Project Costs'!AD$6:AD$155,'Misc Data'!$AY$6:$AY$155)*'General Input'!$C$5/10^6</f>
        <v>0.35315524390701047</v>
      </c>
      <c r="D32" s="34">
        <f>SUMPRODUCT('Total Project Costs'!AE$6:AE$155,'Misc Data'!$AY$6:$AY$155)*'General Input'!$C$5/10^6</f>
        <v>0.35772902243182741</v>
      </c>
      <c r="E32" s="34">
        <f>SUMPRODUCT('Total Project Costs'!AF$6:AF$155,'Misc Data'!$AY$6:$AY$155)*'General Input'!$C$5/10^6</f>
        <v>0.35136915066407132</v>
      </c>
      <c r="F32" s="34">
        <f>SUMPRODUCT('Total Project Costs'!AG$6:AG$155,'Misc Data'!$AY$6:$AY$155)*'General Input'!$C$5/10^6</f>
        <v>0.35272814136281255</v>
      </c>
      <c r="H32" s="77">
        <v>0.32533449624692345</v>
      </c>
      <c r="I32" s="77">
        <v>0.32346979172513102</v>
      </c>
      <c r="J32" s="77">
        <v>0.3256123444077032</v>
      </c>
      <c r="K32" s="77">
        <v>0.32729050030778195</v>
      </c>
      <c r="L32" s="77">
        <v>0.32753951335117654</v>
      </c>
      <c r="M32" s="139"/>
      <c r="N32" s="76">
        <f t="shared" si="5"/>
        <v>3.108153507656447E-2</v>
      </c>
      <c r="O32" s="76">
        <f t="shared" si="6"/>
        <v>2.9685452181879457E-2</v>
      </c>
      <c r="P32" s="76">
        <f t="shared" si="7"/>
        <v>3.2116678024124212E-2</v>
      </c>
      <c r="Q32" s="76">
        <f t="shared" si="8"/>
        <v>2.4078650356289366E-2</v>
      </c>
      <c r="R32" s="76">
        <f t="shared" si="9"/>
        <v>2.5188628011636016E-2</v>
      </c>
    </row>
    <row r="33" spans="1:18" x14ac:dyDescent="0.2">
      <c r="A33" t="str">
        <f>'Asset Disposals &amp; CC input'!A33</f>
        <v>Domestic LV Service Connections</v>
      </c>
      <c r="B33" s="34">
        <f>SUMPRODUCT('Total Project Costs'!AC$6:AC$155,'Misc Data'!$AZ$6:$AZ$155)*'General Input'!$C$5/10^6</f>
        <v>1.9674885120961445</v>
      </c>
      <c r="C33" s="34">
        <f>SUMPRODUCT('Total Project Costs'!AD$6:AD$155,'Misc Data'!$AZ$6:$AZ$155)*'General Input'!$C$5/10^6</f>
        <v>1.8547717566381137</v>
      </c>
      <c r="D33" s="34">
        <f>SUMPRODUCT('Total Project Costs'!AE$6:AE$155,'Misc Data'!$AZ$6:$AZ$155)*'General Input'!$C$5/10^6</f>
        <v>1.8413008935201225</v>
      </c>
      <c r="E33" s="34">
        <f>SUMPRODUCT('Total Project Costs'!AF$6:AF$155,'Misc Data'!$AZ$6:$AZ$155)*'General Input'!$C$5/10^6</f>
        <v>1.8189878606973324</v>
      </c>
      <c r="F33" s="34">
        <f>SUMPRODUCT('Total Project Costs'!AG$6:AG$155,'Misc Data'!$AZ$6:$AZ$155)*'General Input'!$C$5/10^6</f>
        <v>1.7719724526070206</v>
      </c>
      <c r="H33" s="77">
        <v>7.4013657640335682</v>
      </c>
      <c r="I33" s="77">
        <v>7.0663073507799883</v>
      </c>
      <c r="J33" s="77">
        <v>7.0194497963628102</v>
      </c>
      <c r="K33" s="77">
        <v>7.0793932993340487</v>
      </c>
      <c r="L33" s="77">
        <v>6.9064039636314503</v>
      </c>
      <c r="M33" s="139"/>
      <c r="N33" s="76">
        <f t="shared" si="5"/>
        <v>-5.4338772519374237</v>
      </c>
      <c r="O33" s="76">
        <f t="shared" si="6"/>
        <v>-5.2115355941418748</v>
      </c>
      <c r="P33" s="76">
        <f t="shared" si="7"/>
        <v>-5.1781489028426879</v>
      </c>
      <c r="Q33" s="76">
        <f t="shared" si="8"/>
        <v>-5.2604054386367167</v>
      </c>
      <c r="R33" s="76">
        <f t="shared" si="9"/>
        <v>-5.1344315110244292</v>
      </c>
    </row>
    <row r="34" spans="1:18" x14ac:dyDescent="0.2">
      <c r="A34" t="str">
        <f>'Asset Disposals &amp; CC input'!A34</f>
        <v>Domestic LV Metering CA Service Connections</v>
      </c>
      <c r="B34" s="34">
        <f>SUMPRODUCT('Total Project Costs'!AC$6:AC$155,'Misc Data'!$BA$6:$BA$155)*'General Input'!$C$5/10^6</f>
        <v>0.50221172021335458</v>
      </c>
      <c r="C34" s="34">
        <f>SUMPRODUCT('Total Project Costs'!AD$6:AD$155,'Misc Data'!$BA$6:$BA$155)*'General Input'!$C$5/10^6</f>
        <v>0.49669462831036182</v>
      </c>
      <c r="D34" s="34">
        <f>SUMPRODUCT('Total Project Costs'!AE$6:AE$155,'Misc Data'!$BA$6:$BA$155)*'General Input'!$C$5/10^6</f>
        <v>0.50170072600434668</v>
      </c>
      <c r="E34" s="34">
        <f>SUMPRODUCT('Total Project Costs'!AF$6:AF$155,'Misc Data'!$BA$6:$BA$155)*'General Input'!$C$5/10^6</f>
        <v>0.49152437840006108</v>
      </c>
      <c r="F34" s="34">
        <f>SUMPRODUCT('Total Project Costs'!AG$6:AG$155,'Misc Data'!$BA$6:$BA$155)*'General Input'!$C$5/10^6</f>
        <v>0.49299716517645181</v>
      </c>
      <c r="H34" s="77">
        <v>0.45733182626792362</v>
      </c>
      <c r="I34" s="77">
        <v>0.4538126653038782</v>
      </c>
      <c r="J34" s="77">
        <v>0.45535067210685509</v>
      </c>
      <c r="K34" s="77">
        <v>0.45676933466859909</v>
      </c>
      <c r="L34" s="77">
        <v>0.45672768034507061</v>
      </c>
      <c r="M34" s="139"/>
      <c r="N34" s="76">
        <f t="shared" si="5"/>
        <v>4.487989394543096E-2</v>
      </c>
      <c r="O34" s="76">
        <f t="shared" si="6"/>
        <v>4.2881963006483614E-2</v>
      </c>
      <c r="P34" s="76">
        <f t="shared" si="7"/>
        <v>4.6350053897491583E-2</v>
      </c>
      <c r="Q34" s="76">
        <f t="shared" si="8"/>
        <v>3.4755043731461988E-2</v>
      </c>
      <c r="R34" s="76">
        <f t="shared" si="9"/>
        <v>3.6269484831381205E-2</v>
      </c>
    </row>
    <row r="35" spans="1:18" x14ac:dyDescent="0.2">
      <c r="A35" t="str">
        <f>'Asset Disposals &amp; CC input'!A35</f>
        <v>Wholesale Metering</v>
      </c>
      <c r="B35" s="34">
        <f>SUMPRODUCT('Total Project Costs'!AC$6:AC$155,'Misc Data'!$BB$6:$BB$155)*'General Input'!$C$5/10^6</f>
        <v>0</v>
      </c>
      <c r="C35" s="34">
        <f>SUMPRODUCT('Total Project Costs'!AD$6:AD$155,'Misc Data'!$BB$6:$BB$155)*'General Input'!$C$5/10^6</f>
        <v>0</v>
      </c>
      <c r="D35" s="34">
        <f>SUMPRODUCT('Total Project Costs'!AE$6:AE$155,'Misc Data'!$BB$6:$BB$155)*'General Input'!$C$5/10^6</f>
        <v>0</v>
      </c>
      <c r="E35" s="34">
        <f>SUMPRODUCT('Total Project Costs'!AF$6:AF$155,'Misc Data'!$BB$6:$BB$155)*'General Input'!$C$5/10^6</f>
        <v>0</v>
      </c>
      <c r="F35" s="34">
        <f>SUMPRODUCT('Total Project Costs'!AG$6:AG$155,'Misc Data'!$BB$6:$BB$155)*'General Input'!$C$5/10^6</f>
        <v>0</v>
      </c>
      <c r="H35" s="77">
        <v>0</v>
      </c>
      <c r="I35" s="77">
        <v>0</v>
      </c>
      <c r="J35" s="77">
        <v>0</v>
      </c>
      <c r="K35" s="77">
        <v>0</v>
      </c>
      <c r="L35" s="77">
        <v>0</v>
      </c>
      <c r="M35" s="139"/>
      <c r="N35" s="76">
        <f t="shared" si="5"/>
        <v>0</v>
      </c>
      <c r="O35" s="76">
        <f t="shared" si="6"/>
        <v>0</v>
      </c>
      <c r="P35" s="76">
        <f t="shared" si="7"/>
        <v>0</v>
      </c>
      <c r="Q35" s="76">
        <f t="shared" si="8"/>
        <v>0</v>
      </c>
      <c r="R35" s="76">
        <f t="shared" si="9"/>
        <v>0</v>
      </c>
    </row>
    <row r="36" spans="1:18" x14ac:dyDescent="0.2">
      <c r="A36" t="str">
        <f>'Asset Disposals &amp; CC input'!A36</f>
        <v>HV Metering</v>
      </c>
      <c r="B36" s="34">
        <f>SUMPRODUCT('Total Project Costs'!AC$6:AC$155,'Misc Data'!$BC$6:$BC$155)*'General Input'!$C$5/10^6</f>
        <v>0</v>
      </c>
      <c r="C36" s="34">
        <f>SUMPRODUCT('Total Project Costs'!AD$6:AD$155,'Misc Data'!$BC$6:$BC$155)*'General Input'!$C$5/10^6</f>
        <v>0</v>
      </c>
      <c r="D36" s="34">
        <f>SUMPRODUCT('Total Project Costs'!AE$6:AE$155,'Misc Data'!$BC$6:$BC$155)*'General Input'!$C$5/10^6</f>
        <v>0</v>
      </c>
      <c r="E36" s="34">
        <f>SUMPRODUCT('Total Project Costs'!AF$6:AF$155,'Misc Data'!$BC$6:$BC$155)*'General Input'!$C$5/10^6</f>
        <v>0</v>
      </c>
      <c r="F36" s="34">
        <f>SUMPRODUCT('Total Project Costs'!AG$6:AG$155,'Misc Data'!$BC$6:$BC$155)*'General Input'!$C$5/10^6</f>
        <v>0</v>
      </c>
      <c r="H36" s="77">
        <v>0</v>
      </c>
      <c r="I36" s="77">
        <v>0</v>
      </c>
      <c r="J36" s="77">
        <v>0</v>
      </c>
      <c r="K36" s="77">
        <v>0</v>
      </c>
      <c r="L36" s="77">
        <v>0</v>
      </c>
      <c r="M36" s="139"/>
      <c r="N36" s="76">
        <f t="shared" si="5"/>
        <v>0</v>
      </c>
      <c r="O36" s="76">
        <f t="shared" si="6"/>
        <v>0</v>
      </c>
      <c r="P36" s="76">
        <f t="shared" si="7"/>
        <v>0</v>
      </c>
      <c r="Q36" s="76">
        <f t="shared" si="8"/>
        <v>0</v>
      </c>
      <c r="R36" s="76">
        <f t="shared" si="9"/>
        <v>0</v>
      </c>
    </row>
    <row r="37" spans="1:18" x14ac:dyDescent="0.2">
      <c r="A37" t="str">
        <f>'Asset Disposals &amp; CC input'!A37</f>
        <v>HV/LV Metering</v>
      </c>
      <c r="B37" s="34">
        <f>SUMPRODUCT('Total Project Costs'!AC$6:AC$155,'Misc Data'!$BD$6:$BD$155)*'General Input'!$C$5/10^6</f>
        <v>0</v>
      </c>
      <c r="C37" s="34">
        <f>SUMPRODUCT('Total Project Costs'!AD$6:AD$155,'Misc Data'!$BD$6:$BD$155)*'General Input'!$C$5/10^6</f>
        <v>0</v>
      </c>
      <c r="D37" s="34">
        <f>SUMPRODUCT('Total Project Costs'!AE$6:AE$155,'Misc Data'!$BD$6:$BD$155)*'General Input'!$C$5/10^6</f>
        <v>0</v>
      </c>
      <c r="E37" s="34">
        <f>SUMPRODUCT('Total Project Costs'!AF$6:AF$155,'Misc Data'!$BD$6:$BD$155)*'General Input'!$C$5/10^6</f>
        <v>0</v>
      </c>
      <c r="F37" s="34">
        <f>SUMPRODUCT('Total Project Costs'!AG$6:AG$155,'Misc Data'!$BD$6:$BD$155)*'General Input'!$C$5/10^6</f>
        <v>0</v>
      </c>
      <c r="H37" s="77">
        <v>0</v>
      </c>
      <c r="I37" s="77">
        <v>0</v>
      </c>
      <c r="J37" s="77">
        <v>0</v>
      </c>
      <c r="K37" s="77">
        <v>0</v>
      </c>
      <c r="L37" s="77">
        <v>0</v>
      </c>
      <c r="M37" s="139"/>
      <c r="N37" s="76">
        <f t="shared" si="5"/>
        <v>0</v>
      </c>
      <c r="O37" s="76">
        <f t="shared" si="6"/>
        <v>0</v>
      </c>
      <c r="P37" s="76">
        <f t="shared" si="7"/>
        <v>0</v>
      </c>
      <c r="Q37" s="76">
        <f t="shared" si="8"/>
        <v>0</v>
      </c>
      <c r="R37" s="76">
        <f t="shared" si="9"/>
        <v>0</v>
      </c>
    </row>
    <row r="38" spans="1:18" x14ac:dyDescent="0.2">
      <c r="A38" t="str">
        <f>'Asset Disposals &amp; CC input'!A38</f>
        <v>Business LV Metering</v>
      </c>
      <c r="B38" s="34">
        <f>SUMPRODUCT('Total Project Costs'!AC$6:AC$155,'Misc Data'!$BE$6:$BE$155)*'General Input'!$C$5/10^6</f>
        <v>0</v>
      </c>
      <c r="C38" s="34">
        <f>SUMPRODUCT('Total Project Costs'!AD$6:AD$155,'Misc Data'!$BE$6:$BE$155)*'General Input'!$C$5/10^6</f>
        <v>0</v>
      </c>
      <c r="D38" s="34">
        <f>SUMPRODUCT('Total Project Costs'!AE$6:AE$155,'Misc Data'!$BE$6:$BE$155)*'General Input'!$C$5/10^6</f>
        <v>0</v>
      </c>
      <c r="E38" s="34">
        <f>SUMPRODUCT('Total Project Costs'!AF$6:AF$155,'Misc Data'!$BE$6:$BE$155)*'General Input'!$C$5/10^6</f>
        <v>0</v>
      </c>
      <c r="F38" s="34">
        <f>SUMPRODUCT('Total Project Costs'!AG$6:AG$155,'Misc Data'!$BE$6:$BE$155)*'General Input'!$C$5/10^6</f>
        <v>0</v>
      </c>
      <c r="H38" s="77">
        <v>0</v>
      </c>
      <c r="I38" s="77">
        <v>0</v>
      </c>
      <c r="J38" s="77">
        <v>0</v>
      </c>
      <c r="K38" s="77">
        <v>0</v>
      </c>
      <c r="L38" s="77">
        <v>0</v>
      </c>
      <c r="M38" s="139"/>
      <c r="N38" s="76">
        <f t="shared" si="5"/>
        <v>0</v>
      </c>
      <c r="O38" s="76">
        <f t="shared" si="6"/>
        <v>0</v>
      </c>
      <c r="P38" s="76">
        <f t="shared" si="7"/>
        <v>0</v>
      </c>
      <c r="Q38" s="76">
        <f t="shared" si="8"/>
        <v>0</v>
      </c>
      <c r="R38" s="76">
        <f t="shared" si="9"/>
        <v>0</v>
      </c>
    </row>
    <row r="39" spans="1:18" x14ac:dyDescent="0.2">
      <c r="A39" t="str">
        <f>'Asset Disposals &amp; CC input'!A39</f>
        <v>Domestic LV Metering</v>
      </c>
      <c r="B39" s="34">
        <f>SUMPRODUCT('Total Project Costs'!AC$6:AC$155,'Misc Data'!$BF$6:$BF$155)*'General Input'!$C$5/10^6</f>
        <v>0</v>
      </c>
      <c r="C39" s="34">
        <f>SUMPRODUCT('Total Project Costs'!AD$6:AD$155,'Misc Data'!$BF$6:$BF$155)*'General Input'!$C$5/10^6</f>
        <v>0</v>
      </c>
      <c r="D39" s="34">
        <f>SUMPRODUCT('Total Project Costs'!AE$6:AE$155,'Misc Data'!$BF$6:$BF$155)*'General Input'!$C$5/10^6</f>
        <v>0</v>
      </c>
      <c r="E39" s="34">
        <f>SUMPRODUCT('Total Project Costs'!AF$6:AF$155,'Misc Data'!$BF$6:$BF$155)*'General Input'!$C$5/10^6</f>
        <v>0</v>
      </c>
      <c r="F39" s="34">
        <f>SUMPRODUCT('Total Project Costs'!AG$6:AG$155,'Misc Data'!$BF$6:$BF$155)*'General Input'!$C$5/10^6</f>
        <v>0</v>
      </c>
      <c r="H39" s="77">
        <v>0</v>
      </c>
      <c r="I39" s="77">
        <v>0</v>
      </c>
      <c r="J39" s="77">
        <v>0</v>
      </c>
      <c r="K39" s="77">
        <v>0</v>
      </c>
      <c r="L39" s="77">
        <v>0</v>
      </c>
      <c r="M39" s="139"/>
      <c r="N39" s="76">
        <f t="shared" si="5"/>
        <v>0</v>
      </c>
      <c r="O39" s="76">
        <f t="shared" si="6"/>
        <v>0</v>
      </c>
      <c r="P39" s="76">
        <f t="shared" si="7"/>
        <v>0</v>
      </c>
      <c r="Q39" s="76">
        <f t="shared" si="8"/>
        <v>0</v>
      </c>
      <c r="R39" s="76">
        <f t="shared" si="9"/>
        <v>0</v>
      </c>
    </row>
    <row r="40" spans="1:18" x14ac:dyDescent="0.2">
      <c r="A40" t="str">
        <f>'Asset Disposals &amp; CC input'!A40</f>
        <v>Off Peak Metering</v>
      </c>
      <c r="B40" s="34">
        <f>SUMPRODUCT('Total Project Costs'!AC$6:AC$155,'Misc Data'!$BG$6:$BG$155)*'General Input'!$C$5/10^6</f>
        <v>0</v>
      </c>
      <c r="C40" s="34">
        <f>SUMPRODUCT('Total Project Costs'!AD$6:AD$155,'Misc Data'!$BG$6:$BG$155)*'General Input'!$C$5/10^6</f>
        <v>0</v>
      </c>
      <c r="D40" s="34">
        <f>SUMPRODUCT('Total Project Costs'!AE$6:AE$155,'Misc Data'!$BG$6:$BG$155)*'General Input'!$C$5/10^6</f>
        <v>0</v>
      </c>
      <c r="E40" s="34">
        <f>SUMPRODUCT('Total Project Costs'!AF$6:AF$155,'Misc Data'!$BG$6:$BG$155)*'General Input'!$C$5/10^6</f>
        <v>0</v>
      </c>
      <c r="F40" s="34">
        <f>SUMPRODUCT('Total Project Costs'!AG$6:AG$155,'Misc Data'!$BG$6:$BG$155)*'General Input'!$C$5/10^6</f>
        <v>0</v>
      </c>
      <c r="H40" s="77">
        <v>0</v>
      </c>
      <c r="I40" s="77">
        <v>0</v>
      </c>
      <c r="J40" s="77">
        <v>0</v>
      </c>
      <c r="K40" s="77">
        <v>0</v>
      </c>
      <c r="L40" s="77">
        <v>0</v>
      </c>
      <c r="M40" s="139"/>
      <c r="N40" s="76">
        <f t="shared" si="5"/>
        <v>0</v>
      </c>
      <c r="O40" s="76">
        <f t="shared" si="6"/>
        <v>0</v>
      </c>
      <c r="P40" s="76">
        <f t="shared" si="7"/>
        <v>0</v>
      </c>
      <c r="Q40" s="76">
        <f t="shared" si="8"/>
        <v>0</v>
      </c>
      <c r="R40" s="76">
        <f t="shared" si="9"/>
        <v>0</v>
      </c>
    </row>
    <row r="41" spans="1:18" x14ac:dyDescent="0.2">
      <c r="A41" t="str">
        <f>'Asset Disposals &amp; CC input'!A41</f>
        <v>Emergency Network Spares</v>
      </c>
      <c r="B41" s="34">
        <f>SUMPRODUCT('Total Project Costs'!AC$6:AC$155,'Misc Data'!$BH$6:$BH$155)*'General Input'!$C$5/10^6</f>
        <v>0</v>
      </c>
      <c r="C41" s="34">
        <f>SUMPRODUCT('Total Project Costs'!AD$6:AD$155,'Misc Data'!$BH$6:$BH$155)*'General Input'!$C$5/10^6</f>
        <v>0</v>
      </c>
      <c r="D41" s="34">
        <f>SUMPRODUCT('Total Project Costs'!AE$6:AE$155,'Misc Data'!$BH$6:$BH$155)*'General Input'!$C$5/10^6</f>
        <v>0</v>
      </c>
      <c r="E41" s="34">
        <f>SUMPRODUCT('Total Project Costs'!AF$6:AF$155,'Misc Data'!$BH$6:$BH$155)*'General Input'!$C$5/10^6</f>
        <v>0</v>
      </c>
      <c r="F41" s="34">
        <f>SUMPRODUCT('Total Project Costs'!AG$6:AG$155,'Misc Data'!$BH$6:$BH$155)*'General Input'!$C$5/10^6</f>
        <v>0</v>
      </c>
      <c r="H41" s="77">
        <v>0</v>
      </c>
      <c r="I41" s="77">
        <v>0</v>
      </c>
      <c r="J41" s="77">
        <v>0</v>
      </c>
      <c r="K41" s="77">
        <v>0</v>
      </c>
      <c r="L41" s="77">
        <v>0</v>
      </c>
      <c r="M41" s="139"/>
      <c r="N41" s="76">
        <f t="shared" si="5"/>
        <v>0</v>
      </c>
      <c r="O41" s="76">
        <f t="shared" si="6"/>
        <v>0</v>
      </c>
      <c r="P41" s="76">
        <f t="shared" si="7"/>
        <v>0</v>
      </c>
      <c r="Q41" s="76">
        <f t="shared" si="8"/>
        <v>0</v>
      </c>
      <c r="R41" s="76">
        <f t="shared" si="9"/>
        <v>0</v>
      </c>
    </row>
    <row r="42" spans="1:18" x14ac:dyDescent="0.2">
      <c r="A42" t="str">
        <f>'Asset Disposals &amp; CC input'!A42</f>
        <v>Motor Vehicles</v>
      </c>
      <c r="B42" s="110">
        <f>(SUMPRODUCT('Total Project Costs'!AC$6:AC$155,'Misc Data'!$BI$6:$BI$155)+'General Input'!B43)*'General Input'!$C$5/10^6</f>
        <v>3.0298543489217646</v>
      </c>
      <c r="C42" s="110">
        <f>(SUMPRODUCT('Total Project Costs'!AD$6:AD$155,'Misc Data'!$BI$6:$BI$155)+'General Input'!C43)*'General Input'!$C$5/10^6</f>
        <v>2.8050005765723904</v>
      </c>
      <c r="D42" s="110">
        <f>(SUMPRODUCT('Total Project Costs'!AE$6:AE$155,'Misc Data'!$BI$6:$BI$155)+'General Input'!D43)*'General Input'!$C$5/10^6</f>
        <v>2.8690443942902082</v>
      </c>
      <c r="E42" s="110">
        <f>(SUMPRODUCT('Total Project Costs'!AF$6:AF$155,'Misc Data'!$BI$6:$BI$155)+'General Input'!E43)*'General Input'!$C$5/10^6</f>
        <v>2.4286045523253628</v>
      </c>
      <c r="F42" s="110">
        <f>(SUMPRODUCT('Total Project Costs'!AG$6:AG$155,'Misc Data'!$BI$6:$BI$155)+'General Input'!F43)*'General Input'!$C$5/10^6</f>
        <v>3.3079445284089837</v>
      </c>
      <c r="H42" s="77">
        <v>3.0459360914517242</v>
      </c>
      <c r="I42" s="77">
        <v>2.8198888490348546</v>
      </c>
      <c r="J42" s="77">
        <v>2.8842725960258888</v>
      </c>
      <c r="K42" s="77">
        <v>2.4414950046772139</v>
      </c>
      <c r="L42" s="77">
        <v>3.3255023071285477</v>
      </c>
      <c r="M42" s="139"/>
      <c r="N42" s="76">
        <f t="shared" si="5"/>
        <v>-1.6081742529959531E-2</v>
      </c>
      <c r="O42" s="76">
        <f t="shared" si="6"/>
        <v>-1.4888272462464158E-2</v>
      </c>
      <c r="P42" s="76">
        <f t="shared" si="7"/>
        <v>-1.5228201735680624E-2</v>
      </c>
      <c r="Q42" s="76">
        <f t="shared" si="8"/>
        <v>-1.2890452351851156E-2</v>
      </c>
      <c r="R42" s="76">
        <f t="shared" si="9"/>
        <v>-1.7557778719563988E-2</v>
      </c>
    </row>
    <row r="43" spans="1:18" x14ac:dyDescent="0.2">
      <c r="A43" t="str">
        <f>'Asset Disposals &amp; CC input'!A43</f>
        <v>Minor Assets</v>
      </c>
      <c r="B43" s="76">
        <f>(SUMPRODUCT('Total Project Costs'!AC$6:AC$155,'Misc Data'!$BJ$6:$BJ$155)+'General Input'!B44)*'General Input'!$C$5/10^6</f>
        <v>22.179900511648096</v>
      </c>
      <c r="C43" s="76">
        <f>(SUMPRODUCT('Total Project Costs'!AD$6:AD$155,'Misc Data'!$BJ$6:$BJ$155)+'General Input'!C44)*'General Input'!$C$5/10^6</f>
        <v>18.218511142465022</v>
      </c>
      <c r="D43" s="76">
        <f>(SUMPRODUCT('Total Project Costs'!AE$6:AE$155,'Misc Data'!$BJ$6:$BJ$155)+'General Input'!D44)*'General Input'!$C$5/10^6</f>
        <v>12.772439134701647</v>
      </c>
      <c r="E43" s="76">
        <f>(SUMPRODUCT('Total Project Costs'!AF$6:AF$155,'Misc Data'!$BJ$6:$BJ$155)+'General Input'!E44)*'General Input'!$C$5/10^6</f>
        <v>15.10328740764497</v>
      </c>
      <c r="F43" s="76">
        <f>(SUMPRODUCT('Total Project Costs'!AG$6:AG$155,'Misc Data'!$BJ$6:$BJ$155)+'General Input'!F44)*'General Input'!$C$5/10^6</f>
        <v>14.197652740965848</v>
      </c>
      <c r="H43" s="77">
        <v>24.691524528105504</v>
      </c>
      <c r="I43" s="77">
        <v>19.829353618833331</v>
      </c>
      <c r="J43" s="77">
        <v>14.30391697322402</v>
      </c>
      <c r="K43" s="77">
        <v>30.47304882596584</v>
      </c>
      <c r="L43" s="77">
        <v>31.658386938052697</v>
      </c>
      <c r="M43" s="139"/>
      <c r="N43" s="76">
        <f t="shared" si="5"/>
        <v>-2.5116240164574073</v>
      </c>
      <c r="O43" s="76">
        <f t="shared" si="6"/>
        <v>-1.6108424763683082</v>
      </c>
      <c r="P43" s="76">
        <f t="shared" si="7"/>
        <v>-1.5314778385223722</v>
      </c>
      <c r="Q43" s="76">
        <f t="shared" si="8"/>
        <v>-15.36976141832087</v>
      </c>
      <c r="R43" s="76">
        <f t="shared" si="9"/>
        <v>-17.46073419708685</v>
      </c>
    </row>
    <row r="44" spans="1:18" x14ac:dyDescent="0.2">
      <c r="A44" t="str">
        <f>'Asset Disposals &amp; CC input'!A44</f>
        <v>Non-System Property</v>
      </c>
      <c r="B44" s="110">
        <f>(SUMPRODUCT('Total Project Costs'!AC$6:AC$155,'Misc Data'!$BK$6:$BK$155)+'General Input'!B45)*'General Input'!$C$5/10^6</f>
        <v>4.9502248368276414</v>
      </c>
      <c r="C44" s="110">
        <f>(SUMPRODUCT('Total Project Costs'!AD$6:AD$155,'Misc Data'!$BK$6:$BK$155)+'General Input'!C45)*'General Input'!$C$5/10^6</f>
        <v>3.3939623157262644</v>
      </c>
      <c r="D44" s="110">
        <f>(SUMPRODUCT('Total Project Costs'!AE$6:AE$155,'Misc Data'!$BK$6:$BK$155)+'General Input'!D45)*'General Input'!$C$5/10^6</f>
        <v>1.3080665762999102</v>
      </c>
      <c r="E44" s="110">
        <f>(SUMPRODUCT('Total Project Costs'!AF$6:AF$155,'Misc Data'!$BK$6:$BK$155)+'General Input'!E45)*'General Input'!$C$5/10^6</f>
        <v>1.1304809012925734</v>
      </c>
      <c r="F44" s="110">
        <f>(SUMPRODUCT('Total Project Costs'!AG$6:AG$155,'Misc Data'!$BK$6:$BK$155)+'General Input'!F45)*'General Input'!$C$5/10^6</f>
        <v>0.52364842492963815</v>
      </c>
      <c r="H44" s="77">
        <v>4.9764994468000978</v>
      </c>
      <c r="I44" s="77">
        <v>3.4119766562957117</v>
      </c>
      <c r="J44" s="77">
        <v>1.3150094809643478</v>
      </c>
      <c r="K44" s="77">
        <v>1.1364812236500506</v>
      </c>
      <c r="L44" s="77">
        <v>0.52642782557943835</v>
      </c>
      <c r="M44" s="139"/>
      <c r="N44" s="76">
        <f t="shared" si="5"/>
        <v>-2.6274609972456453E-2</v>
      </c>
      <c r="O44" s="76">
        <f t="shared" si="6"/>
        <v>-1.8014340569447285E-2</v>
      </c>
      <c r="P44" s="76">
        <f t="shared" si="7"/>
        <v>-6.942904664437588E-3</v>
      </c>
      <c r="Q44" s="76">
        <f t="shared" si="8"/>
        <v>-6.0003223574771614E-3</v>
      </c>
      <c r="R44" s="76">
        <f t="shared" si="9"/>
        <v>-2.7794006498002011E-3</v>
      </c>
    </row>
    <row r="45" spans="1:18" x14ac:dyDescent="0.2">
      <c r="A45" t="str">
        <f>'Asset Disposals &amp; CC input'!A45</f>
        <v>Spare Parts</v>
      </c>
      <c r="B45" s="34">
        <f>SUMPRODUCT('Total Project Costs'!AC$6:AC$155,'Misc Data'!$BL$6:$BL$155)*'General Input'!$C$5/10^6</f>
        <v>0</v>
      </c>
      <c r="C45" s="34">
        <f>SUMPRODUCT('Total Project Costs'!AD$6:AD$155,'Misc Data'!$BL$6:$BL$155)*'General Input'!$C$5/10^6</f>
        <v>0</v>
      </c>
      <c r="D45" s="34">
        <f>SUMPRODUCT('Total Project Costs'!AE$6:AE$155,'Misc Data'!$BL$6:$BL$155)*'General Input'!$C$5/10^6</f>
        <v>0</v>
      </c>
      <c r="E45" s="34">
        <f>SUMPRODUCT('Total Project Costs'!AF$6:AF$155,'Misc Data'!$BL$6:$BL$155)*'General Input'!$C$5/10^6</f>
        <v>0</v>
      </c>
      <c r="F45" s="34">
        <f>SUMPRODUCT('Total Project Costs'!AG$6:AG$155,'Misc Data'!$BL$6:$BL$155)*'General Input'!$C$5/10^6</f>
        <v>0</v>
      </c>
      <c r="H45" s="77">
        <v>0</v>
      </c>
      <c r="I45" s="77">
        <v>0</v>
      </c>
      <c r="J45" s="77">
        <v>0</v>
      </c>
      <c r="K45" s="77">
        <v>0</v>
      </c>
      <c r="L45" s="77">
        <v>0</v>
      </c>
      <c r="M45" s="139"/>
      <c r="N45" s="76">
        <f t="shared" si="5"/>
        <v>0</v>
      </c>
      <c r="O45" s="76">
        <f t="shared" si="6"/>
        <v>0</v>
      </c>
      <c r="P45" s="76">
        <f t="shared" si="7"/>
        <v>0</v>
      </c>
      <c r="Q45" s="76">
        <f t="shared" si="8"/>
        <v>0</v>
      </c>
      <c r="R45" s="76">
        <f t="shared" si="9"/>
        <v>0</v>
      </c>
    </row>
    <row r="46" spans="1:18" x14ac:dyDescent="0.2">
      <c r="A46" t="str">
        <f>'Asset Disposals &amp; CC input'!A46</f>
        <v>NEM Assets</v>
      </c>
      <c r="B46" s="34">
        <f>SUMPRODUCT('Total Project Costs'!AC$6:AC$155,'Misc Data'!$BM$6:$BM$155)*'General Input'!$C$5/10^6</f>
        <v>0</v>
      </c>
      <c r="C46" s="34">
        <f>SUMPRODUCT('Total Project Costs'!AD$6:AD$155,'Misc Data'!$BM$6:$BM$155)*'General Input'!$C$5/10^6</f>
        <v>0</v>
      </c>
      <c r="D46" s="34">
        <f>SUMPRODUCT('Total Project Costs'!AE$6:AE$155,'Misc Data'!$BM$6:$BM$155)*'General Input'!$C$5/10^6</f>
        <v>0</v>
      </c>
      <c r="E46" s="34">
        <f>SUMPRODUCT('Total Project Costs'!AF$6:AF$155,'Misc Data'!$BM$6:$BM$155)*'General Input'!$C$5/10^6</f>
        <v>0</v>
      </c>
      <c r="F46" s="34">
        <f>SUMPRODUCT('Total Project Costs'!AG$6:AG$155,'Misc Data'!$BM$6:$BM$155)*'General Input'!$C$5/10^6</f>
        <v>0</v>
      </c>
      <c r="H46" s="77">
        <v>0</v>
      </c>
      <c r="I46" s="77">
        <v>0</v>
      </c>
      <c r="J46" s="77">
        <v>0</v>
      </c>
      <c r="K46" s="77">
        <v>0</v>
      </c>
      <c r="L46" s="77">
        <v>0</v>
      </c>
      <c r="M46" s="139"/>
      <c r="N46" s="76">
        <f t="shared" si="5"/>
        <v>0</v>
      </c>
      <c r="O46" s="76">
        <f t="shared" si="6"/>
        <v>0</v>
      </c>
      <c r="P46" s="76">
        <f t="shared" si="7"/>
        <v>0</v>
      </c>
      <c r="Q46" s="76">
        <f t="shared" si="8"/>
        <v>0</v>
      </c>
      <c r="R46" s="76">
        <f t="shared" si="9"/>
        <v>0</v>
      </c>
    </row>
    <row r="47" spans="1:18" x14ac:dyDescent="0.2">
      <c r="A47" t="str">
        <f>'Asset Disposals &amp; CC input'!A47</f>
        <v>Business Management Systems</v>
      </c>
      <c r="B47" s="110">
        <f>(SUMPRODUCT('Total Project Costs'!AC$6:AC$155,'Misc Data'!$BN$6:$BN$155)+'General Input'!B46)*'General Input'!$C$5/10^6</f>
        <v>1.8045181205219829</v>
      </c>
      <c r="C47" s="110">
        <f>(SUMPRODUCT('Total Project Costs'!AD$6:AD$155,'Misc Data'!$BN$6:$BN$155)+'General Input'!C46)*'General Input'!$C$5/10^6</f>
        <v>1.8463217640297036</v>
      </c>
      <c r="D47" s="110">
        <f>(SUMPRODUCT('Total Project Costs'!AE$6:AE$155,'Misc Data'!$BN$6:$BN$155)+'General Input'!D46)*'General Input'!$C$5/10^6</f>
        <v>1.8740510450559944</v>
      </c>
      <c r="E47" s="110">
        <f>(SUMPRODUCT('Total Project Costs'!AF$6:AF$155,'Misc Data'!$BN$6:$BN$155)+'General Input'!E46)*'General Input'!$C$5/10^6</f>
        <v>5.1180139477867268</v>
      </c>
      <c r="F47" s="110">
        <f>(SUMPRODUCT('Total Project Costs'!AG$6:AG$155,'Misc Data'!$BN$6:$BN$155)+'General Input'!F46)*'General Input'!$C$5/10^6</f>
        <v>5.0580606648380728</v>
      </c>
      <c r="H47" s="77">
        <v>0</v>
      </c>
      <c r="I47" s="77">
        <v>0</v>
      </c>
      <c r="J47" s="77">
        <v>0</v>
      </c>
      <c r="K47" s="77">
        <v>0</v>
      </c>
      <c r="L47" s="77">
        <v>0</v>
      </c>
      <c r="M47" s="139"/>
      <c r="N47" s="76">
        <f t="shared" si="5"/>
        <v>1.8045181205219829</v>
      </c>
      <c r="O47" s="76">
        <f t="shared" si="6"/>
        <v>1.8463217640297036</v>
      </c>
      <c r="P47" s="76">
        <f t="shared" si="7"/>
        <v>1.8740510450559944</v>
      </c>
      <c r="Q47" s="76">
        <f t="shared" si="8"/>
        <v>5.1180139477867268</v>
      </c>
      <c r="R47" s="76">
        <f t="shared" si="9"/>
        <v>5.0580606648380728</v>
      </c>
    </row>
    <row r="48" spans="1:18" x14ac:dyDescent="0.2">
      <c r="A48" t="str">
        <f>'Asset Disposals &amp; CC input'!A48</f>
        <v>Land</v>
      </c>
      <c r="B48" s="34">
        <f>SUMPRODUCT('Total Project Costs'!AC$6:AC$155,'Misc Data'!$BO$6:$BO$155)*'General Input'!$C$5/10^6</f>
        <v>0</v>
      </c>
      <c r="C48" s="34">
        <f>SUMPRODUCT('Total Project Costs'!AD$6:AD$155,'Misc Data'!$BO$6:$BO$155)*'General Input'!$C$5/10^6</f>
        <v>0.85238435652238498</v>
      </c>
      <c r="D48" s="34">
        <f>SUMPRODUCT('Total Project Costs'!AE$6:AE$155,'Misc Data'!$BO$6:$BO$155)*'General Input'!$C$5/10^6</f>
        <v>0</v>
      </c>
      <c r="E48" s="34">
        <f>SUMPRODUCT('Total Project Costs'!AF$6:AF$155,'Misc Data'!$BO$6:$BO$155)*'General Input'!$C$5/10^6</f>
        <v>0.65232021189326728</v>
      </c>
      <c r="F48" s="34">
        <f>SUMPRODUCT('Total Project Costs'!AG$6:AG$155,'Misc Data'!$BO$6:$BO$155)*'General Input'!$C$5/10^6</f>
        <v>0</v>
      </c>
      <c r="H48" s="77">
        <v>0</v>
      </c>
      <c r="I48" s="77">
        <v>0.77879282877924516</v>
      </c>
      <c r="J48" s="77">
        <v>0</v>
      </c>
      <c r="K48" s="77">
        <v>0.60619484198559659</v>
      </c>
      <c r="L48" s="77">
        <v>0</v>
      </c>
      <c r="M48" s="139"/>
      <c r="N48" s="76">
        <f t="shared" si="5"/>
        <v>0</v>
      </c>
      <c r="O48" s="76">
        <f t="shared" si="6"/>
        <v>7.3591527743139817E-2</v>
      </c>
      <c r="P48" s="76">
        <f t="shared" si="7"/>
        <v>0</v>
      </c>
      <c r="Q48" s="76">
        <f t="shared" si="8"/>
        <v>4.6125369907670688E-2</v>
      </c>
      <c r="R48" s="76">
        <f t="shared" si="9"/>
        <v>0</v>
      </c>
    </row>
    <row r="49" spans="1:18" x14ac:dyDescent="0.2">
      <c r="A49" t="str">
        <f>'Asset Disposals &amp; CC input'!A49</f>
        <v>Easements</v>
      </c>
      <c r="B49" s="34">
        <f>SUMPRODUCT('Total Project Costs'!AC$6:AC$155,'Misc Data'!$BP$6:$BP$155)*'General Input'!$C$5/10^6</f>
        <v>0</v>
      </c>
      <c r="C49" s="34">
        <f>SUMPRODUCT('Total Project Costs'!AD$6:AD$155,'Misc Data'!$BP$6:$BP$155)*'General Input'!$C$5/10^6</f>
        <v>0</v>
      </c>
      <c r="D49" s="34">
        <f>SUMPRODUCT('Total Project Costs'!AE$6:AE$155,'Misc Data'!$BP$6:$BP$155)*'General Input'!$C$5/10^6</f>
        <v>0</v>
      </c>
      <c r="E49" s="34">
        <f>SUMPRODUCT('Total Project Costs'!AF$6:AF$155,'Misc Data'!$BP$6:$BP$155)*'General Input'!$C$5/10^6</f>
        <v>0</v>
      </c>
      <c r="F49" s="34">
        <f>SUMPRODUCT('Total Project Costs'!AG$6:AG$155,'Misc Data'!$BP$6:$BP$155)*'General Input'!$C$5/10^6</f>
        <v>0</v>
      </c>
      <c r="H49" s="77">
        <v>0</v>
      </c>
      <c r="I49" s="77">
        <v>0</v>
      </c>
      <c r="J49" s="77">
        <v>0</v>
      </c>
      <c r="K49" s="77">
        <v>0</v>
      </c>
      <c r="L49" s="77">
        <v>0</v>
      </c>
      <c r="M49" s="139"/>
      <c r="N49" s="76">
        <f t="shared" si="4"/>
        <v>0</v>
      </c>
      <c r="O49" s="76">
        <f t="shared" si="0"/>
        <v>0</v>
      </c>
      <c r="P49" s="76">
        <f t="shared" si="1"/>
        <v>0</v>
      </c>
      <c r="Q49" s="76">
        <f t="shared" si="2"/>
        <v>0</v>
      </c>
      <c r="R49" s="76">
        <f t="shared" si="3"/>
        <v>0</v>
      </c>
    </row>
    <row r="50" spans="1:18" x14ac:dyDescent="0.2">
      <c r="A50" s="95" t="s">
        <v>262</v>
      </c>
      <c r="B50" s="93">
        <f>SUM(B6:B49)</f>
        <v>124.41299825358031</v>
      </c>
      <c r="C50" s="93">
        <f t="shared" ref="C50:F50" si="10">SUM(C6:C49)</f>
        <v>120.59756264207991</v>
      </c>
      <c r="D50" s="93">
        <f t="shared" si="10"/>
        <v>108.47160063081093</v>
      </c>
      <c r="E50" s="93">
        <f t="shared" si="10"/>
        <v>117.18482226686218</v>
      </c>
      <c r="F50" s="93">
        <f t="shared" si="10"/>
        <v>115.30018591960322</v>
      </c>
      <c r="G50" s="90"/>
      <c r="H50" s="93">
        <f>SUM(H6:H49)</f>
        <v>160.63492124099068</v>
      </c>
      <c r="I50" s="93">
        <f t="shared" ref="I50" si="11">SUM(I6:I49)</f>
        <v>155.7730825767695</v>
      </c>
      <c r="J50" s="93">
        <f t="shared" ref="J50" si="12">SUM(J6:J49)</f>
        <v>143.24422076278157</v>
      </c>
      <c r="K50" s="93">
        <f t="shared" ref="K50" si="13">SUM(K6:K49)</f>
        <v>155.05065022771583</v>
      </c>
      <c r="L50" s="93">
        <f t="shared" ref="L50" si="14">SUM(L6:L49)</f>
        <v>154.97697992920652</v>
      </c>
      <c r="M50" s="86"/>
      <c r="N50" s="84">
        <f t="shared" si="4"/>
        <v>-36.221922987410366</v>
      </c>
      <c r="O50" s="84">
        <f t="shared" si="0"/>
        <v>-35.175519934689589</v>
      </c>
      <c r="P50" s="84">
        <f t="shared" si="1"/>
        <v>-34.772620131970641</v>
      </c>
      <c r="Q50" s="84">
        <f t="shared" si="2"/>
        <v>-37.86582796085365</v>
      </c>
      <c r="R50" s="84">
        <f t="shared" si="3"/>
        <v>-39.676794009603299</v>
      </c>
    </row>
    <row r="51" spans="1:18" x14ac:dyDescent="0.2">
      <c r="A51" s="79" t="s">
        <v>43</v>
      </c>
      <c r="B51" s="90">
        <f>'Total Project Costs'!AO4/10^6</f>
        <v>124.41299825358034</v>
      </c>
      <c r="C51" s="90">
        <f>'Total Project Costs'!AP4/10^6</f>
        <v>120.59756264207985</v>
      </c>
      <c r="D51" s="90">
        <f>'Total Project Costs'!AQ4/10^6</f>
        <v>108.47160063081091</v>
      </c>
      <c r="E51" s="90">
        <f>'Total Project Costs'!AR4/10^6</f>
        <v>117.18482226686223</v>
      </c>
      <c r="F51" s="90">
        <f>'Total Project Costs'!AS4/10^6</f>
        <v>115.30018591960332</v>
      </c>
      <c r="G51" s="90"/>
      <c r="H51" s="34"/>
      <c r="I51" s="34"/>
      <c r="J51" s="34"/>
      <c r="K51" s="34"/>
      <c r="L51" s="34"/>
      <c r="M51" s="140"/>
      <c r="N51" s="34"/>
      <c r="O51" s="137"/>
      <c r="P51" s="137"/>
      <c r="Q51" s="137"/>
      <c r="R51" s="137"/>
    </row>
    <row r="52" spans="1:18" x14ac:dyDescent="0.2">
      <c r="A52" s="2" t="s">
        <v>40</v>
      </c>
      <c r="B52" s="91">
        <f>B50-B51</f>
        <v>0</v>
      </c>
      <c r="C52" s="91">
        <f t="shared" ref="C52:F52" si="15">C50-C51</f>
        <v>0</v>
      </c>
      <c r="D52" s="91">
        <f t="shared" si="15"/>
        <v>0</v>
      </c>
      <c r="E52" s="91">
        <f t="shared" si="15"/>
        <v>0</v>
      </c>
      <c r="F52" s="91">
        <f t="shared" si="15"/>
        <v>0</v>
      </c>
      <c r="H52" s="34"/>
      <c r="I52" s="34"/>
      <c r="J52" s="34"/>
      <c r="K52" s="34"/>
      <c r="L52" s="34"/>
    </row>
    <row r="53" spans="1:18" x14ac:dyDescent="0.2">
      <c r="B53" s="63"/>
      <c r="C53" s="63"/>
      <c r="D53" s="63"/>
      <c r="E53" s="63"/>
      <c r="F53" s="63"/>
    </row>
    <row r="54" spans="1:18" x14ac:dyDescent="0.2">
      <c r="B54" s="32"/>
      <c r="C54" s="32"/>
      <c r="D54" s="32"/>
      <c r="E54" s="32"/>
      <c r="F54" s="32"/>
    </row>
    <row r="55" spans="1:18" x14ac:dyDescent="0.2">
      <c r="H55" s="92"/>
      <c r="I55" s="92"/>
      <c r="J55" s="92"/>
      <c r="K55" s="92"/>
      <c r="L55" s="92"/>
      <c r="M55" s="92"/>
    </row>
    <row r="56" spans="1:18" x14ac:dyDescent="0.2">
      <c r="B56" s="34"/>
      <c r="C56" s="34"/>
      <c r="D56" s="34"/>
      <c r="E56" s="34"/>
      <c r="F56" s="34"/>
      <c r="H56" s="142"/>
      <c r="I56" s="142"/>
      <c r="J56" s="142"/>
      <c r="K56" s="142"/>
      <c r="L56" s="142"/>
      <c r="M56" s="142"/>
    </row>
  </sheetData>
  <mergeCells count="3">
    <mergeCell ref="B4:F4"/>
    <mergeCell ref="H4:L4"/>
    <mergeCell ref="N4:R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R100"/>
  <sheetViews>
    <sheetView zoomScale="80" zoomScaleNormal="8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I24" sqref="I24"/>
    </sheetView>
  </sheetViews>
  <sheetFormatPr defaultRowHeight="12.75" x14ac:dyDescent="0.2"/>
  <cols>
    <col min="1" max="1" width="42.7109375" customWidth="1"/>
    <col min="2" max="6" width="11.42578125" customWidth="1"/>
    <col min="7" max="7" width="4.28515625" customWidth="1"/>
    <col min="8" max="12" width="11.42578125" customWidth="1"/>
    <col min="13" max="13" width="4.28515625" customWidth="1"/>
    <col min="14" max="18" width="11.42578125" customWidth="1"/>
  </cols>
  <sheetData>
    <row r="1" spans="1:18" x14ac:dyDescent="0.2">
      <c r="A1" s="82" t="str">
        <f>'Misc Data'!$B$1</f>
        <v>Standard Control Services</v>
      </c>
    </row>
    <row r="3" spans="1:18" x14ac:dyDescent="0.2">
      <c r="A3" s="2" t="s">
        <v>38</v>
      </c>
    </row>
    <row r="4" spans="1:18" x14ac:dyDescent="0.2">
      <c r="A4" s="107" t="s">
        <v>46</v>
      </c>
      <c r="B4" s="151" t="str">
        <f>'PTRM Inputs Capex Incurred'!B4:F4</f>
        <v>AER Draft Decision Capex Model</v>
      </c>
      <c r="C4" s="177"/>
      <c r="D4" s="177"/>
      <c r="E4" s="177"/>
      <c r="F4" s="178"/>
      <c r="H4" s="179" t="str">
        <f>'PTRM Inputs Capex Incurred'!H4:L4</f>
        <v>Submission Capex Model</v>
      </c>
      <c r="I4" s="180"/>
      <c r="J4" s="180"/>
      <c r="K4" s="180"/>
      <c r="L4" s="181"/>
      <c r="N4" s="165" t="s">
        <v>40</v>
      </c>
      <c r="O4" s="182"/>
      <c r="P4" s="182"/>
      <c r="Q4" s="182"/>
      <c r="R4" s="183"/>
    </row>
    <row r="5" spans="1:18" x14ac:dyDescent="0.2">
      <c r="B5" s="53" t="str">
        <f>'General Input'!$B$8</f>
        <v>2019/20</v>
      </c>
      <c r="C5" s="53" t="str">
        <f>'General Input'!$C$8</f>
        <v>2020/21</v>
      </c>
      <c r="D5" s="53" t="str">
        <f>'General Input'!$D$8</f>
        <v>2021/22</v>
      </c>
      <c r="E5" s="53" t="str">
        <f>'General Input'!$E$8</f>
        <v>2022/23</v>
      </c>
      <c r="F5" s="53" t="str">
        <f>'General Input'!$F$8</f>
        <v>2023/24</v>
      </c>
      <c r="H5" s="53" t="str">
        <f>'General Input'!$B$8</f>
        <v>2019/20</v>
      </c>
      <c r="I5" s="53" t="str">
        <f>'General Input'!$C$8</f>
        <v>2020/21</v>
      </c>
      <c r="J5" s="53" t="str">
        <f>'General Input'!$D$8</f>
        <v>2021/22</v>
      </c>
      <c r="K5" s="53" t="str">
        <f>'General Input'!$E$8</f>
        <v>2022/23</v>
      </c>
      <c r="L5" s="53" t="str">
        <f>'General Input'!$F$8</f>
        <v>2023/24</v>
      </c>
      <c r="N5" s="53" t="str">
        <f>'General Input'!$B$8</f>
        <v>2019/20</v>
      </c>
      <c r="O5" s="53" t="str">
        <f>'General Input'!$C$8</f>
        <v>2020/21</v>
      </c>
      <c r="P5" s="53" t="str">
        <f>'General Input'!$D$8</f>
        <v>2021/22</v>
      </c>
      <c r="Q5" s="53" t="str">
        <f>'General Input'!$E$8</f>
        <v>2022/23</v>
      </c>
      <c r="R5" s="53" t="str">
        <f>'General Input'!$F$8</f>
        <v>2023/24</v>
      </c>
    </row>
    <row r="6" spans="1:18" x14ac:dyDescent="0.2">
      <c r="A6" s="104" t="str">
        <f>'Asset Disposals &amp; CC input'!A6</f>
        <v>Overhead Subtransmission Lines (Urban)</v>
      </c>
      <c r="B6" s="97">
        <f>'Asset Disposals &amp; CC input'!B6*'General Input'!$C$5/10^6</f>
        <v>0</v>
      </c>
      <c r="C6" s="97">
        <f>'Asset Disposals &amp; CC input'!C6*'General Input'!$C$5/10^6</f>
        <v>0</v>
      </c>
      <c r="D6" s="97">
        <f>'Asset Disposals &amp; CC input'!D6*'General Input'!$C$5/10^6</f>
        <v>0</v>
      </c>
      <c r="E6" s="97">
        <f>'Asset Disposals &amp; CC input'!E6*'General Input'!$C$5/10^6</f>
        <v>0</v>
      </c>
      <c r="F6" s="97">
        <f>'Asset Disposals &amp; CC input'!F6*'General Input'!$C$5/10^6</f>
        <v>0</v>
      </c>
      <c r="H6" s="77">
        <v>0</v>
      </c>
      <c r="I6" s="77">
        <v>0</v>
      </c>
      <c r="J6" s="77">
        <v>0</v>
      </c>
      <c r="K6" s="77">
        <v>0</v>
      </c>
      <c r="L6" s="77">
        <v>0</v>
      </c>
      <c r="N6" s="78">
        <f>B6-H6</f>
        <v>0</v>
      </c>
      <c r="O6" s="78">
        <f t="shared" ref="O6:R50" si="0">C6-I6</f>
        <v>0</v>
      </c>
      <c r="P6" s="78">
        <f t="shared" si="0"/>
        <v>0</v>
      </c>
      <c r="Q6" s="78">
        <f t="shared" si="0"/>
        <v>0</v>
      </c>
      <c r="R6" s="78">
        <f t="shared" si="0"/>
        <v>0</v>
      </c>
    </row>
    <row r="7" spans="1:18" x14ac:dyDescent="0.2">
      <c r="A7" s="104" t="str">
        <f>'Asset Disposals &amp; CC input'!A7</f>
        <v>Underground Subtransmission Lines (Urban)</v>
      </c>
      <c r="B7" s="97">
        <f>'Asset Disposals &amp; CC input'!B7*'General Input'!$C$5/10^6</f>
        <v>0</v>
      </c>
      <c r="C7" s="97">
        <f>'Asset Disposals &amp; CC input'!C7*'General Input'!$C$5/10^6</f>
        <v>0</v>
      </c>
      <c r="D7" s="97">
        <f>'Asset Disposals &amp; CC input'!D7*'General Input'!$C$5/10^6</f>
        <v>0</v>
      </c>
      <c r="E7" s="97">
        <f>'Asset Disposals &amp; CC input'!E7*'General Input'!$C$5/10^6</f>
        <v>0</v>
      </c>
      <c r="F7" s="97">
        <f>'Asset Disposals &amp; CC input'!F7*'General Input'!$C$5/10^6</f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N7" s="78">
        <f t="shared" ref="N7:N50" si="1">B7-H7</f>
        <v>0</v>
      </c>
      <c r="O7" s="78">
        <f t="shared" si="0"/>
        <v>0</v>
      </c>
      <c r="P7" s="78">
        <f t="shared" si="0"/>
        <v>0</v>
      </c>
      <c r="Q7" s="78">
        <f t="shared" si="0"/>
        <v>0</v>
      </c>
      <c r="R7" s="78">
        <f t="shared" si="0"/>
        <v>0</v>
      </c>
    </row>
    <row r="8" spans="1:18" x14ac:dyDescent="0.2">
      <c r="A8" s="104" t="str">
        <f>'Asset Disposals &amp; CC input'!A8</f>
        <v>Urban Zone Substations</v>
      </c>
      <c r="B8" s="97">
        <f>'Asset Disposals &amp; CC input'!B8*'General Input'!$C$5/10^6</f>
        <v>0</v>
      </c>
      <c r="C8" s="97">
        <f>'Asset Disposals &amp; CC input'!C8*'General Input'!$C$5/10^6</f>
        <v>0</v>
      </c>
      <c r="D8" s="97">
        <f>'Asset Disposals &amp; CC input'!D8*'General Input'!$C$5/10^6</f>
        <v>0</v>
      </c>
      <c r="E8" s="97">
        <f>'Asset Disposals &amp; CC input'!E8*'General Input'!$C$5/10^6</f>
        <v>0</v>
      </c>
      <c r="F8" s="97">
        <f>'Asset Disposals &amp; CC input'!F8*'General Input'!$C$5/10^6</f>
        <v>0</v>
      </c>
      <c r="H8" s="77">
        <v>0</v>
      </c>
      <c r="I8" s="77">
        <v>0</v>
      </c>
      <c r="J8" s="77">
        <v>0</v>
      </c>
      <c r="K8" s="77">
        <v>0</v>
      </c>
      <c r="L8" s="77">
        <v>0</v>
      </c>
      <c r="N8" s="78">
        <f t="shared" si="1"/>
        <v>0</v>
      </c>
      <c r="O8" s="78">
        <f t="shared" si="0"/>
        <v>0</v>
      </c>
      <c r="P8" s="78">
        <f t="shared" si="0"/>
        <v>0</v>
      </c>
      <c r="Q8" s="78">
        <f t="shared" si="0"/>
        <v>0</v>
      </c>
      <c r="R8" s="78">
        <f t="shared" si="0"/>
        <v>0</v>
      </c>
    </row>
    <row r="9" spans="1:18" x14ac:dyDescent="0.2">
      <c r="A9" s="104" t="str">
        <f>'Asset Disposals &amp; CC input'!A9</f>
        <v>Rural Zone Substations</v>
      </c>
      <c r="B9" s="97">
        <f>'Asset Disposals &amp; CC input'!B9*'General Input'!$C$5/10^6</f>
        <v>0</v>
      </c>
      <c r="C9" s="97">
        <f>'Asset Disposals &amp; CC input'!C9*'General Input'!$C$5/10^6</f>
        <v>0</v>
      </c>
      <c r="D9" s="97">
        <f>'Asset Disposals &amp; CC input'!D9*'General Input'!$C$5/10^6</f>
        <v>0</v>
      </c>
      <c r="E9" s="97">
        <f>'Asset Disposals &amp; CC input'!E9*'General Input'!$C$5/10^6</f>
        <v>0</v>
      </c>
      <c r="F9" s="97">
        <f>'Asset Disposals &amp; CC input'!F9*'General Input'!$C$5/10^6</f>
        <v>0</v>
      </c>
      <c r="H9" s="77">
        <v>0</v>
      </c>
      <c r="I9" s="77">
        <v>0</v>
      </c>
      <c r="J9" s="77">
        <v>0</v>
      </c>
      <c r="K9" s="77">
        <v>0</v>
      </c>
      <c r="L9" s="77">
        <v>0</v>
      </c>
      <c r="N9" s="78">
        <f t="shared" si="1"/>
        <v>0</v>
      </c>
      <c r="O9" s="78">
        <f t="shared" si="0"/>
        <v>0</v>
      </c>
      <c r="P9" s="78">
        <f t="shared" si="0"/>
        <v>0</v>
      </c>
      <c r="Q9" s="78">
        <f t="shared" si="0"/>
        <v>0</v>
      </c>
      <c r="R9" s="78">
        <f t="shared" si="0"/>
        <v>0</v>
      </c>
    </row>
    <row r="10" spans="1:18" x14ac:dyDescent="0.2">
      <c r="A10" s="104" t="str">
        <f>'Asset Disposals &amp; CC input'!A10</f>
        <v>SCADA</v>
      </c>
      <c r="B10" s="97">
        <f>'Asset Disposals &amp; CC input'!B10*'General Input'!$C$5/10^6</f>
        <v>0</v>
      </c>
      <c r="C10" s="97">
        <f>'Asset Disposals &amp; CC input'!C10*'General Input'!$C$5/10^6</f>
        <v>0</v>
      </c>
      <c r="D10" s="97">
        <f>'Asset Disposals &amp; CC input'!D10*'General Input'!$C$5/10^6</f>
        <v>0</v>
      </c>
      <c r="E10" s="97">
        <f>'Asset Disposals &amp; CC input'!E10*'General Input'!$C$5/10^6</f>
        <v>0</v>
      </c>
      <c r="F10" s="97">
        <f>'Asset Disposals &amp; CC input'!F10*'General Input'!$C$5/10^6</f>
        <v>0</v>
      </c>
      <c r="H10" s="77">
        <v>0</v>
      </c>
      <c r="I10" s="77">
        <v>0</v>
      </c>
      <c r="J10" s="77">
        <v>0</v>
      </c>
      <c r="K10" s="77">
        <v>0</v>
      </c>
      <c r="L10" s="77">
        <v>0</v>
      </c>
      <c r="N10" s="78">
        <f t="shared" si="1"/>
        <v>0</v>
      </c>
      <c r="O10" s="78">
        <f t="shared" si="0"/>
        <v>0</v>
      </c>
      <c r="P10" s="78">
        <f t="shared" si="0"/>
        <v>0</v>
      </c>
      <c r="Q10" s="78">
        <f t="shared" si="0"/>
        <v>0</v>
      </c>
      <c r="R10" s="78">
        <f t="shared" si="0"/>
        <v>0</v>
      </c>
    </row>
    <row r="11" spans="1:18" x14ac:dyDescent="0.2">
      <c r="A11" s="104" t="str">
        <f>'Asset Disposals &amp; CC input'!A11</f>
        <v>Distribution Switching Stations (Ground)</v>
      </c>
      <c r="B11" s="97">
        <f>'Asset Disposals &amp; CC input'!B11*'General Input'!$C$5/10^6</f>
        <v>0</v>
      </c>
      <c r="C11" s="97">
        <f>'Asset Disposals &amp; CC input'!C11*'General Input'!$C$5/10^6</f>
        <v>0</v>
      </c>
      <c r="D11" s="97">
        <f>'Asset Disposals &amp; CC input'!D11*'General Input'!$C$5/10^6</f>
        <v>0</v>
      </c>
      <c r="E11" s="97">
        <f>'Asset Disposals &amp; CC input'!E11*'General Input'!$C$5/10^6</f>
        <v>0</v>
      </c>
      <c r="F11" s="97">
        <f>'Asset Disposals &amp; CC input'!F11*'General Input'!$C$5/10^6</f>
        <v>0</v>
      </c>
      <c r="H11" s="77">
        <v>0</v>
      </c>
      <c r="I11" s="77">
        <v>0</v>
      </c>
      <c r="J11" s="77">
        <v>0</v>
      </c>
      <c r="K11" s="77">
        <v>0</v>
      </c>
      <c r="L11" s="77">
        <v>0</v>
      </c>
      <c r="N11" s="78">
        <f t="shared" si="1"/>
        <v>0</v>
      </c>
      <c r="O11" s="78">
        <f t="shared" si="0"/>
        <v>0</v>
      </c>
      <c r="P11" s="78">
        <f t="shared" si="0"/>
        <v>0</v>
      </c>
      <c r="Q11" s="78">
        <f t="shared" si="0"/>
        <v>0</v>
      </c>
      <c r="R11" s="78">
        <f t="shared" si="0"/>
        <v>0</v>
      </c>
    </row>
    <row r="12" spans="1:18" x14ac:dyDescent="0.2">
      <c r="A12" s="104" t="str">
        <f>'Asset Disposals &amp; CC input'!A12</f>
        <v>Overhead High Voltage Lines Urban</v>
      </c>
      <c r="B12" s="97">
        <f>'Asset Disposals &amp; CC input'!B12*'General Input'!$C$5/10^6</f>
        <v>0</v>
      </c>
      <c r="C12" s="97">
        <f>'Asset Disposals &amp; CC input'!C12*'General Input'!$C$5/10^6</f>
        <v>0</v>
      </c>
      <c r="D12" s="97">
        <f>'Asset Disposals &amp; CC input'!D12*'General Input'!$C$5/10^6</f>
        <v>0</v>
      </c>
      <c r="E12" s="97">
        <f>'Asset Disposals &amp; CC input'!E12*'General Input'!$C$5/10^6</f>
        <v>0</v>
      </c>
      <c r="F12" s="97">
        <f>'Asset Disposals &amp; CC input'!F12*'General Input'!$C$5/10^6</f>
        <v>0</v>
      </c>
      <c r="H12" s="77">
        <v>0</v>
      </c>
      <c r="I12" s="77">
        <v>0</v>
      </c>
      <c r="J12" s="77">
        <v>0</v>
      </c>
      <c r="K12" s="77">
        <v>0</v>
      </c>
      <c r="L12" s="77">
        <v>0</v>
      </c>
      <c r="N12" s="78">
        <f t="shared" si="1"/>
        <v>0</v>
      </c>
      <c r="O12" s="78">
        <f t="shared" si="0"/>
        <v>0</v>
      </c>
      <c r="P12" s="78">
        <f t="shared" si="0"/>
        <v>0</v>
      </c>
      <c r="Q12" s="78">
        <f t="shared" si="0"/>
        <v>0</v>
      </c>
      <c r="R12" s="78">
        <f t="shared" si="0"/>
        <v>0</v>
      </c>
    </row>
    <row r="13" spans="1:18" x14ac:dyDescent="0.2">
      <c r="A13" s="104" t="str">
        <f>'Asset Disposals &amp; CC input'!A13</f>
        <v>Overhead High Voltage Lines Rural</v>
      </c>
      <c r="B13" s="97">
        <f>'Asset Disposals &amp; CC input'!B13*'General Input'!$C$5/10^6</f>
        <v>0</v>
      </c>
      <c r="C13" s="97">
        <f>'Asset Disposals &amp; CC input'!C13*'General Input'!$C$5/10^6</f>
        <v>0</v>
      </c>
      <c r="D13" s="97">
        <f>'Asset Disposals &amp; CC input'!D13*'General Input'!$C$5/10^6</f>
        <v>0</v>
      </c>
      <c r="E13" s="97">
        <f>'Asset Disposals &amp; CC input'!E13*'General Input'!$C$5/10^6</f>
        <v>0</v>
      </c>
      <c r="F13" s="97">
        <f>'Asset Disposals &amp; CC input'!F13*'General Input'!$C$5/10^6</f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N13" s="78">
        <f t="shared" si="1"/>
        <v>0</v>
      </c>
      <c r="O13" s="78">
        <f t="shared" si="0"/>
        <v>0</v>
      </c>
      <c r="P13" s="78">
        <f t="shared" si="0"/>
        <v>0</v>
      </c>
      <c r="Q13" s="78">
        <f t="shared" si="0"/>
        <v>0</v>
      </c>
      <c r="R13" s="78">
        <f t="shared" si="0"/>
        <v>0</v>
      </c>
    </row>
    <row r="14" spans="1:18" x14ac:dyDescent="0.2">
      <c r="A14" s="104" t="str">
        <f>'Asset Disposals &amp; CC input'!A14</f>
        <v>Voltage Regulators on Distribution Feeders</v>
      </c>
      <c r="B14" s="97">
        <f>'Asset Disposals &amp; CC input'!B14*'General Input'!$C$5/10^6</f>
        <v>0</v>
      </c>
      <c r="C14" s="97">
        <f>'Asset Disposals &amp; CC input'!C14*'General Input'!$C$5/10^6</f>
        <v>0</v>
      </c>
      <c r="D14" s="97">
        <f>'Asset Disposals &amp; CC input'!D14*'General Input'!$C$5/10^6</f>
        <v>0</v>
      </c>
      <c r="E14" s="97">
        <f>'Asset Disposals &amp; CC input'!E14*'General Input'!$C$5/10^6</f>
        <v>0</v>
      </c>
      <c r="F14" s="97">
        <f>'Asset Disposals &amp; CC input'!F14*'General Input'!$C$5/10^6</f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  <c r="N14" s="78">
        <f t="shared" si="1"/>
        <v>0</v>
      </c>
      <c r="O14" s="78">
        <f t="shared" si="0"/>
        <v>0</v>
      </c>
      <c r="P14" s="78">
        <f t="shared" si="0"/>
        <v>0</v>
      </c>
      <c r="Q14" s="78">
        <f t="shared" si="0"/>
        <v>0</v>
      </c>
      <c r="R14" s="78">
        <f t="shared" si="0"/>
        <v>0</v>
      </c>
    </row>
    <row r="15" spans="1:18" x14ac:dyDescent="0.2">
      <c r="A15" s="104" t="str">
        <f>'Asset Disposals &amp; CC input'!A15</f>
        <v>Underground High Voltage Lines</v>
      </c>
      <c r="B15" s="97">
        <f>'Asset Disposals &amp; CC input'!B15*'General Input'!$C$5/10^6</f>
        <v>0</v>
      </c>
      <c r="C15" s="97">
        <f>'Asset Disposals &amp; CC input'!C15*'General Input'!$C$5/10^6</f>
        <v>0</v>
      </c>
      <c r="D15" s="97">
        <f>'Asset Disposals &amp; CC input'!D15*'General Input'!$C$5/10^6</f>
        <v>0</v>
      </c>
      <c r="E15" s="97">
        <f>'Asset Disposals &amp; CC input'!E15*'General Input'!$C$5/10^6</f>
        <v>0</v>
      </c>
      <c r="F15" s="97">
        <f>'Asset Disposals &amp; CC input'!F15*'General Input'!$C$5/10^6</f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  <c r="N15" s="78">
        <f t="shared" si="1"/>
        <v>0</v>
      </c>
      <c r="O15" s="78">
        <f t="shared" si="0"/>
        <v>0</v>
      </c>
      <c r="P15" s="78">
        <f t="shared" si="0"/>
        <v>0</v>
      </c>
      <c r="Q15" s="78">
        <f t="shared" si="0"/>
        <v>0</v>
      </c>
      <c r="R15" s="78">
        <f t="shared" si="0"/>
        <v>0</v>
      </c>
    </row>
    <row r="16" spans="1:18" x14ac:dyDescent="0.2">
      <c r="A16" s="104" t="str">
        <f>'Asset Disposals &amp; CC input'!A16</f>
        <v>Underground High Voltage Lines SWER</v>
      </c>
      <c r="B16" s="97">
        <f>'Asset Disposals &amp; CC input'!B16*'General Input'!$C$5/10^6</f>
        <v>0</v>
      </c>
      <c r="C16" s="97">
        <f>'Asset Disposals &amp; CC input'!C16*'General Input'!$C$5/10^6</f>
        <v>0</v>
      </c>
      <c r="D16" s="97">
        <f>'Asset Disposals &amp; CC input'!D16*'General Input'!$C$5/10^6</f>
        <v>0</v>
      </c>
      <c r="E16" s="97">
        <f>'Asset Disposals &amp; CC input'!E16*'General Input'!$C$5/10^6</f>
        <v>0</v>
      </c>
      <c r="F16" s="97">
        <f>'Asset Disposals &amp; CC input'!F16*'General Input'!$C$5/10^6</f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N16" s="78">
        <f t="shared" si="1"/>
        <v>0</v>
      </c>
      <c r="O16" s="78">
        <f t="shared" si="0"/>
        <v>0</v>
      </c>
      <c r="P16" s="78">
        <f t="shared" si="0"/>
        <v>0</v>
      </c>
      <c r="Q16" s="78">
        <f t="shared" si="0"/>
        <v>0</v>
      </c>
      <c r="R16" s="78">
        <f t="shared" si="0"/>
        <v>0</v>
      </c>
    </row>
    <row r="17" spans="1:18" x14ac:dyDescent="0.2">
      <c r="A17" s="104" t="str">
        <f>'Asset Disposals &amp; CC input'!A17</f>
        <v>Distribution Substations HV (Pole)</v>
      </c>
      <c r="B17" s="97">
        <f>'Asset Disposals &amp; CC input'!B17*'General Input'!$C$5/10^6</f>
        <v>0</v>
      </c>
      <c r="C17" s="97">
        <f>'Asset Disposals &amp; CC input'!C17*'General Input'!$C$5/10^6</f>
        <v>0</v>
      </c>
      <c r="D17" s="97">
        <f>'Asset Disposals &amp; CC input'!D17*'General Input'!$C$5/10^6</f>
        <v>0</v>
      </c>
      <c r="E17" s="97">
        <f>'Asset Disposals &amp; CC input'!E17*'General Input'!$C$5/10^6</f>
        <v>0</v>
      </c>
      <c r="F17" s="97">
        <f>'Asset Disposals &amp; CC input'!F17*'General Input'!$C$5/10^6</f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  <c r="N17" s="76">
        <f t="shared" si="1"/>
        <v>0</v>
      </c>
      <c r="O17" s="78">
        <f t="shared" si="0"/>
        <v>0</v>
      </c>
      <c r="P17" s="78">
        <f t="shared" si="0"/>
        <v>0</v>
      </c>
      <c r="Q17" s="78">
        <f t="shared" si="0"/>
        <v>0</v>
      </c>
      <c r="R17" s="78">
        <f t="shared" si="0"/>
        <v>0</v>
      </c>
    </row>
    <row r="18" spans="1:18" x14ac:dyDescent="0.2">
      <c r="A18" s="104" t="str">
        <f>'Asset Disposals &amp; CC input'!A18</f>
        <v>Distribution Substations HV (Ground)</v>
      </c>
      <c r="B18" s="97">
        <f>'Asset Disposals &amp; CC input'!B18*'General Input'!$C$5/10^6</f>
        <v>0</v>
      </c>
      <c r="C18" s="97">
        <f>'Asset Disposals &amp; CC input'!C18*'General Input'!$C$5/10^6</f>
        <v>0</v>
      </c>
      <c r="D18" s="97">
        <f>'Asset Disposals &amp; CC input'!D18*'General Input'!$C$5/10^6</f>
        <v>0</v>
      </c>
      <c r="E18" s="97">
        <f>'Asset Disposals &amp; CC input'!E18*'General Input'!$C$5/10^6</f>
        <v>0</v>
      </c>
      <c r="F18" s="97">
        <f>'Asset Disposals &amp; CC input'!F18*'General Input'!$C$5/10^6</f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N18" s="76">
        <f t="shared" si="1"/>
        <v>0</v>
      </c>
      <c r="O18" s="78">
        <f t="shared" si="0"/>
        <v>0</v>
      </c>
      <c r="P18" s="78">
        <f t="shared" si="0"/>
        <v>0</v>
      </c>
      <c r="Q18" s="78">
        <f t="shared" si="0"/>
        <v>0</v>
      </c>
      <c r="R18" s="78">
        <f t="shared" si="0"/>
        <v>0</v>
      </c>
    </row>
    <row r="19" spans="1:18" x14ac:dyDescent="0.2">
      <c r="A19" s="104" t="str">
        <f>'Asset Disposals &amp; CC input'!A19</f>
        <v>Distribution Substations LV (Pole)</v>
      </c>
      <c r="B19" s="97">
        <f>'Asset Disposals &amp; CC input'!B19*'General Input'!$C$5/10^6</f>
        <v>0</v>
      </c>
      <c r="C19" s="97">
        <f>'Asset Disposals &amp; CC input'!C19*'General Input'!$C$5/10^6</f>
        <v>0</v>
      </c>
      <c r="D19" s="97">
        <f>'Asset Disposals &amp; CC input'!D19*'General Input'!$C$5/10^6</f>
        <v>0</v>
      </c>
      <c r="E19" s="97">
        <f>'Asset Disposals &amp; CC input'!E19*'General Input'!$C$5/10^6</f>
        <v>0</v>
      </c>
      <c r="F19" s="97">
        <f>'Asset Disposals &amp; CC input'!F19*'General Input'!$C$5/10^6</f>
        <v>0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  <c r="N19" s="78">
        <f t="shared" si="1"/>
        <v>0</v>
      </c>
      <c r="O19" s="78">
        <f t="shared" si="0"/>
        <v>0</v>
      </c>
      <c r="P19" s="78">
        <f t="shared" si="0"/>
        <v>0</v>
      </c>
      <c r="Q19" s="78">
        <f t="shared" si="0"/>
        <v>0</v>
      </c>
      <c r="R19" s="78">
        <f t="shared" si="0"/>
        <v>0</v>
      </c>
    </row>
    <row r="20" spans="1:18" x14ac:dyDescent="0.2">
      <c r="A20" s="104" t="str">
        <f>'Asset Disposals &amp; CC input'!A20</f>
        <v>Distribution Substations LV (Ground)</v>
      </c>
      <c r="B20" s="97">
        <f>'Asset Disposals &amp; CC input'!B20*'General Input'!$C$5/10^6</f>
        <v>0</v>
      </c>
      <c r="C20" s="97">
        <f>'Asset Disposals &amp; CC input'!C20*'General Input'!$C$5/10^6</f>
        <v>0</v>
      </c>
      <c r="D20" s="97">
        <f>'Asset Disposals &amp; CC input'!D20*'General Input'!$C$5/10^6</f>
        <v>0</v>
      </c>
      <c r="E20" s="97">
        <f>'Asset Disposals &amp; CC input'!E20*'General Input'!$C$5/10^6</f>
        <v>0</v>
      </c>
      <c r="F20" s="97">
        <f>'Asset Disposals &amp; CC input'!F20*'General Input'!$C$5/10^6</f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  <c r="N20" s="78">
        <f t="shared" si="1"/>
        <v>0</v>
      </c>
      <c r="O20" s="78">
        <f t="shared" si="0"/>
        <v>0</v>
      </c>
      <c r="P20" s="78">
        <f t="shared" si="0"/>
        <v>0</v>
      </c>
      <c r="Q20" s="78">
        <f t="shared" si="0"/>
        <v>0</v>
      </c>
      <c r="R20" s="78">
        <f t="shared" si="0"/>
        <v>0</v>
      </c>
    </row>
    <row r="21" spans="1:18" x14ac:dyDescent="0.2">
      <c r="A21" s="104" t="str">
        <f>'Asset Disposals &amp; CC input'!A21</f>
        <v>Overhead Low Voltage Lines Underbuilt Urban</v>
      </c>
      <c r="B21" s="97">
        <f>'Asset Disposals &amp; CC input'!B21*'General Input'!$C$5/10^6</f>
        <v>0</v>
      </c>
      <c r="C21" s="97">
        <f>'Asset Disposals &amp; CC input'!C21*'General Input'!$C$5/10^6</f>
        <v>0</v>
      </c>
      <c r="D21" s="97">
        <f>'Asset Disposals &amp; CC input'!D21*'General Input'!$C$5/10^6</f>
        <v>0</v>
      </c>
      <c r="E21" s="97">
        <f>'Asset Disposals &amp; CC input'!E21*'General Input'!$C$5/10^6</f>
        <v>0</v>
      </c>
      <c r="F21" s="97">
        <f>'Asset Disposals &amp; CC input'!F21*'General Input'!$C$5/10^6</f>
        <v>0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  <c r="N21" s="78">
        <f t="shared" si="1"/>
        <v>0</v>
      </c>
      <c r="O21" s="78">
        <f t="shared" si="0"/>
        <v>0</v>
      </c>
      <c r="P21" s="78">
        <f t="shared" si="0"/>
        <v>0</v>
      </c>
      <c r="Q21" s="78">
        <f t="shared" si="0"/>
        <v>0</v>
      </c>
      <c r="R21" s="78">
        <f t="shared" si="0"/>
        <v>0</v>
      </c>
    </row>
    <row r="22" spans="1:18" x14ac:dyDescent="0.2">
      <c r="A22" s="104" t="str">
        <f>'Asset Disposals &amp; CC input'!A22</f>
        <v>Overhead Low Voltage Lines Underbuilt Rural</v>
      </c>
      <c r="B22" s="97">
        <f>'Asset Disposals &amp; CC input'!B22*'General Input'!$C$5/10^6</f>
        <v>0</v>
      </c>
      <c r="C22" s="97">
        <f>'Asset Disposals &amp; CC input'!C22*'General Input'!$C$5/10^6</f>
        <v>0</v>
      </c>
      <c r="D22" s="97">
        <f>'Asset Disposals &amp; CC input'!D22*'General Input'!$C$5/10^6</f>
        <v>0</v>
      </c>
      <c r="E22" s="97">
        <f>'Asset Disposals &amp; CC input'!E22*'General Input'!$C$5/10^6</f>
        <v>0</v>
      </c>
      <c r="F22" s="97">
        <f>'Asset Disposals &amp; CC input'!F22*'General Input'!$C$5/10^6</f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  <c r="N22" s="78">
        <f t="shared" si="1"/>
        <v>0</v>
      </c>
      <c r="O22" s="78">
        <f t="shared" si="0"/>
        <v>0</v>
      </c>
      <c r="P22" s="78">
        <f t="shared" si="0"/>
        <v>0</v>
      </c>
      <c r="Q22" s="78">
        <f t="shared" si="0"/>
        <v>0</v>
      </c>
      <c r="R22" s="78">
        <f t="shared" si="0"/>
        <v>0</v>
      </c>
    </row>
    <row r="23" spans="1:18" x14ac:dyDescent="0.2">
      <c r="A23" s="104" t="str">
        <f>'Asset Disposals &amp; CC input'!A23</f>
        <v>Overhead Low Voltage Lines Urban</v>
      </c>
      <c r="B23" s="97">
        <f>'Asset Disposals &amp; CC input'!B23*'General Input'!$C$5/10^6</f>
        <v>0</v>
      </c>
      <c r="C23" s="97">
        <f>'Asset Disposals &amp; CC input'!C23*'General Input'!$C$5/10^6</f>
        <v>0</v>
      </c>
      <c r="D23" s="97">
        <f>'Asset Disposals &amp; CC input'!D23*'General Input'!$C$5/10^6</f>
        <v>0</v>
      </c>
      <c r="E23" s="97">
        <f>'Asset Disposals &amp; CC input'!E23*'General Input'!$C$5/10^6</f>
        <v>0</v>
      </c>
      <c r="F23" s="97">
        <f>'Asset Disposals &amp; CC input'!F23*'General Input'!$C$5/10^6</f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  <c r="N23" s="78">
        <f t="shared" ref="N23:N39" si="2">B23-H23</f>
        <v>0</v>
      </c>
      <c r="O23" s="78">
        <f t="shared" ref="O23:O39" si="3">C23-I23</f>
        <v>0</v>
      </c>
      <c r="P23" s="78">
        <f t="shared" ref="P23:P39" si="4">D23-J23</f>
        <v>0</v>
      </c>
      <c r="Q23" s="78">
        <f t="shared" ref="Q23:Q39" si="5">E23-K23</f>
        <v>0</v>
      </c>
      <c r="R23" s="78">
        <f t="shared" ref="R23:R39" si="6">F23-L23</f>
        <v>0</v>
      </c>
    </row>
    <row r="24" spans="1:18" x14ac:dyDescent="0.2">
      <c r="A24" s="104" t="str">
        <f>'Asset Disposals &amp; CC input'!A24</f>
        <v>Overhead Low Voltage Lines Rural</v>
      </c>
      <c r="B24" s="97">
        <f>'Asset Disposals &amp; CC input'!B24*'General Input'!$C$5/10^6</f>
        <v>0</v>
      </c>
      <c r="C24" s="97">
        <f>'Asset Disposals &amp; CC input'!C24*'General Input'!$C$5/10^6</f>
        <v>0</v>
      </c>
      <c r="D24" s="97">
        <f>'Asset Disposals &amp; CC input'!D24*'General Input'!$C$5/10^6</f>
        <v>0</v>
      </c>
      <c r="E24" s="97">
        <f>'Asset Disposals &amp; CC input'!E24*'General Input'!$C$5/10^6</f>
        <v>0</v>
      </c>
      <c r="F24" s="97">
        <f>'Asset Disposals &amp; CC input'!F24*'General Input'!$C$5/10^6</f>
        <v>0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  <c r="N24" s="78">
        <f t="shared" si="2"/>
        <v>0</v>
      </c>
      <c r="O24" s="78">
        <f t="shared" si="3"/>
        <v>0</v>
      </c>
      <c r="P24" s="78">
        <f t="shared" si="4"/>
        <v>0</v>
      </c>
      <c r="Q24" s="78">
        <f t="shared" si="5"/>
        <v>0</v>
      </c>
      <c r="R24" s="78">
        <f t="shared" si="6"/>
        <v>0</v>
      </c>
    </row>
    <row r="25" spans="1:18" x14ac:dyDescent="0.2">
      <c r="A25" s="104" t="str">
        <f>'Asset Disposals &amp; CC input'!A25</f>
        <v>Underground Low Voltage Lines</v>
      </c>
      <c r="B25" s="97">
        <f>'Asset Disposals &amp; CC input'!B25*'General Input'!$C$5/10^6</f>
        <v>0</v>
      </c>
      <c r="C25" s="97">
        <f>'Asset Disposals &amp; CC input'!C25*'General Input'!$C$5/10^6</f>
        <v>0</v>
      </c>
      <c r="D25" s="97">
        <f>'Asset Disposals &amp; CC input'!D25*'General Input'!$C$5/10^6</f>
        <v>0</v>
      </c>
      <c r="E25" s="97">
        <f>'Asset Disposals &amp; CC input'!E25*'General Input'!$C$5/10^6</f>
        <v>0</v>
      </c>
      <c r="F25" s="97">
        <f>'Asset Disposals &amp; CC input'!F25*'General Input'!$C$5/10^6</f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  <c r="N25" s="78">
        <f t="shared" si="2"/>
        <v>0</v>
      </c>
      <c r="O25" s="78">
        <f t="shared" si="3"/>
        <v>0</v>
      </c>
      <c r="P25" s="78">
        <f t="shared" si="4"/>
        <v>0</v>
      </c>
      <c r="Q25" s="78">
        <f t="shared" si="5"/>
        <v>0</v>
      </c>
      <c r="R25" s="78">
        <f t="shared" si="6"/>
        <v>0</v>
      </c>
    </row>
    <row r="26" spans="1:18" x14ac:dyDescent="0.2">
      <c r="A26" s="104" t="str">
        <f>'Asset Disposals &amp; CC input'!A26</f>
        <v>Underground Low Voltage Common Trench</v>
      </c>
      <c r="B26" s="97">
        <f>'Asset Disposals &amp; CC input'!B26*'General Input'!$C$5/10^6</f>
        <v>0</v>
      </c>
      <c r="C26" s="97">
        <f>'Asset Disposals &amp; CC input'!C26*'General Input'!$C$5/10^6</f>
        <v>0</v>
      </c>
      <c r="D26" s="97">
        <f>'Asset Disposals &amp; CC input'!D26*'General Input'!$C$5/10^6</f>
        <v>0</v>
      </c>
      <c r="E26" s="97">
        <f>'Asset Disposals &amp; CC input'!E26*'General Input'!$C$5/10^6</f>
        <v>0</v>
      </c>
      <c r="F26" s="97">
        <f>'Asset Disposals &amp; CC input'!F26*'General Input'!$C$5/10^6</f>
        <v>0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  <c r="N26" s="78">
        <f t="shared" si="2"/>
        <v>0</v>
      </c>
      <c r="O26" s="78">
        <f t="shared" si="3"/>
        <v>0</v>
      </c>
      <c r="P26" s="78">
        <f t="shared" si="4"/>
        <v>0</v>
      </c>
      <c r="Q26" s="78">
        <f t="shared" si="5"/>
        <v>0</v>
      </c>
      <c r="R26" s="78">
        <f t="shared" si="6"/>
        <v>0</v>
      </c>
    </row>
    <row r="27" spans="1:18" x14ac:dyDescent="0.2">
      <c r="A27" s="104" t="str">
        <f>'Asset Disposals &amp; CC input'!A27</f>
        <v>HVST Service Connections</v>
      </c>
      <c r="B27" s="97">
        <f>'Asset Disposals &amp; CC input'!B27*'General Input'!$C$5/10^6</f>
        <v>0</v>
      </c>
      <c r="C27" s="97">
        <f>'Asset Disposals &amp; CC input'!C27*'General Input'!$C$5/10^6</f>
        <v>0</v>
      </c>
      <c r="D27" s="97">
        <f>'Asset Disposals &amp; CC input'!D27*'General Input'!$C$5/10^6</f>
        <v>0</v>
      </c>
      <c r="E27" s="97">
        <f>'Asset Disposals &amp; CC input'!E27*'General Input'!$C$5/10^6</f>
        <v>0</v>
      </c>
      <c r="F27" s="97">
        <f>'Asset Disposals &amp; CC input'!F27*'General Input'!$C$5/10^6</f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  <c r="N27" s="78">
        <f t="shared" si="2"/>
        <v>0</v>
      </c>
      <c r="O27" s="78">
        <f t="shared" si="3"/>
        <v>0</v>
      </c>
      <c r="P27" s="78">
        <f t="shared" si="4"/>
        <v>0</v>
      </c>
      <c r="Q27" s="78">
        <f t="shared" si="5"/>
        <v>0</v>
      </c>
      <c r="R27" s="78">
        <f t="shared" si="6"/>
        <v>0</v>
      </c>
    </row>
    <row r="28" spans="1:18" x14ac:dyDescent="0.2">
      <c r="A28" s="104" t="str">
        <f>'Asset Disposals &amp; CC input'!A28</f>
        <v>HV Service Connections</v>
      </c>
      <c r="B28" s="97">
        <f>'Asset Disposals &amp; CC input'!B28*'General Input'!$C$5/10^6</f>
        <v>0</v>
      </c>
      <c r="C28" s="97">
        <f>'Asset Disposals &amp; CC input'!C28*'General Input'!$C$5/10^6</f>
        <v>0</v>
      </c>
      <c r="D28" s="97">
        <f>'Asset Disposals &amp; CC input'!D28*'General Input'!$C$5/10^6</f>
        <v>0</v>
      </c>
      <c r="E28" s="97">
        <f>'Asset Disposals &amp; CC input'!E28*'General Input'!$C$5/10^6</f>
        <v>0</v>
      </c>
      <c r="F28" s="97">
        <f>'Asset Disposals &amp; CC input'!F28*'General Input'!$C$5/10^6</f>
        <v>0</v>
      </c>
      <c r="H28" s="77">
        <v>0</v>
      </c>
      <c r="I28" s="77">
        <v>0</v>
      </c>
      <c r="J28" s="77">
        <v>0</v>
      </c>
      <c r="K28" s="77">
        <v>0</v>
      </c>
      <c r="L28" s="77">
        <v>0</v>
      </c>
      <c r="N28" s="78">
        <f t="shared" si="2"/>
        <v>0</v>
      </c>
      <c r="O28" s="78">
        <f t="shared" si="3"/>
        <v>0</v>
      </c>
      <c r="P28" s="78">
        <f t="shared" si="4"/>
        <v>0</v>
      </c>
      <c r="Q28" s="78">
        <f t="shared" si="5"/>
        <v>0</v>
      </c>
      <c r="R28" s="78">
        <f t="shared" si="6"/>
        <v>0</v>
      </c>
    </row>
    <row r="29" spans="1:18" x14ac:dyDescent="0.2">
      <c r="A29" s="104" t="str">
        <f>'Asset Disposals &amp; CC input'!A29</f>
        <v>HV Metering CA Service Connections</v>
      </c>
      <c r="B29" s="97">
        <f>'Asset Disposals &amp; CC input'!B29*'General Input'!$C$5/10^6</f>
        <v>0</v>
      </c>
      <c r="C29" s="97">
        <f>'Asset Disposals &amp; CC input'!C29*'General Input'!$C$5/10^6</f>
        <v>0</v>
      </c>
      <c r="D29" s="97">
        <f>'Asset Disposals &amp; CC input'!D29*'General Input'!$C$5/10^6</f>
        <v>0</v>
      </c>
      <c r="E29" s="97">
        <f>'Asset Disposals &amp; CC input'!E29*'General Input'!$C$5/10^6</f>
        <v>0</v>
      </c>
      <c r="F29" s="97">
        <f>'Asset Disposals &amp; CC input'!F29*'General Input'!$C$5/10^6</f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  <c r="N29" s="78">
        <f t="shared" si="2"/>
        <v>0</v>
      </c>
      <c r="O29" s="78">
        <f t="shared" si="3"/>
        <v>0</v>
      </c>
      <c r="P29" s="78">
        <f t="shared" si="4"/>
        <v>0</v>
      </c>
      <c r="Q29" s="78">
        <f t="shared" si="5"/>
        <v>0</v>
      </c>
      <c r="R29" s="78">
        <f t="shared" si="6"/>
        <v>0</v>
      </c>
    </row>
    <row r="30" spans="1:18" x14ac:dyDescent="0.2">
      <c r="A30" s="104" t="str">
        <f>'Asset Disposals &amp; CC input'!A30</f>
        <v>HV/LV Service Connections</v>
      </c>
      <c r="B30" s="97">
        <f>'Asset Disposals &amp; CC input'!B30*'General Input'!$C$5/10^6</f>
        <v>0</v>
      </c>
      <c r="C30" s="97">
        <f>'Asset Disposals &amp; CC input'!C30*'General Input'!$C$5/10^6</f>
        <v>0</v>
      </c>
      <c r="D30" s="97">
        <f>'Asset Disposals &amp; CC input'!D30*'General Input'!$C$5/10^6</f>
        <v>0</v>
      </c>
      <c r="E30" s="97">
        <f>'Asset Disposals &amp; CC input'!E30*'General Input'!$C$5/10^6</f>
        <v>0</v>
      </c>
      <c r="F30" s="97">
        <f>'Asset Disposals &amp; CC input'!F30*'General Input'!$C$5/10^6</f>
        <v>0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  <c r="N30" s="78">
        <f t="shared" si="2"/>
        <v>0</v>
      </c>
      <c r="O30" s="78">
        <f t="shared" si="3"/>
        <v>0</v>
      </c>
      <c r="P30" s="78">
        <f t="shared" si="4"/>
        <v>0</v>
      </c>
      <c r="Q30" s="78">
        <f t="shared" si="5"/>
        <v>0</v>
      </c>
      <c r="R30" s="78">
        <f t="shared" si="6"/>
        <v>0</v>
      </c>
    </row>
    <row r="31" spans="1:18" x14ac:dyDescent="0.2">
      <c r="A31" s="104" t="str">
        <f>'Asset Disposals &amp; CC input'!A31</f>
        <v>Business LV Service Connections</v>
      </c>
      <c r="B31" s="97">
        <f>'Asset Disposals &amp; CC input'!B31*'General Input'!$C$5/10^6</f>
        <v>0</v>
      </c>
      <c r="C31" s="97">
        <f>'Asset Disposals &amp; CC input'!C31*'General Input'!$C$5/10^6</f>
        <v>0</v>
      </c>
      <c r="D31" s="97">
        <f>'Asset Disposals &amp; CC input'!D31*'General Input'!$C$5/10^6</f>
        <v>0</v>
      </c>
      <c r="E31" s="97">
        <f>'Asset Disposals &amp; CC input'!E31*'General Input'!$C$5/10^6</f>
        <v>0</v>
      </c>
      <c r="F31" s="97">
        <f>'Asset Disposals &amp; CC input'!F31*'General Input'!$C$5/10^6</f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  <c r="N31" s="78">
        <f t="shared" si="2"/>
        <v>0</v>
      </c>
      <c r="O31" s="78">
        <f t="shared" si="3"/>
        <v>0</v>
      </c>
      <c r="P31" s="78">
        <f t="shared" si="4"/>
        <v>0</v>
      </c>
      <c r="Q31" s="78">
        <f t="shared" si="5"/>
        <v>0</v>
      </c>
      <c r="R31" s="78">
        <f t="shared" si="6"/>
        <v>0</v>
      </c>
    </row>
    <row r="32" spans="1:18" x14ac:dyDescent="0.2">
      <c r="A32" s="104" t="str">
        <f>'Asset Disposals &amp; CC input'!A32</f>
        <v>Business LV Metering CA Service Connections</v>
      </c>
      <c r="B32" s="97">
        <f>'Asset Disposals &amp; CC input'!B32*'General Input'!$C$5/10^6</f>
        <v>0</v>
      </c>
      <c r="C32" s="97">
        <f>'Asset Disposals &amp; CC input'!C32*'General Input'!$C$5/10^6</f>
        <v>0</v>
      </c>
      <c r="D32" s="97">
        <f>'Asset Disposals &amp; CC input'!D32*'General Input'!$C$5/10^6</f>
        <v>0</v>
      </c>
      <c r="E32" s="97">
        <f>'Asset Disposals &amp; CC input'!E32*'General Input'!$C$5/10^6</f>
        <v>0</v>
      </c>
      <c r="F32" s="97">
        <f>'Asset Disposals &amp; CC input'!F32*'General Input'!$C$5/10^6</f>
        <v>0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  <c r="N32" s="78">
        <f t="shared" si="2"/>
        <v>0</v>
      </c>
      <c r="O32" s="78">
        <f t="shared" si="3"/>
        <v>0</v>
      </c>
      <c r="P32" s="78">
        <f t="shared" si="4"/>
        <v>0</v>
      </c>
      <c r="Q32" s="78">
        <f t="shared" si="5"/>
        <v>0</v>
      </c>
      <c r="R32" s="78">
        <f t="shared" si="6"/>
        <v>0</v>
      </c>
    </row>
    <row r="33" spans="1:18" x14ac:dyDescent="0.2">
      <c r="A33" s="104" t="str">
        <f>'Asset Disposals &amp; CC input'!A33</f>
        <v>Domestic LV Service Connections</v>
      </c>
      <c r="B33" s="97">
        <f>'Asset Disposals &amp; CC input'!B33*'General Input'!$C$5/10^6</f>
        <v>0</v>
      </c>
      <c r="C33" s="97">
        <f>'Asset Disposals &amp; CC input'!C33*'General Input'!$C$5/10^6</f>
        <v>0</v>
      </c>
      <c r="D33" s="97">
        <f>'Asset Disposals &amp; CC input'!D33*'General Input'!$C$5/10^6</f>
        <v>0</v>
      </c>
      <c r="E33" s="97">
        <f>'Asset Disposals &amp; CC input'!E33*'General Input'!$C$5/10^6</f>
        <v>0</v>
      </c>
      <c r="F33" s="97">
        <f>'Asset Disposals &amp; CC input'!F33*'General Input'!$C$5/10^6</f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  <c r="N33" s="78">
        <f t="shared" si="2"/>
        <v>0</v>
      </c>
      <c r="O33" s="78">
        <f t="shared" si="3"/>
        <v>0</v>
      </c>
      <c r="P33" s="78">
        <f t="shared" si="4"/>
        <v>0</v>
      </c>
      <c r="Q33" s="78">
        <f t="shared" si="5"/>
        <v>0</v>
      </c>
      <c r="R33" s="78">
        <f t="shared" si="6"/>
        <v>0</v>
      </c>
    </row>
    <row r="34" spans="1:18" x14ac:dyDescent="0.2">
      <c r="A34" s="104" t="str">
        <f>'Asset Disposals &amp; CC input'!A34</f>
        <v>Domestic LV Metering CA Service Connections</v>
      </c>
      <c r="B34" s="97">
        <f>'Asset Disposals &amp; CC input'!B34*'General Input'!$C$5/10^6</f>
        <v>0</v>
      </c>
      <c r="C34" s="97">
        <f>'Asset Disposals &amp; CC input'!C34*'General Input'!$C$5/10^6</f>
        <v>0</v>
      </c>
      <c r="D34" s="97">
        <f>'Asset Disposals &amp; CC input'!D34*'General Input'!$C$5/10^6</f>
        <v>0</v>
      </c>
      <c r="E34" s="97">
        <f>'Asset Disposals &amp; CC input'!E34*'General Input'!$C$5/10^6</f>
        <v>0</v>
      </c>
      <c r="F34" s="97">
        <f>'Asset Disposals &amp; CC input'!F34*'General Input'!$C$5/10^6</f>
        <v>0</v>
      </c>
      <c r="H34" s="77">
        <v>0</v>
      </c>
      <c r="I34" s="77">
        <v>0</v>
      </c>
      <c r="J34" s="77">
        <v>0</v>
      </c>
      <c r="K34" s="77">
        <v>0</v>
      </c>
      <c r="L34" s="77">
        <v>0</v>
      </c>
      <c r="N34" s="78">
        <f t="shared" si="2"/>
        <v>0</v>
      </c>
      <c r="O34" s="78">
        <f t="shared" si="3"/>
        <v>0</v>
      </c>
      <c r="P34" s="78">
        <f t="shared" si="4"/>
        <v>0</v>
      </c>
      <c r="Q34" s="78">
        <f t="shared" si="5"/>
        <v>0</v>
      </c>
      <c r="R34" s="78">
        <f t="shared" si="6"/>
        <v>0</v>
      </c>
    </row>
    <row r="35" spans="1:18" x14ac:dyDescent="0.2">
      <c r="A35" s="104" t="str">
        <f>'Asset Disposals &amp; CC input'!A35</f>
        <v>Wholesale Metering</v>
      </c>
      <c r="B35" s="97">
        <f>'Asset Disposals &amp; CC input'!B35*'General Input'!$C$5/10^6</f>
        <v>0</v>
      </c>
      <c r="C35" s="97">
        <f>'Asset Disposals &amp; CC input'!C35*'General Input'!$C$5/10^6</f>
        <v>0</v>
      </c>
      <c r="D35" s="97">
        <f>'Asset Disposals &amp; CC input'!D35*'General Input'!$C$5/10^6</f>
        <v>0</v>
      </c>
      <c r="E35" s="97">
        <f>'Asset Disposals &amp; CC input'!E35*'General Input'!$C$5/10^6</f>
        <v>0</v>
      </c>
      <c r="F35" s="97">
        <f>'Asset Disposals &amp; CC input'!F35*'General Input'!$C$5/10^6</f>
        <v>0</v>
      </c>
      <c r="H35" s="77">
        <v>0</v>
      </c>
      <c r="I35" s="77">
        <v>0</v>
      </c>
      <c r="J35" s="77">
        <v>0</v>
      </c>
      <c r="K35" s="77">
        <v>0</v>
      </c>
      <c r="L35" s="77">
        <v>0</v>
      </c>
      <c r="N35" s="78">
        <f t="shared" si="2"/>
        <v>0</v>
      </c>
      <c r="O35" s="78">
        <f t="shared" si="3"/>
        <v>0</v>
      </c>
      <c r="P35" s="78">
        <f t="shared" si="4"/>
        <v>0</v>
      </c>
      <c r="Q35" s="78">
        <f t="shared" si="5"/>
        <v>0</v>
      </c>
      <c r="R35" s="78">
        <f t="shared" si="6"/>
        <v>0</v>
      </c>
    </row>
    <row r="36" spans="1:18" x14ac:dyDescent="0.2">
      <c r="A36" s="104" t="str">
        <f>'Asset Disposals &amp; CC input'!A36</f>
        <v>HV Metering</v>
      </c>
      <c r="B36" s="97">
        <f>'Asset Disposals &amp; CC input'!B36*'General Input'!$C$5/10^6</f>
        <v>0</v>
      </c>
      <c r="C36" s="97">
        <f>'Asset Disposals &amp; CC input'!C36*'General Input'!$C$5/10^6</f>
        <v>0</v>
      </c>
      <c r="D36" s="97">
        <f>'Asset Disposals &amp; CC input'!D36*'General Input'!$C$5/10^6</f>
        <v>0</v>
      </c>
      <c r="E36" s="97">
        <f>'Asset Disposals &amp; CC input'!E36*'General Input'!$C$5/10^6</f>
        <v>0</v>
      </c>
      <c r="F36" s="97">
        <f>'Asset Disposals &amp; CC input'!F36*'General Input'!$C$5/10^6</f>
        <v>0</v>
      </c>
      <c r="H36" s="77">
        <v>0</v>
      </c>
      <c r="I36" s="77">
        <v>0</v>
      </c>
      <c r="J36" s="77">
        <v>0</v>
      </c>
      <c r="K36" s="77">
        <v>0</v>
      </c>
      <c r="L36" s="77">
        <v>0</v>
      </c>
      <c r="N36" s="78">
        <f t="shared" si="2"/>
        <v>0</v>
      </c>
      <c r="O36" s="78">
        <f t="shared" si="3"/>
        <v>0</v>
      </c>
      <c r="P36" s="78">
        <f t="shared" si="4"/>
        <v>0</v>
      </c>
      <c r="Q36" s="78">
        <f t="shared" si="5"/>
        <v>0</v>
      </c>
      <c r="R36" s="78">
        <f t="shared" si="6"/>
        <v>0</v>
      </c>
    </row>
    <row r="37" spans="1:18" x14ac:dyDescent="0.2">
      <c r="A37" s="104" t="str">
        <f>'Asset Disposals &amp; CC input'!A37</f>
        <v>HV/LV Metering</v>
      </c>
      <c r="B37" s="97">
        <f>'Asset Disposals &amp; CC input'!B37*'General Input'!$C$5/10^6</f>
        <v>0</v>
      </c>
      <c r="C37" s="97">
        <f>'Asset Disposals &amp; CC input'!C37*'General Input'!$C$5/10^6</f>
        <v>0</v>
      </c>
      <c r="D37" s="97">
        <f>'Asset Disposals &amp; CC input'!D37*'General Input'!$C$5/10^6</f>
        <v>0</v>
      </c>
      <c r="E37" s="97">
        <f>'Asset Disposals &amp; CC input'!E37*'General Input'!$C$5/10^6</f>
        <v>0</v>
      </c>
      <c r="F37" s="97">
        <f>'Asset Disposals &amp; CC input'!F37*'General Input'!$C$5/10^6</f>
        <v>0</v>
      </c>
      <c r="H37" s="77">
        <v>0</v>
      </c>
      <c r="I37" s="77">
        <v>0</v>
      </c>
      <c r="J37" s="77">
        <v>0</v>
      </c>
      <c r="K37" s="77">
        <v>0</v>
      </c>
      <c r="L37" s="77">
        <v>0</v>
      </c>
      <c r="N37" s="78">
        <f t="shared" si="2"/>
        <v>0</v>
      </c>
      <c r="O37" s="78">
        <f t="shared" si="3"/>
        <v>0</v>
      </c>
      <c r="P37" s="78">
        <f t="shared" si="4"/>
        <v>0</v>
      </c>
      <c r="Q37" s="78">
        <f t="shared" si="5"/>
        <v>0</v>
      </c>
      <c r="R37" s="78">
        <f t="shared" si="6"/>
        <v>0</v>
      </c>
    </row>
    <row r="38" spans="1:18" x14ac:dyDescent="0.2">
      <c r="A38" s="104" t="str">
        <f>'Asset Disposals &amp; CC input'!A38</f>
        <v>Business LV Metering</v>
      </c>
      <c r="B38" s="97">
        <f>'Asset Disposals &amp; CC input'!B38*'General Input'!$C$5/10^6</f>
        <v>0</v>
      </c>
      <c r="C38" s="97">
        <f>'Asset Disposals &amp; CC input'!C38*'General Input'!$C$5/10^6</f>
        <v>0</v>
      </c>
      <c r="D38" s="97">
        <f>'Asset Disposals &amp; CC input'!D38*'General Input'!$C$5/10^6</f>
        <v>0</v>
      </c>
      <c r="E38" s="97">
        <f>'Asset Disposals &amp; CC input'!E38*'General Input'!$C$5/10^6</f>
        <v>0</v>
      </c>
      <c r="F38" s="97">
        <f>'Asset Disposals &amp; CC input'!F38*'General Input'!$C$5/10^6</f>
        <v>0</v>
      </c>
      <c r="H38" s="77">
        <v>0</v>
      </c>
      <c r="I38" s="77">
        <v>0</v>
      </c>
      <c r="J38" s="77">
        <v>0</v>
      </c>
      <c r="K38" s="77">
        <v>0</v>
      </c>
      <c r="L38" s="77">
        <v>0</v>
      </c>
      <c r="N38" s="78">
        <f t="shared" si="2"/>
        <v>0</v>
      </c>
      <c r="O38" s="78">
        <f t="shared" si="3"/>
        <v>0</v>
      </c>
      <c r="P38" s="78">
        <f t="shared" si="4"/>
        <v>0</v>
      </c>
      <c r="Q38" s="78">
        <f t="shared" si="5"/>
        <v>0</v>
      </c>
      <c r="R38" s="78">
        <f t="shared" si="6"/>
        <v>0</v>
      </c>
    </row>
    <row r="39" spans="1:18" x14ac:dyDescent="0.2">
      <c r="A39" s="104" t="str">
        <f>'Asset Disposals &amp; CC input'!A39</f>
        <v>Domestic LV Metering</v>
      </c>
      <c r="B39" s="97">
        <f>'Asset Disposals &amp; CC input'!B39*'General Input'!$C$5/10^6</f>
        <v>0</v>
      </c>
      <c r="C39" s="97">
        <f>'Asset Disposals &amp; CC input'!C39*'General Input'!$C$5/10^6</f>
        <v>0</v>
      </c>
      <c r="D39" s="97">
        <f>'Asset Disposals &amp; CC input'!D39*'General Input'!$C$5/10^6</f>
        <v>0</v>
      </c>
      <c r="E39" s="97">
        <f>'Asset Disposals &amp; CC input'!E39*'General Input'!$C$5/10^6</f>
        <v>0</v>
      </c>
      <c r="F39" s="97">
        <f>'Asset Disposals &amp; CC input'!F39*'General Input'!$C$5/10^6</f>
        <v>0</v>
      </c>
      <c r="H39" s="77">
        <v>0</v>
      </c>
      <c r="I39" s="77">
        <v>0</v>
      </c>
      <c r="J39" s="77">
        <v>0</v>
      </c>
      <c r="K39" s="77">
        <v>0</v>
      </c>
      <c r="L39" s="77">
        <v>0</v>
      </c>
      <c r="N39" s="78">
        <f t="shared" si="2"/>
        <v>0</v>
      </c>
      <c r="O39" s="78">
        <f t="shared" si="3"/>
        <v>0</v>
      </c>
      <c r="P39" s="78">
        <f t="shared" si="4"/>
        <v>0</v>
      </c>
      <c r="Q39" s="78">
        <f t="shared" si="5"/>
        <v>0</v>
      </c>
      <c r="R39" s="78">
        <f t="shared" si="6"/>
        <v>0</v>
      </c>
    </row>
    <row r="40" spans="1:18" x14ac:dyDescent="0.2">
      <c r="A40" s="104" t="str">
        <f>'Asset Disposals &amp; CC input'!A40</f>
        <v>Off Peak Metering</v>
      </c>
      <c r="B40" s="97">
        <f>'Asset Disposals &amp; CC input'!B40*'General Input'!$C$5/10^6</f>
        <v>0</v>
      </c>
      <c r="C40" s="97">
        <f>'Asset Disposals &amp; CC input'!C40*'General Input'!$C$5/10^6</f>
        <v>0</v>
      </c>
      <c r="D40" s="97">
        <f>'Asset Disposals &amp; CC input'!D40*'General Input'!$C$5/10^6</f>
        <v>0</v>
      </c>
      <c r="E40" s="97">
        <f>'Asset Disposals &amp; CC input'!E40*'General Input'!$C$5/10^6</f>
        <v>0</v>
      </c>
      <c r="F40" s="97">
        <f>'Asset Disposals &amp; CC input'!F40*'General Input'!$C$5/10^6</f>
        <v>0</v>
      </c>
      <c r="H40" s="77">
        <v>0</v>
      </c>
      <c r="I40" s="77">
        <v>0</v>
      </c>
      <c r="J40" s="77">
        <v>0</v>
      </c>
      <c r="K40" s="77">
        <v>0</v>
      </c>
      <c r="L40" s="77">
        <v>0</v>
      </c>
      <c r="N40" s="78">
        <f t="shared" ref="N40:N48" si="7">B40-H40</f>
        <v>0</v>
      </c>
      <c r="O40" s="78">
        <f t="shared" ref="O40:O48" si="8">C40-I40</f>
        <v>0</v>
      </c>
      <c r="P40" s="78">
        <f t="shared" ref="P40:P48" si="9">D40-J40</f>
        <v>0</v>
      </c>
      <c r="Q40" s="78">
        <f t="shared" ref="Q40:Q48" si="10">E40-K40</f>
        <v>0</v>
      </c>
      <c r="R40" s="78">
        <f t="shared" ref="R40:R48" si="11">F40-L40</f>
        <v>0</v>
      </c>
    </row>
    <row r="41" spans="1:18" x14ac:dyDescent="0.2">
      <c r="A41" s="104" t="str">
        <f>'Asset Disposals &amp; CC input'!A41</f>
        <v>Emergency Network Spares</v>
      </c>
      <c r="B41" s="97">
        <f>'Asset Disposals &amp; CC input'!B41*'General Input'!$C$5/10^6</f>
        <v>0</v>
      </c>
      <c r="C41" s="97">
        <f>'Asset Disposals &amp; CC input'!C41*'General Input'!$C$5/10^6</f>
        <v>0</v>
      </c>
      <c r="D41" s="97">
        <f>'Asset Disposals &amp; CC input'!D41*'General Input'!$C$5/10^6</f>
        <v>0</v>
      </c>
      <c r="E41" s="97">
        <f>'Asset Disposals &amp; CC input'!E41*'General Input'!$C$5/10^6</f>
        <v>0</v>
      </c>
      <c r="F41" s="97">
        <f>'Asset Disposals &amp; CC input'!F41*'General Input'!$C$5/10^6</f>
        <v>0</v>
      </c>
      <c r="H41" s="77">
        <v>0</v>
      </c>
      <c r="I41" s="77">
        <v>0</v>
      </c>
      <c r="J41" s="77">
        <v>0</v>
      </c>
      <c r="K41" s="77">
        <v>0</v>
      </c>
      <c r="L41" s="77">
        <v>0</v>
      </c>
      <c r="N41" s="78">
        <f t="shared" si="7"/>
        <v>0</v>
      </c>
      <c r="O41" s="78">
        <f t="shared" si="8"/>
        <v>0</v>
      </c>
      <c r="P41" s="78">
        <f t="shared" si="9"/>
        <v>0</v>
      </c>
      <c r="Q41" s="78">
        <f t="shared" si="10"/>
        <v>0</v>
      </c>
      <c r="R41" s="78">
        <f t="shared" si="11"/>
        <v>0</v>
      </c>
    </row>
    <row r="42" spans="1:18" x14ac:dyDescent="0.2">
      <c r="A42" s="104" t="str">
        <f>'Asset Disposals &amp; CC input'!A42</f>
        <v>Motor Vehicles</v>
      </c>
      <c r="B42" s="97">
        <f>'Asset Disposals &amp; CC input'!B42*'General Input'!$C$5/10^6</f>
        <v>0.75839084755926578</v>
      </c>
      <c r="C42" s="97">
        <f>'Asset Disposals &amp; CC input'!C42*'General Input'!$C$5/10^6</f>
        <v>0.76033986688922306</v>
      </c>
      <c r="D42" s="97">
        <f>'Asset Disposals &amp; CC input'!D42*'General Input'!$C$5/10^6</f>
        <v>0.77175915374117876</v>
      </c>
      <c r="E42" s="97">
        <f>'Asset Disposals &amp; CC input'!E42*'General Input'!$C$5/10^6</f>
        <v>0.77112158485982685</v>
      </c>
      <c r="F42" s="97">
        <f>'Asset Disposals &amp; CC input'!F42*'General Input'!$C$5/10^6</f>
        <v>0.77040498281948577</v>
      </c>
      <c r="H42" s="77">
        <v>0.76241620486789874</v>
      </c>
      <c r="I42" s="77">
        <v>0.76437556912650306</v>
      </c>
      <c r="J42" s="77">
        <v>0.77585546682303419</v>
      </c>
      <c r="K42" s="77">
        <v>0.77521451387848506</v>
      </c>
      <c r="L42" s="77">
        <v>0.77449410828583365</v>
      </c>
      <c r="N42" s="78">
        <f t="shared" si="7"/>
        <v>-4.0253573086329597E-3</v>
      </c>
      <c r="O42" s="78">
        <f t="shared" si="8"/>
        <v>-4.0357022372800033E-3</v>
      </c>
      <c r="P42" s="78">
        <f t="shared" si="9"/>
        <v>-4.0963130818554294E-3</v>
      </c>
      <c r="Q42" s="78">
        <f t="shared" si="10"/>
        <v>-4.092929018658209E-3</v>
      </c>
      <c r="R42" s="78">
        <f t="shared" si="11"/>
        <v>-4.089125466347876E-3</v>
      </c>
    </row>
    <row r="43" spans="1:18" x14ac:dyDescent="0.2">
      <c r="A43" s="104" t="str">
        <f>'Asset Disposals &amp; CC input'!A43</f>
        <v>Minor Assets</v>
      </c>
      <c r="B43" s="97">
        <f>'Asset Disposals &amp; CC input'!B43*'General Input'!$C$5/10^6</f>
        <v>0</v>
      </c>
      <c r="C43" s="97">
        <f>'Asset Disposals &amp; CC input'!C43*'General Input'!$C$5/10^6</f>
        <v>0</v>
      </c>
      <c r="D43" s="97">
        <f>'Asset Disposals &amp; CC input'!D43*'General Input'!$C$5/10^6</f>
        <v>0</v>
      </c>
      <c r="E43" s="97">
        <f>'Asset Disposals &amp; CC input'!E43*'General Input'!$C$5/10^6</f>
        <v>0</v>
      </c>
      <c r="F43" s="97">
        <f>'Asset Disposals &amp; CC input'!F43*'General Input'!$C$5/10^6</f>
        <v>0</v>
      </c>
      <c r="H43" s="77">
        <v>0</v>
      </c>
      <c r="I43" s="77">
        <v>0</v>
      </c>
      <c r="J43" s="77">
        <v>0</v>
      </c>
      <c r="K43" s="77">
        <v>0</v>
      </c>
      <c r="L43" s="77">
        <v>0</v>
      </c>
      <c r="N43" s="78">
        <f t="shared" si="7"/>
        <v>0</v>
      </c>
      <c r="O43" s="78">
        <f t="shared" si="8"/>
        <v>0</v>
      </c>
      <c r="P43" s="78">
        <f t="shared" si="9"/>
        <v>0</v>
      </c>
      <c r="Q43" s="78">
        <f t="shared" si="10"/>
        <v>0</v>
      </c>
      <c r="R43" s="78">
        <f t="shared" si="11"/>
        <v>0</v>
      </c>
    </row>
    <row r="44" spans="1:18" x14ac:dyDescent="0.2">
      <c r="A44" s="104" t="str">
        <f>'Asset Disposals &amp; CC input'!A44</f>
        <v>Non-System Property</v>
      </c>
      <c r="B44" s="97">
        <f>'Asset Disposals &amp; CC input'!B44*'General Input'!$C$5/10^6</f>
        <v>0</v>
      </c>
      <c r="C44" s="97">
        <f>'Asset Disposals &amp; CC input'!C44*'General Input'!$C$5/10^6</f>
        <v>0</v>
      </c>
      <c r="D44" s="97">
        <f>'Asset Disposals &amp; CC input'!D44*'General Input'!$C$5/10^6</f>
        <v>0</v>
      </c>
      <c r="E44" s="97">
        <f>'Asset Disposals &amp; CC input'!E44*'General Input'!$C$5/10^6</f>
        <v>0</v>
      </c>
      <c r="F44" s="97">
        <f>'Asset Disposals &amp; CC input'!F44*'General Input'!$C$5/10^6</f>
        <v>0</v>
      </c>
      <c r="H44" s="77">
        <v>0</v>
      </c>
      <c r="I44" s="77">
        <v>0</v>
      </c>
      <c r="J44" s="77">
        <v>0</v>
      </c>
      <c r="K44" s="77">
        <v>0</v>
      </c>
      <c r="L44" s="77">
        <v>0</v>
      </c>
      <c r="N44" s="78">
        <f t="shared" si="7"/>
        <v>0</v>
      </c>
      <c r="O44" s="78">
        <f t="shared" si="8"/>
        <v>0</v>
      </c>
      <c r="P44" s="78">
        <f t="shared" si="9"/>
        <v>0</v>
      </c>
      <c r="Q44" s="78">
        <f t="shared" si="10"/>
        <v>0</v>
      </c>
      <c r="R44" s="78">
        <f t="shared" si="11"/>
        <v>0</v>
      </c>
    </row>
    <row r="45" spans="1:18" x14ac:dyDescent="0.2">
      <c r="A45" s="104" t="str">
        <f>'Asset Disposals &amp; CC input'!A45</f>
        <v>Spare Parts</v>
      </c>
      <c r="B45" s="97">
        <f>'Asset Disposals &amp; CC input'!B45*'General Input'!$C$5/10^6</f>
        <v>0</v>
      </c>
      <c r="C45" s="97">
        <f>'Asset Disposals &amp; CC input'!C45*'General Input'!$C$5/10^6</f>
        <v>0</v>
      </c>
      <c r="D45" s="97">
        <f>'Asset Disposals &amp; CC input'!D45*'General Input'!$C$5/10^6</f>
        <v>0</v>
      </c>
      <c r="E45" s="97">
        <f>'Asset Disposals &amp; CC input'!E45*'General Input'!$C$5/10^6</f>
        <v>0</v>
      </c>
      <c r="F45" s="97">
        <f>'Asset Disposals &amp; CC input'!F45*'General Input'!$C$5/10^6</f>
        <v>0</v>
      </c>
      <c r="H45" s="77">
        <v>0</v>
      </c>
      <c r="I45" s="77">
        <v>0</v>
      </c>
      <c r="J45" s="77">
        <v>0</v>
      </c>
      <c r="K45" s="77">
        <v>0</v>
      </c>
      <c r="L45" s="77">
        <v>0</v>
      </c>
      <c r="N45" s="78">
        <f t="shared" si="7"/>
        <v>0</v>
      </c>
      <c r="O45" s="78">
        <f t="shared" si="8"/>
        <v>0</v>
      </c>
      <c r="P45" s="78">
        <f t="shared" si="9"/>
        <v>0</v>
      </c>
      <c r="Q45" s="78">
        <f t="shared" si="10"/>
        <v>0</v>
      </c>
      <c r="R45" s="78">
        <f t="shared" si="11"/>
        <v>0</v>
      </c>
    </row>
    <row r="46" spans="1:18" x14ac:dyDescent="0.2">
      <c r="A46" s="104" t="str">
        <f>'Asset Disposals &amp; CC input'!A46</f>
        <v>NEM Assets</v>
      </c>
      <c r="B46" s="97">
        <f>'Asset Disposals &amp; CC input'!B46*'General Input'!$C$5/10^6</f>
        <v>0</v>
      </c>
      <c r="C46" s="97">
        <f>'Asset Disposals &amp; CC input'!C46*'General Input'!$C$5/10^6</f>
        <v>0</v>
      </c>
      <c r="D46" s="97">
        <f>'Asset Disposals &amp; CC input'!D46*'General Input'!$C$5/10^6</f>
        <v>0</v>
      </c>
      <c r="E46" s="97">
        <f>'Asset Disposals &amp; CC input'!E46*'General Input'!$C$5/10^6</f>
        <v>0</v>
      </c>
      <c r="F46" s="97">
        <f>'Asset Disposals &amp; CC input'!F46*'General Input'!$C$5/10^6</f>
        <v>0</v>
      </c>
      <c r="H46" s="77">
        <v>0</v>
      </c>
      <c r="I46" s="77">
        <v>0</v>
      </c>
      <c r="J46" s="77">
        <v>0</v>
      </c>
      <c r="K46" s="77">
        <v>0</v>
      </c>
      <c r="L46" s="77">
        <v>0</v>
      </c>
      <c r="N46" s="78">
        <f t="shared" si="7"/>
        <v>0</v>
      </c>
      <c r="O46" s="78">
        <f t="shared" si="8"/>
        <v>0</v>
      </c>
      <c r="P46" s="78">
        <f t="shared" si="9"/>
        <v>0</v>
      </c>
      <c r="Q46" s="78">
        <f t="shared" si="10"/>
        <v>0</v>
      </c>
      <c r="R46" s="78">
        <f t="shared" si="11"/>
        <v>0</v>
      </c>
    </row>
    <row r="47" spans="1:18" x14ac:dyDescent="0.2">
      <c r="A47" s="104" t="str">
        <f>'Asset Disposals &amp; CC input'!A47</f>
        <v>Business Management Systems</v>
      </c>
      <c r="B47" s="97">
        <f>'Asset Disposals &amp; CC input'!B47*'General Input'!$C$5/10^6</f>
        <v>0</v>
      </c>
      <c r="C47" s="97">
        <f>'Asset Disposals &amp; CC input'!C47*'General Input'!$C$5/10^6</f>
        <v>0</v>
      </c>
      <c r="D47" s="97">
        <f>'Asset Disposals &amp; CC input'!D47*'General Input'!$C$5/10^6</f>
        <v>0</v>
      </c>
      <c r="E47" s="97">
        <f>'Asset Disposals &amp; CC input'!E47*'General Input'!$C$5/10^6</f>
        <v>0</v>
      </c>
      <c r="F47" s="97">
        <f>'Asset Disposals &amp; CC input'!F47*'General Input'!$C$5/10^6</f>
        <v>0</v>
      </c>
      <c r="H47" s="77">
        <v>0</v>
      </c>
      <c r="I47" s="77">
        <v>0</v>
      </c>
      <c r="J47" s="77">
        <v>0</v>
      </c>
      <c r="K47" s="77">
        <v>0</v>
      </c>
      <c r="L47" s="77">
        <v>0</v>
      </c>
      <c r="N47" s="78">
        <f t="shared" si="7"/>
        <v>0</v>
      </c>
      <c r="O47" s="78">
        <f t="shared" si="8"/>
        <v>0</v>
      </c>
      <c r="P47" s="78">
        <f t="shared" si="9"/>
        <v>0</v>
      </c>
      <c r="Q47" s="78">
        <f t="shared" si="10"/>
        <v>0</v>
      </c>
      <c r="R47" s="78">
        <f t="shared" si="11"/>
        <v>0</v>
      </c>
    </row>
    <row r="48" spans="1:18" x14ac:dyDescent="0.2">
      <c r="A48" s="104" t="str">
        <f>'Asset Disposals &amp; CC input'!A48</f>
        <v>Land</v>
      </c>
      <c r="B48" s="97">
        <f>'Asset Disposals &amp; CC input'!B48*'General Input'!$C$5/10^6</f>
        <v>0</v>
      </c>
      <c r="C48" s="97">
        <f>'Asset Disposals &amp; CC input'!C48*'General Input'!$C$5/10^6</f>
        <v>0</v>
      </c>
      <c r="D48" s="97">
        <f>'Asset Disposals &amp; CC input'!D48*'General Input'!$C$5/10^6</f>
        <v>0</v>
      </c>
      <c r="E48" s="97">
        <f>'Asset Disposals &amp; CC input'!E48*'General Input'!$C$5/10^6</f>
        <v>0</v>
      </c>
      <c r="F48" s="97">
        <f>'Asset Disposals &amp; CC input'!F48*'General Input'!$C$5/10^6</f>
        <v>0</v>
      </c>
      <c r="H48" s="77">
        <v>0</v>
      </c>
      <c r="I48" s="77">
        <v>0</v>
      </c>
      <c r="J48" s="77">
        <v>0</v>
      </c>
      <c r="K48" s="77">
        <v>0</v>
      </c>
      <c r="L48" s="77">
        <v>0</v>
      </c>
      <c r="N48" s="78">
        <f t="shared" si="7"/>
        <v>0</v>
      </c>
      <c r="O48" s="78">
        <f t="shared" si="8"/>
        <v>0</v>
      </c>
      <c r="P48" s="78">
        <f t="shared" si="9"/>
        <v>0</v>
      </c>
      <c r="Q48" s="78">
        <f t="shared" si="10"/>
        <v>0</v>
      </c>
      <c r="R48" s="78">
        <f t="shared" si="11"/>
        <v>0</v>
      </c>
    </row>
    <row r="49" spans="1:18" x14ac:dyDescent="0.2">
      <c r="A49" s="104" t="str">
        <f>'Asset Disposals &amp; CC input'!A49</f>
        <v>Easements</v>
      </c>
      <c r="B49" s="97">
        <f>'Asset Disposals &amp; CC input'!B49*'General Input'!$C$5/10^6</f>
        <v>0</v>
      </c>
      <c r="C49" s="97">
        <f>'Asset Disposals &amp; CC input'!C49*'General Input'!$C$5/10^6</f>
        <v>0</v>
      </c>
      <c r="D49" s="97">
        <f>'Asset Disposals &amp; CC input'!D49*'General Input'!$C$5/10^6</f>
        <v>0</v>
      </c>
      <c r="E49" s="97">
        <f>'Asset Disposals &amp; CC input'!E49*'General Input'!$C$5/10^6</f>
        <v>0</v>
      </c>
      <c r="F49" s="97">
        <f>'Asset Disposals &amp; CC input'!F49*'General Input'!$C$5/10^6</f>
        <v>0</v>
      </c>
      <c r="H49" s="77">
        <v>0</v>
      </c>
      <c r="I49" s="77">
        <v>0</v>
      </c>
      <c r="J49" s="77">
        <v>0</v>
      </c>
      <c r="K49" s="77">
        <v>0</v>
      </c>
      <c r="L49" s="77">
        <v>0</v>
      </c>
      <c r="N49" s="78">
        <f t="shared" si="1"/>
        <v>0</v>
      </c>
      <c r="O49" s="78">
        <f t="shared" si="0"/>
        <v>0</v>
      </c>
      <c r="P49" s="78">
        <f t="shared" si="0"/>
        <v>0</v>
      </c>
      <c r="Q49" s="78">
        <f t="shared" si="0"/>
        <v>0</v>
      </c>
      <c r="R49" s="78">
        <f t="shared" si="0"/>
        <v>0</v>
      </c>
    </row>
    <row r="50" spans="1:18" x14ac:dyDescent="0.2">
      <c r="A50" s="95" t="s">
        <v>263</v>
      </c>
      <c r="B50" s="83">
        <f>SUM(B6:B49)</f>
        <v>0.75839084755926578</v>
      </c>
      <c r="C50" s="83">
        <f t="shared" ref="C50:F50" si="12">SUM(C6:C49)</f>
        <v>0.76033986688922306</v>
      </c>
      <c r="D50" s="83">
        <f t="shared" si="12"/>
        <v>0.77175915374117876</v>
      </c>
      <c r="E50" s="83">
        <f t="shared" si="12"/>
        <v>0.77112158485982685</v>
      </c>
      <c r="F50" s="83">
        <f t="shared" si="12"/>
        <v>0.77040498281948577</v>
      </c>
      <c r="G50" s="79"/>
      <c r="H50" s="83">
        <f>SUM(H6:H49)</f>
        <v>0.76241620486789874</v>
      </c>
      <c r="I50" s="83">
        <f t="shared" ref="I50:L50" si="13">SUM(I6:I49)</f>
        <v>0.76437556912650306</v>
      </c>
      <c r="J50" s="83">
        <f t="shared" si="13"/>
        <v>0.77585546682303419</v>
      </c>
      <c r="K50" s="83">
        <f t="shared" si="13"/>
        <v>0.77521451387848506</v>
      </c>
      <c r="L50" s="83">
        <f t="shared" si="13"/>
        <v>0.77449410828583365</v>
      </c>
      <c r="M50" s="79"/>
      <c r="N50" s="84">
        <f t="shared" si="1"/>
        <v>-4.0253573086329597E-3</v>
      </c>
      <c r="O50" s="85">
        <f t="shared" si="0"/>
        <v>-4.0357022372800033E-3</v>
      </c>
      <c r="P50" s="85">
        <f t="shared" si="0"/>
        <v>-4.0963130818554294E-3</v>
      </c>
      <c r="Q50" s="85">
        <f t="shared" si="0"/>
        <v>-4.092929018658209E-3</v>
      </c>
      <c r="R50" s="85">
        <f t="shared" si="0"/>
        <v>-4.089125466347876E-3</v>
      </c>
    </row>
    <row r="51" spans="1:18" x14ac:dyDescent="0.2">
      <c r="A51" s="25"/>
      <c r="B51" s="87"/>
      <c r="C51" s="87"/>
      <c r="D51" s="87"/>
      <c r="E51" s="87"/>
      <c r="F51" s="87"/>
      <c r="H51" s="34"/>
      <c r="I51" s="34"/>
      <c r="J51" s="34"/>
      <c r="K51" s="34"/>
      <c r="L51" s="34"/>
    </row>
    <row r="52" spans="1:18" x14ac:dyDescent="0.2">
      <c r="A52" s="9"/>
      <c r="B52" s="88"/>
      <c r="C52" s="88"/>
      <c r="D52" s="88"/>
      <c r="E52" s="88"/>
      <c r="F52" s="88"/>
      <c r="H52" s="34"/>
      <c r="I52" s="34"/>
      <c r="J52" s="34"/>
      <c r="K52" s="34"/>
      <c r="L52" s="34"/>
    </row>
    <row r="53" spans="1:18" x14ac:dyDescent="0.2">
      <c r="B53" s="63"/>
      <c r="C53" s="63"/>
      <c r="D53" s="63"/>
      <c r="E53" s="63"/>
      <c r="F53" s="63"/>
    </row>
    <row r="54" spans="1:18" x14ac:dyDescent="0.2">
      <c r="B54" s="151" t="str">
        <f>B4</f>
        <v>AER Draft Decision Capex Model</v>
      </c>
      <c r="C54" s="177"/>
      <c r="D54" s="177"/>
      <c r="E54" s="177"/>
      <c r="F54" s="178"/>
      <c r="H54" s="179" t="str">
        <f>H4</f>
        <v>Submission Capex Model</v>
      </c>
      <c r="I54" s="180"/>
      <c r="J54" s="180"/>
      <c r="K54" s="180"/>
      <c r="L54" s="181"/>
      <c r="N54" s="165" t="str">
        <f>N4</f>
        <v>Difference</v>
      </c>
      <c r="O54" s="182"/>
      <c r="P54" s="182"/>
      <c r="Q54" s="182"/>
      <c r="R54" s="183"/>
    </row>
    <row r="55" spans="1:18" x14ac:dyDescent="0.2">
      <c r="A55" s="107" t="s">
        <v>210</v>
      </c>
      <c r="B55" s="53" t="str">
        <f>'General Input'!$B$8</f>
        <v>2019/20</v>
      </c>
      <c r="C55" s="53" t="str">
        <f>'General Input'!$C$8</f>
        <v>2020/21</v>
      </c>
      <c r="D55" s="53" t="str">
        <f>'General Input'!$D$8</f>
        <v>2021/22</v>
      </c>
      <c r="E55" s="53" t="str">
        <f>'General Input'!$E$8</f>
        <v>2022/23</v>
      </c>
      <c r="F55" s="53" t="str">
        <f>'General Input'!$F$8</f>
        <v>2023/24</v>
      </c>
      <c r="H55" s="53" t="str">
        <f>'General Input'!$B$8</f>
        <v>2019/20</v>
      </c>
      <c r="I55" s="53" t="str">
        <f>'General Input'!$C$8</f>
        <v>2020/21</v>
      </c>
      <c r="J55" s="53" t="str">
        <f>'General Input'!$D$8</f>
        <v>2021/22</v>
      </c>
      <c r="K55" s="53" t="str">
        <f>'General Input'!$E$8</f>
        <v>2022/23</v>
      </c>
      <c r="L55" s="53" t="str">
        <f>'General Input'!$F$8</f>
        <v>2023/24</v>
      </c>
      <c r="N55" s="53" t="str">
        <f>'General Input'!$B$8</f>
        <v>2019/20</v>
      </c>
      <c r="O55" s="53" t="str">
        <f>'General Input'!$C$8</f>
        <v>2020/21</v>
      </c>
      <c r="P55" s="53" t="str">
        <f>'General Input'!$D$8</f>
        <v>2021/22</v>
      </c>
      <c r="Q55" s="53" t="str">
        <f>'General Input'!$E$8</f>
        <v>2022/23</v>
      </c>
      <c r="R55" s="53" t="str">
        <f>'General Input'!$F$8</f>
        <v>2023/24</v>
      </c>
    </row>
    <row r="56" spans="1:18" x14ac:dyDescent="0.2">
      <c r="A56" t="str">
        <f>A6</f>
        <v>Overhead Subtransmission Lines (Urban)</v>
      </c>
      <c r="B56" s="97">
        <f>'Asset Disposals &amp; CC input'!H6*'General Input'!$C$5/10^6</f>
        <v>1.4145257533363499E-2</v>
      </c>
      <c r="C56" s="97">
        <f>'Asset Disposals &amp; CC input'!I6*'General Input'!$C$5/10^6</f>
        <v>1.402157577380668E-2</v>
      </c>
      <c r="D56" s="97">
        <f>'Asset Disposals &amp; CC input'!J6*'General Input'!$C$5/10^6</f>
        <v>1.498193050623044E-2</v>
      </c>
      <c r="E56" s="97">
        <f>'Asset Disposals &amp; CC input'!K6*'General Input'!$C$5/10^6</f>
        <v>1.535161234986358E-2</v>
      </c>
      <c r="F56" s="97">
        <f>'Asset Disposals &amp; CC input'!L6*'General Input'!$C$5/10^6</f>
        <v>1.5769948836297048E-2</v>
      </c>
      <c r="H56" s="77">
        <v>1.4220337178611948E-2</v>
      </c>
      <c r="I56" s="77">
        <v>1.409599894584428E-2</v>
      </c>
      <c r="J56" s="77">
        <v>1.5061451011593572E-2</v>
      </c>
      <c r="K56" s="77">
        <v>1.5433095038072041E-2</v>
      </c>
      <c r="L56" s="77">
        <v>1.5853651954562852E-2</v>
      </c>
      <c r="N56" s="76">
        <f>B56-H56</f>
        <v>-7.5079645248448887E-5</v>
      </c>
      <c r="O56" s="76">
        <f t="shared" ref="O56:R100" si="14">C56-I56</f>
        <v>-7.4423172037599988E-5</v>
      </c>
      <c r="P56" s="76">
        <f t="shared" si="14"/>
        <v>-7.9520505363131141E-5</v>
      </c>
      <c r="Q56" s="76">
        <f t="shared" si="14"/>
        <v>-8.1482688208461482E-5</v>
      </c>
      <c r="R56" s="76">
        <f t="shared" si="14"/>
        <v>-8.3703118265804344E-5</v>
      </c>
    </row>
    <row r="57" spans="1:18" x14ac:dyDescent="0.2">
      <c r="A57" t="str">
        <f t="shared" ref="A57:A99" si="15">A7</f>
        <v>Underground Subtransmission Lines (Urban)</v>
      </c>
      <c r="B57" s="97">
        <f>'Asset Disposals &amp; CC input'!H7*'General Input'!$C$5/10^6</f>
        <v>0</v>
      </c>
      <c r="C57" s="97">
        <f>'Asset Disposals &amp; CC input'!I7*'General Input'!$C$5/10^6</f>
        <v>0</v>
      </c>
      <c r="D57" s="97">
        <f>'Asset Disposals &amp; CC input'!J7*'General Input'!$C$5/10^6</f>
        <v>0</v>
      </c>
      <c r="E57" s="97">
        <f>'Asset Disposals &amp; CC input'!K7*'General Input'!$C$5/10^6</f>
        <v>0</v>
      </c>
      <c r="F57" s="97">
        <f>'Asset Disposals &amp; CC input'!L7*'General Input'!$C$5/10^6</f>
        <v>0</v>
      </c>
      <c r="H57" s="77">
        <v>0</v>
      </c>
      <c r="I57" s="77">
        <v>0</v>
      </c>
      <c r="J57" s="77">
        <v>0</v>
      </c>
      <c r="K57" s="77">
        <v>0</v>
      </c>
      <c r="L57" s="77">
        <v>0</v>
      </c>
      <c r="N57" s="76">
        <f t="shared" ref="N57:N100" si="16">B57-H57</f>
        <v>0</v>
      </c>
      <c r="O57" s="76">
        <f t="shared" si="14"/>
        <v>0</v>
      </c>
      <c r="P57" s="76">
        <f t="shared" si="14"/>
        <v>0</v>
      </c>
      <c r="Q57" s="76">
        <f t="shared" si="14"/>
        <v>0</v>
      </c>
      <c r="R57" s="76">
        <f t="shared" si="14"/>
        <v>0</v>
      </c>
    </row>
    <row r="58" spans="1:18" x14ac:dyDescent="0.2">
      <c r="A58" t="str">
        <f t="shared" si="15"/>
        <v>Urban Zone Substations</v>
      </c>
      <c r="B58" s="97">
        <f>'Asset Disposals &amp; CC input'!H8*'General Input'!$C$5/10^6</f>
        <v>1.6473104037448224E-3</v>
      </c>
      <c r="C58" s="97">
        <f>'Asset Disposals &amp; CC input'!I8*'General Input'!$C$5/10^6</f>
        <v>1.6394285357843206E-3</v>
      </c>
      <c r="D58" s="97">
        <f>'Asset Disposals &amp; CC input'!J8*'General Input'!$C$5/10^6</f>
        <v>1.7261290833498375E-3</v>
      </c>
      <c r="E58" s="97">
        <f>'Asset Disposals &amp; CC input'!K8*'General Input'!$C$5/10^6</f>
        <v>1.7576565551918439E-3</v>
      </c>
      <c r="F58" s="97">
        <f>'Asset Disposals &amp; CC input'!L8*'General Input'!$C$5/10^6</f>
        <v>1.7970658949943521E-3</v>
      </c>
      <c r="H58" s="77">
        <v>1.6560539335416836E-3</v>
      </c>
      <c r="I58" s="77">
        <v>1.6481302305103836E-3</v>
      </c>
      <c r="J58" s="77">
        <v>1.7352909638546827E-3</v>
      </c>
      <c r="K58" s="77">
        <v>1.7669857759798823E-3</v>
      </c>
      <c r="L58" s="77">
        <v>1.8066042911363824E-3</v>
      </c>
      <c r="N58" s="76">
        <f t="shared" si="16"/>
        <v>-8.743529796861188E-6</v>
      </c>
      <c r="O58" s="76">
        <f t="shared" si="14"/>
        <v>-8.7016947260629834E-6</v>
      </c>
      <c r="P58" s="76">
        <f t="shared" si="14"/>
        <v>-9.1618805048451855E-6</v>
      </c>
      <c r="Q58" s="76">
        <f t="shared" si="14"/>
        <v>-9.3292207880384375E-6</v>
      </c>
      <c r="R58" s="76">
        <f t="shared" si="14"/>
        <v>-9.5383961420303278E-6</v>
      </c>
    </row>
    <row r="59" spans="1:18" x14ac:dyDescent="0.2">
      <c r="A59" t="str">
        <f t="shared" si="15"/>
        <v>Rural Zone Substations</v>
      </c>
      <c r="B59" s="97">
        <f>'Asset Disposals &amp; CC input'!H9*'General Input'!$C$5/10^6</f>
        <v>0</v>
      </c>
      <c r="C59" s="97">
        <f>'Asset Disposals &amp; CC input'!I9*'General Input'!$C$5/10^6</f>
        <v>0</v>
      </c>
      <c r="D59" s="97">
        <f>'Asset Disposals &amp; CC input'!J9*'General Input'!$C$5/10^6</f>
        <v>0</v>
      </c>
      <c r="E59" s="97">
        <f>'Asset Disposals &amp; CC input'!K9*'General Input'!$C$5/10^6</f>
        <v>0</v>
      </c>
      <c r="F59" s="97">
        <f>'Asset Disposals &amp; CC input'!L9*'General Input'!$C$5/10^6</f>
        <v>0</v>
      </c>
      <c r="H59" s="77">
        <v>0</v>
      </c>
      <c r="I59" s="77">
        <v>0</v>
      </c>
      <c r="J59" s="77">
        <v>0</v>
      </c>
      <c r="K59" s="77">
        <v>0</v>
      </c>
      <c r="L59" s="77">
        <v>0</v>
      </c>
      <c r="N59" s="76">
        <f t="shared" si="16"/>
        <v>0</v>
      </c>
      <c r="O59" s="76">
        <f t="shared" si="14"/>
        <v>0</v>
      </c>
      <c r="P59" s="76">
        <f t="shared" si="14"/>
        <v>0</v>
      </c>
      <c r="Q59" s="76">
        <f t="shared" si="14"/>
        <v>0</v>
      </c>
      <c r="R59" s="76">
        <f t="shared" si="14"/>
        <v>0</v>
      </c>
    </row>
    <row r="60" spans="1:18" x14ac:dyDescent="0.2">
      <c r="A60" t="str">
        <f t="shared" si="15"/>
        <v>SCADA</v>
      </c>
      <c r="B60" s="97">
        <f>'Asset Disposals &amp; CC input'!H10*'General Input'!$C$5/10^6</f>
        <v>3.2946208074896449E-3</v>
      </c>
      <c r="C60" s="97">
        <f>'Asset Disposals &amp; CC input'!I10*'General Input'!$C$5/10^6</f>
        <v>3.2788570715686412E-3</v>
      </c>
      <c r="D60" s="97">
        <f>'Asset Disposals &amp; CC input'!J10*'General Input'!$C$5/10^6</f>
        <v>3.452258166699675E-3</v>
      </c>
      <c r="E60" s="97">
        <f>'Asset Disposals &amp; CC input'!K10*'General Input'!$C$5/10^6</f>
        <v>3.5153131103836878E-3</v>
      </c>
      <c r="F60" s="97">
        <f>'Asset Disposals &amp; CC input'!L10*'General Input'!$C$5/10^6</f>
        <v>3.5941317899887042E-3</v>
      </c>
      <c r="H60" s="77">
        <v>3.3121078670833672E-3</v>
      </c>
      <c r="I60" s="77">
        <v>3.2962604610207672E-3</v>
      </c>
      <c r="J60" s="77">
        <v>3.4705819277093654E-3</v>
      </c>
      <c r="K60" s="77">
        <v>3.5339715519597647E-3</v>
      </c>
      <c r="L60" s="77">
        <v>3.6132085822727649E-3</v>
      </c>
      <c r="N60" s="76">
        <f t="shared" si="16"/>
        <v>-1.7487059593722376E-5</v>
      </c>
      <c r="O60" s="76">
        <f t="shared" si="14"/>
        <v>-1.7403389452125967E-5</v>
      </c>
      <c r="P60" s="76">
        <f t="shared" si="14"/>
        <v>-1.8323761009690371E-5</v>
      </c>
      <c r="Q60" s="76">
        <f t="shared" si="14"/>
        <v>-1.8658441576076875E-5</v>
      </c>
      <c r="R60" s="76">
        <f t="shared" si="14"/>
        <v>-1.9076792284060656E-5</v>
      </c>
    </row>
    <row r="61" spans="1:18" x14ac:dyDescent="0.2">
      <c r="A61" t="str">
        <f t="shared" si="15"/>
        <v>Distribution Switching Stations (Ground)</v>
      </c>
      <c r="B61" s="97">
        <f>'Asset Disposals &amp; CC input'!H11*'General Input'!$C$5/10^6</f>
        <v>1.1531172826213753E-2</v>
      </c>
      <c r="C61" s="97">
        <f>'Asset Disposals &amp; CC input'!I11*'General Input'!$C$5/10^6</f>
        <v>1.1475999750490243E-2</v>
      </c>
      <c r="D61" s="97">
        <f>'Asset Disposals &amp; CC input'!J11*'General Input'!$C$5/10^6</f>
        <v>1.2082903583448863E-2</v>
      </c>
      <c r="E61" s="97">
        <f>'Asset Disposals &amp; CC input'!K11*'General Input'!$C$5/10^6</f>
        <v>1.2303595886342908E-2</v>
      </c>
      <c r="F61" s="97">
        <f>'Asset Disposals &amp; CC input'!L11*'General Input'!$C$5/10^6</f>
        <v>1.2579461264960462E-2</v>
      </c>
      <c r="H61" s="77">
        <v>1.1592377534791783E-2</v>
      </c>
      <c r="I61" s="77">
        <v>1.1536911613572684E-2</v>
      </c>
      <c r="J61" s="77">
        <v>1.2147036746982778E-2</v>
      </c>
      <c r="K61" s="77">
        <v>1.2368900431859177E-2</v>
      </c>
      <c r="L61" s="77">
        <v>1.2646230037954675E-2</v>
      </c>
      <c r="N61" s="76">
        <f t="shared" si="16"/>
        <v>-6.1204708578030051E-5</v>
      </c>
      <c r="O61" s="76">
        <f t="shared" si="14"/>
        <v>-6.0911863082440884E-5</v>
      </c>
      <c r="P61" s="76">
        <f t="shared" si="14"/>
        <v>-6.413316353391478E-5</v>
      </c>
      <c r="Q61" s="76">
        <f t="shared" si="14"/>
        <v>-6.5304545516269713E-5</v>
      </c>
      <c r="R61" s="76">
        <f t="shared" si="14"/>
        <v>-6.6768772994213813E-5</v>
      </c>
    </row>
    <row r="62" spans="1:18" x14ac:dyDescent="0.2">
      <c r="A62" t="str">
        <f t="shared" si="15"/>
        <v>Overhead High Voltage Lines Urban</v>
      </c>
      <c r="B62" s="97">
        <f>'Asset Disposals &amp; CC input'!H12*'General Input'!$C$5/10^6</f>
        <v>0.18217003181744823</v>
      </c>
      <c r="C62" s="97">
        <f>'Asset Disposals &amp; CC input'!I12*'General Input'!$C$5/10^6</f>
        <v>0.18121010497179893</v>
      </c>
      <c r="D62" s="97">
        <f>'Asset Disposals &amp; CC input'!J12*'General Input'!$C$5/10^6</f>
        <v>0.19113837107998383</v>
      </c>
      <c r="E62" s="97">
        <f>'Asset Disposals &amp; CC input'!K12*'General Input'!$C$5/10^6</f>
        <v>0.19478091308946932</v>
      </c>
      <c r="F62" s="97">
        <f>'Asset Disposals &amp; CC input'!L12*'General Input'!$C$5/10^6</f>
        <v>0.19926508272073712</v>
      </c>
      <c r="H62" s="77">
        <v>0.1831369467945346</v>
      </c>
      <c r="I62" s="77">
        <v>0.18217192488668044</v>
      </c>
      <c r="J62" s="77">
        <v>0.19215288785779461</v>
      </c>
      <c r="K62" s="77">
        <v>0.1958147636094357</v>
      </c>
      <c r="L62" s="77">
        <v>0.20032273414106574</v>
      </c>
      <c r="N62" s="76">
        <f t="shared" si="16"/>
        <v>-9.6691497708636942E-4</v>
      </c>
      <c r="O62" s="76">
        <f t="shared" si="14"/>
        <v>-9.6181991488150653E-4</v>
      </c>
      <c r="P62" s="76">
        <f t="shared" si="14"/>
        <v>-1.0145167778107811E-3</v>
      </c>
      <c r="Q62" s="76">
        <f t="shared" si="14"/>
        <v>-1.0338505199663783E-3</v>
      </c>
      <c r="R62" s="76">
        <f t="shared" si="14"/>
        <v>-1.0576514203286258E-3</v>
      </c>
    </row>
    <row r="63" spans="1:18" x14ac:dyDescent="0.2">
      <c r="A63" t="str">
        <f t="shared" si="15"/>
        <v>Overhead High Voltage Lines Rural</v>
      </c>
      <c r="B63" s="97">
        <f>'Asset Disposals &amp; CC input'!H13*'General Input'!$C$5/10^6</f>
        <v>1.2270189931996101</v>
      </c>
      <c r="C63" s="97">
        <f>'Asset Disposals &amp; CC input'!I13*'General Input'!$C$5/10^6</f>
        <v>1.2179281344420636</v>
      </c>
      <c r="D63" s="97">
        <f>'Asset Disposals &amp; CC input'!J13*'General Input'!$C$5/10^6</f>
        <v>1.2896594468614258</v>
      </c>
      <c r="E63" s="97">
        <f>'Asset Disposals &amp; CC input'!K13*'General Input'!$C$5/10^6</f>
        <v>1.3186261392326648</v>
      </c>
      <c r="F63" s="97">
        <f>'Asset Disposals &amp; CC input'!L13*'General Input'!$C$5/10^6</f>
        <v>1.3499134346249593</v>
      </c>
      <c r="H63" s="77">
        <v>1.2335317166693136</v>
      </c>
      <c r="I63" s="77">
        <v>1.2243926058068539</v>
      </c>
      <c r="J63" s="77">
        <v>1.2965046508835716</v>
      </c>
      <c r="K63" s="77">
        <v>1.3256250915327845</v>
      </c>
      <c r="L63" s="77">
        <v>1.3570784524090971</v>
      </c>
      <c r="N63" s="76">
        <f t="shared" si="16"/>
        <v>-6.5127234697035519E-3</v>
      </c>
      <c r="O63" s="76">
        <f t="shared" si="14"/>
        <v>-6.4644713647903362E-3</v>
      </c>
      <c r="P63" s="76">
        <f t="shared" si="14"/>
        <v>-6.8452040221458343E-3</v>
      </c>
      <c r="Q63" s="76">
        <f t="shared" si="14"/>
        <v>-6.9989523001197096E-3</v>
      </c>
      <c r="R63" s="76">
        <f t="shared" si="14"/>
        <v>-7.165017784137806E-3</v>
      </c>
    </row>
    <row r="64" spans="1:18" x14ac:dyDescent="0.2">
      <c r="A64" t="str">
        <f t="shared" si="15"/>
        <v>Voltage Regulators on Distribution Feeders</v>
      </c>
      <c r="B64" s="97">
        <f>'Asset Disposals &amp; CC input'!H14*'General Input'!$C$5/10^6</f>
        <v>0</v>
      </c>
      <c r="C64" s="97">
        <f>'Asset Disposals &amp; CC input'!I14*'General Input'!$C$5/10^6</f>
        <v>0</v>
      </c>
      <c r="D64" s="97">
        <f>'Asset Disposals &amp; CC input'!J14*'General Input'!$C$5/10^6</f>
        <v>0</v>
      </c>
      <c r="E64" s="97">
        <f>'Asset Disposals &amp; CC input'!K14*'General Input'!$C$5/10^6</f>
        <v>0</v>
      </c>
      <c r="F64" s="97">
        <f>'Asset Disposals &amp; CC input'!L14*'General Input'!$C$5/10^6</f>
        <v>0</v>
      </c>
      <c r="H64" s="77">
        <v>0</v>
      </c>
      <c r="I64" s="77">
        <v>0</v>
      </c>
      <c r="J64" s="77">
        <v>0</v>
      </c>
      <c r="K64" s="77">
        <v>0</v>
      </c>
      <c r="L64" s="77">
        <v>0</v>
      </c>
      <c r="N64" s="76">
        <f t="shared" si="16"/>
        <v>0</v>
      </c>
      <c r="O64" s="76">
        <f t="shared" si="14"/>
        <v>0</v>
      </c>
      <c r="P64" s="76">
        <f t="shared" si="14"/>
        <v>0</v>
      </c>
      <c r="Q64" s="76">
        <f t="shared" si="14"/>
        <v>0</v>
      </c>
      <c r="R64" s="76">
        <f t="shared" si="14"/>
        <v>0</v>
      </c>
    </row>
    <row r="65" spans="1:18" x14ac:dyDescent="0.2">
      <c r="A65" t="str">
        <f t="shared" si="15"/>
        <v>Underground High Voltage Lines</v>
      </c>
      <c r="B65" s="97">
        <f>'Asset Disposals &amp; CC input'!H15*'General Input'!$C$5/10^6</f>
        <v>1.1618782617850203</v>
      </c>
      <c r="C65" s="97">
        <f>'Asset Disposals &amp; CC input'!I15*'General Input'!$C$5/10^6</f>
        <v>1.1564327258867102</v>
      </c>
      <c r="D65" s="97">
        <f>'Asset Disposals &amp; CC input'!J15*'General Input'!$C$5/10^6</f>
        <v>1.2104571803608251</v>
      </c>
      <c r="E65" s="97">
        <f>'Asset Disposals &amp; CC input'!K15*'General Input'!$C$5/10^6</f>
        <v>1.230961836909001</v>
      </c>
      <c r="F65" s="97">
        <f>'Asset Disposals &amp; CC input'!L15*'General Input'!$C$5/10^6</f>
        <v>1.255123547492397</v>
      </c>
      <c r="H65" s="77">
        <v>1.1680452338257168</v>
      </c>
      <c r="I65" s="77">
        <v>1.162570794324735</v>
      </c>
      <c r="J65" s="77">
        <v>1.2168819976874501</v>
      </c>
      <c r="K65" s="77">
        <v>1.2374954880504894</v>
      </c>
      <c r="L65" s="77">
        <v>1.2617854432172673</v>
      </c>
      <c r="N65" s="76">
        <f t="shared" si="16"/>
        <v>-6.1669720406964945E-3</v>
      </c>
      <c r="O65" s="76">
        <f t="shared" si="14"/>
        <v>-6.1380684380247796E-3</v>
      </c>
      <c r="P65" s="76">
        <f t="shared" si="14"/>
        <v>-6.4248173266250319E-3</v>
      </c>
      <c r="Q65" s="76">
        <f t="shared" si="14"/>
        <v>-6.5336511414884058E-3</v>
      </c>
      <c r="R65" s="76">
        <f t="shared" si="14"/>
        <v>-6.6618957248703037E-3</v>
      </c>
    </row>
    <row r="66" spans="1:18" x14ac:dyDescent="0.2">
      <c r="A66" t="str">
        <f t="shared" si="15"/>
        <v>Underground High Voltage Lines SWER</v>
      </c>
      <c r="B66" s="97">
        <f>'Asset Disposals &amp; CC input'!H16*'General Input'!$C$5/10^6</f>
        <v>0</v>
      </c>
      <c r="C66" s="97">
        <f>'Asset Disposals &amp; CC input'!I16*'General Input'!$C$5/10^6</f>
        <v>0</v>
      </c>
      <c r="D66" s="97">
        <f>'Asset Disposals &amp; CC input'!J16*'General Input'!$C$5/10^6</f>
        <v>0</v>
      </c>
      <c r="E66" s="97">
        <f>'Asset Disposals &amp; CC input'!K16*'General Input'!$C$5/10^6</f>
        <v>0</v>
      </c>
      <c r="F66" s="97">
        <f>'Asset Disposals &amp; CC input'!L16*'General Input'!$C$5/10^6</f>
        <v>0</v>
      </c>
      <c r="H66" s="77">
        <v>0</v>
      </c>
      <c r="I66" s="77">
        <v>0</v>
      </c>
      <c r="J66" s="77">
        <v>0</v>
      </c>
      <c r="K66" s="77">
        <v>0</v>
      </c>
      <c r="L66" s="77">
        <v>0</v>
      </c>
      <c r="N66" s="76">
        <f t="shared" si="16"/>
        <v>0</v>
      </c>
      <c r="O66" s="76">
        <f t="shared" si="14"/>
        <v>0</v>
      </c>
      <c r="P66" s="76">
        <f t="shared" si="14"/>
        <v>0</v>
      </c>
      <c r="Q66" s="76">
        <f t="shared" si="14"/>
        <v>0</v>
      </c>
      <c r="R66" s="76">
        <f t="shared" si="14"/>
        <v>0</v>
      </c>
    </row>
    <row r="67" spans="1:18" x14ac:dyDescent="0.2">
      <c r="A67" t="str">
        <f t="shared" si="15"/>
        <v>Distribution Substations HV (Pole)</v>
      </c>
      <c r="B67" s="97">
        <f>'Asset Disposals &amp; CC input'!H17*'General Input'!$C$5/10^6</f>
        <v>2.7329573615594207E-2</v>
      </c>
      <c r="C67" s="97">
        <f>'Asset Disposals &amp; CC input'!I17*'General Input'!$C$5/10^6</f>
        <v>2.7198810105471743E-2</v>
      </c>
      <c r="D67" s="97">
        <f>'Asset Disposals &amp; CC input'!J17*'General Input'!$C$5/10^6</f>
        <v>2.8637208716818807E-2</v>
      </c>
      <c r="E67" s="97">
        <f>'Asset Disposals &amp; CC input'!K17*'General Input'!$C$5/10^6</f>
        <v>2.9160262757308653E-2</v>
      </c>
      <c r="F67" s="97">
        <f>'Asset Disposals &amp; CC input'!L17*'General Input'!$C$5/10^6</f>
        <v>2.9814080307920959E-2</v>
      </c>
      <c r="H67" s="77">
        <v>2.7474632458602929E-2</v>
      </c>
      <c r="I67" s="77">
        <v>2.7343174887030669E-2</v>
      </c>
      <c r="J67" s="77">
        <v>2.8789208174325561E-2</v>
      </c>
      <c r="K67" s="77">
        <v>2.9315038460614614E-2</v>
      </c>
      <c r="L67" s="77">
        <v>2.997232631847593E-2</v>
      </c>
      <c r="N67" s="76">
        <f t="shared" si="16"/>
        <v>-1.4505884300872185E-4</v>
      </c>
      <c r="O67" s="76">
        <f t="shared" si="14"/>
        <v>-1.4436478155892621E-4</v>
      </c>
      <c r="P67" s="76">
        <f t="shared" si="14"/>
        <v>-1.5199945750675459E-4</v>
      </c>
      <c r="Q67" s="76">
        <f t="shared" si="14"/>
        <v>-1.5477570330596144E-4</v>
      </c>
      <c r="R67" s="76">
        <f t="shared" si="14"/>
        <v>-1.5824601055497087E-4</v>
      </c>
    </row>
    <row r="68" spans="1:18" x14ac:dyDescent="0.2">
      <c r="A68" t="str">
        <f t="shared" si="15"/>
        <v>Distribution Substations HV (Ground)</v>
      </c>
      <c r="B68" s="97">
        <f>'Asset Disposals &amp; CC input'!H18*'General Input'!$C$5/10^6</f>
        <v>0.1151331271068199</v>
      </c>
      <c r="C68" s="97">
        <f>'Asset Disposals &amp; CC input'!I18*'General Input'!$C$5/10^6</f>
        <v>0.11458225090056717</v>
      </c>
      <c r="D68" s="97">
        <f>'Asset Disposals &amp; CC input'!J18*'General Input'!$C$5/10^6</f>
        <v>0.12064188916934716</v>
      </c>
      <c r="E68" s="97">
        <f>'Asset Disposals &amp; CC input'!K18*'General Input'!$C$5/10^6</f>
        <v>0.12284539399435808</v>
      </c>
      <c r="F68" s="97">
        <f>'Asset Disposals &amp; CC input'!L18*'General Input'!$C$5/10^6</f>
        <v>0.12559977502562172</v>
      </c>
      <c r="H68" s="77">
        <v>0.11574422622036634</v>
      </c>
      <c r="I68" s="77">
        <v>0.11519042609491004</v>
      </c>
      <c r="J68" s="77">
        <v>0.12128222747492931</v>
      </c>
      <c r="K68" s="77">
        <v>0.12349742797675452</v>
      </c>
      <c r="L68" s="77">
        <v>0.126266428604036</v>
      </c>
      <c r="N68" s="76">
        <f t="shared" si="16"/>
        <v>-6.1109911354643998E-4</v>
      </c>
      <c r="O68" s="76">
        <f t="shared" si="14"/>
        <v>-6.0817519434286371E-4</v>
      </c>
      <c r="P68" s="76">
        <f t="shared" si="14"/>
        <v>-6.403383055821471E-4</v>
      </c>
      <c r="Q68" s="76">
        <f t="shared" si="14"/>
        <v>-6.5203398239643828E-4</v>
      </c>
      <c r="R68" s="76">
        <f t="shared" si="14"/>
        <v>-6.6665357841427797E-4</v>
      </c>
    </row>
    <row r="69" spans="1:18" x14ac:dyDescent="0.2">
      <c r="A69" t="str">
        <f t="shared" si="15"/>
        <v>Distribution Substations LV (Pole)</v>
      </c>
      <c r="B69" s="97">
        <f>'Asset Disposals &amp; CC input'!H19*'General Input'!$C$5/10^6</f>
        <v>0.34978957966478857</v>
      </c>
      <c r="C69" s="97">
        <f>'Asset Disposals &amp; CC input'!I19*'General Input'!$C$5/10^6</f>
        <v>0.34719640363794246</v>
      </c>
      <c r="D69" s="97">
        <f>'Asset Disposals &amp; CC input'!J19*'General Input'!$C$5/10^6</f>
        <v>0.36818648335441712</v>
      </c>
      <c r="E69" s="97">
        <f>'Asset Disposals &amp; CC input'!K19*'General Input'!$C$5/10^6</f>
        <v>0.37655717409322637</v>
      </c>
      <c r="F69" s="97">
        <f>'Asset Disposals &amp; CC input'!L19*'General Input'!$C$5/10^6</f>
        <v>0.38575562593804075</v>
      </c>
      <c r="H69" s="77">
        <v>0.35164617912866497</v>
      </c>
      <c r="I69" s="77">
        <v>0.34903923914342483</v>
      </c>
      <c r="J69" s="77">
        <v>0.37014072918488883</v>
      </c>
      <c r="K69" s="77">
        <v>0.37855584954893973</v>
      </c>
      <c r="L69" s="77">
        <v>0.38780312457705174</v>
      </c>
      <c r="N69" s="76">
        <f t="shared" si="16"/>
        <v>-1.8565994638763961E-3</v>
      </c>
      <c r="O69" s="76">
        <f t="shared" si="14"/>
        <v>-1.8428355054823653E-3</v>
      </c>
      <c r="P69" s="76">
        <f t="shared" si="14"/>
        <v>-1.9542458304717125E-3</v>
      </c>
      <c r="Q69" s="76">
        <f t="shared" si="14"/>
        <v>-1.9986754557133612E-3</v>
      </c>
      <c r="R69" s="76">
        <f t="shared" si="14"/>
        <v>-2.0474986390109917E-3</v>
      </c>
    </row>
    <row r="70" spans="1:18" x14ac:dyDescent="0.2">
      <c r="A70" t="str">
        <f t="shared" si="15"/>
        <v>Distribution Substations LV (Ground)</v>
      </c>
      <c r="B70" s="97">
        <f>'Asset Disposals &amp; CC input'!H20*'General Input'!$C$5/10^6</f>
        <v>0.9965845007802403</v>
      </c>
      <c r="C70" s="97">
        <f>'Asset Disposals &amp; CC input'!I20*'General Input'!$C$5/10^6</f>
        <v>1.0718079270132044</v>
      </c>
      <c r="D70" s="97">
        <f>'Asset Disposals &amp; CC input'!J20*'General Input'!$C$5/10^6</f>
        <v>1.0793053878422576</v>
      </c>
      <c r="E70" s="97">
        <f>'Asset Disposals &amp; CC input'!K20*'General Input'!$C$5/10^6</f>
        <v>1.1225380439570236</v>
      </c>
      <c r="F70" s="97">
        <f>'Asset Disposals &amp; CC input'!L20*'General Input'!$C$5/10^6</f>
        <v>1.1410927083532638</v>
      </c>
      <c r="H70" s="77">
        <v>1.0018741330546759</v>
      </c>
      <c r="I70" s="77">
        <v>1.0774968272502503</v>
      </c>
      <c r="J70" s="77">
        <v>1.0850340828089491</v>
      </c>
      <c r="K70" s="77">
        <v>1.1284962075266438</v>
      </c>
      <c r="L70" s="77">
        <v>1.1471493556455934</v>
      </c>
      <c r="N70" s="76">
        <f t="shared" si="16"/>
        <v>-5.2896322744355739E-3</v>
      </c>
      <c r="O70" s="76">
        <f t="shared" si="14"/>
        <v>-5.6889002370459352E-3</v>
      </c>
      <c r="P70" s="76">
        <f t="shared" si="14"/>
        <v>-5.7286949666914833E-3</v>
      </c>
      <c r="Q70" s="76">
        <f t="shared" si="14"/>
        <v>-5.9581635696202007E-3</v>
      </c>
      <c r="R70" s="76">
        <f t="shared" si="14"/>
        <v>-6.0566472923295755E-3</v>
      </c>
    </row>
    <row r="71" spans="1:18" x14ac:dyDescent="0.2">
      <c r="A71" t="str">
        <f t="shared" si="15"/>
        <v>Overhead Low Voltage Lines Underbuilt Urban</v>
      </c>
      <c r="B71" s="97">
        <f>'Asset Disposals &amp; CC input'!H21*'General Input'!$C$5/10^6</f>
        <v>5.8045485844093079E-3</v>
      </c>
      <c r="C71" s="97">
        <f>'Asset Disposals &amp; CC input'!I21*'General Input'!$C$5/10^6</f>
        <v>5.7414556650135567E-3</v>
      </c>
      <c r="D71" s="97">
        <f>'Asset Disposals &amp; CC input'!J21*'General Input'!$C$5/10^6</f>
        <v>6.1831061007838299E-3</v>
      </c>
      <c r="E71" s="97">
        <f>'Asset Disposals &amp; CC input'!K21*'General Input'!$C$5/10^6</f>
        <v>6.3566116291221509E-3</v>
      </c>
      <c r="F71" s="97">
        <f>'Asset Disposals &amp; CC input'!L21*'General Input'!$C$5/10^6</f>
        <v>6.5458903873094124E-3</v>
      </c>
      <c r="H71" s="77">
        <v>5.8353577405888214E-3</v>
      </c>
      <c r="I71" s="77">
        <v>5.7719299390606837E-3</v>
      </c>
      <c r="J71" s="77">
        <v>6.2159245497576598E-3</v>
      </c>
      <c r="K71" s="77">
        <v>6.3903510039600413E-3</v>
      </c>
      <c r="L71" s="77">
        <v>6.5806344085444606E-3</v>
      </c>
      <c r="N71" s="76">
        <f t="shared" si="16"/>
        <v>-3.0809156179513464E-5</v>
      </c>
      <c r="O71" s="76">
        <f t="shared" si="14"/>
        <v>-3.0474274047126958E-5</v>
      </c>
      <c r="P71" s="76">
        <f t="shared" si="14"/>
        <v>-3.2818448973829899E-5</v>
      </c>
      <c r="Q71" s="76">
        <f t="shared" si="14"/>
        <v>-3.3739374837890405E-5</v>
      </c>
      <c r="R71" s="76">
        <f t="shared" si="14"/>
        <v>-3.4744021235048189E-5</v>
      </c>
    </row>
    <row r="72" spans="1:18" x14ac:dyDescent="0.2">
      <c r="A72" t="str">
        <f t="shared" si="15"/>
        <v>Overhead Low Voltage Lines Underbuilt Rural</v>
      </c>
      <c r="B72" s="97">
        <f>'Asset Disposals &amp; CC input'!H22*'General Input'!$C$5/10^6</f>
        <v>0.18000157430253719</v>
      </c>
      <c r="C72" s="97">
        <f>'Asset Disposals &amp; CC input'!I22*'General Input'!$C$5/10^6</f>
        <v>0.17854151486275932</v>
      </c>
      <c r="D72" s="97">
        <f>'Asset Disposals &amp; CC input'!J22*'General Input'!$C$5/10^6</f>
        <v>0.18879572868860892</v>
      </c>
      <c r="E72" s="97">
        <f>'Asset Disposals &amp; CC input'!K22*'General Input'!$C$5/10^6</f>
        <v>0.19313047272471559</v>
      </c>
      <c r="F72" s="97">
        <f>'Asset Disposals &amp; CC input'!L22*'General Input'!$C$5/10^6</f>
        <v>0.1975106510440493</v>
      </c>
      <c r="H72" s="77">
        <v>0.18095697962555243</v>
      </c>
      <c r="I72" s="77">
        <v>0.17948917053932792</v>
      </c>
      <c r="J72" s="77">
        <v>0.18979781128066708</v>
      </c>
      <c r="K72" s="77">
        <v>0.19415556310180035</v>
      </c>
      <c r="L72" s="77">
        <v>0.19855899036047397</v>
      </c>
      <c r="N72" s="76">
        <f t="shared" si="16"/>
        <v>-9.5540532301524594E-4</v>
      </c>
      <c r="O72" s="76">
        <f t="shared" si="14"/>
        <v>-9.4765567656859839E-4</v>
      </c>
      <c r="P72" s="76">
        <f t="shared" si="14"/>
        <v>-1.0020825920581677E-3</v>
      </c>
      <c r="Q72" s="76">
        <f t="shared" si="14"/>
        <v>-1.0250903770847586E-3</v>
      </c>
      <c r="R72" s="76">
        <f t="shared" si="14"/>
        <v>-1.0483393164246735E-3</v>
      </c>
    </row>
    <row r="73" spans="1:18" x14ac:dyDescent="0.2">
      <c r="A73" t="str">
        <f t="shared" si="15"/>
        <v>Overhead Low Voltage Lines Urban</v>
      </c>
      <c r="B73" s="97">
        <f>'Asset Disposals &amp; CC input'!H23*'General Input'!$C$5/10^6</f>
        <v>0.13030026973559813</v>
      </c>
      <c r="C73" s="97">
        <f>'Asset Disposals &amp; CC input'!I23*'General Input'!$C$5/10^6</f>
        <v>0.1293350876743968</v>
      </c>
      <c r="D73" s="97">
        <f>'Asset Disposals &amp; CC input'!J23*'General Input'!$C$5/10^6</f>
        <v>0.13751028586708217</v>
      </c>
      <c r="E73" s="97">
        <f>'Asset Disposals &amp; CC input'!K23*'General Input'!$C$5/10^6</f>
        <v>0.14060795021172207</v>
      </c>
      <c r="F73" s="97">
        <f>'Asset Disposals &amp; CC input'!L23*'General Input'!$C$5/10^6</f>
        <v>0.14421295827746405</v>
      </c>
      <c r="H73" s="77">
        <v>0.1309918724161751</v>
      </c>
      <c r="I73" s="77">
        <v>0.13002156739934118</v>
      </c>
      <c r="J73" s="77">
        <v>0.1382401575895702</v>
      </c>
      <c r="K73" s="77">
        <v>0.14135426359598585</v>
      </c>
      <c r="L73" s="77">
        <v>0.14497840618268343</v>
      </c>
      <c r="N73" s="76">
        <f t="shared" ref="N73:N99" si="17">B73-H73</f>
        <v>-6.9160268057696928E-4</v>
      </c>
      <c r="O73" s="76">
        <f t="shared" ref="O73:O99" si="18">C73-I73</f>
        <v>-6.8647972494437215E-4</v>
      </c>
      <c r="P73" s="76">
        <f t="shared" ref="P73:P99" si="19">D73-J73</f>
        <v>-7.2987172248803467E-4</v>
      </c>
      <c r="Q73" s="76">
        <f t="shared" ref="Q73:Q99" si="20">E73-K73</f>
        <v>-7.4631338426378591E-4</v>
      </c>
      <c r="R73" s="76">
        <f t="shared" ref="R73:R99" si="21">F73-L73</f>
        <v>-7.6544790521937411E-4</v>
      </c>
    </row>
    <row r="74" spans="1:18" x14ac:dyDescent="0.2">
      <c r="A74" t="str">
        <f t="shared" si="15"/>
        <v>Overhead Low Voltage Lines Rural</v>
      </c>
      <c r="B74" s="97">
        <f>'Asset Disposals &amp; CC input'!H24*'General Input'!$C$5/10^6</f>
        <v>0.45184668241403547</v>
      </c>
      <c r="C74" s="97">
        <f>'Asset Disposals &amp; CC input'!I24*'General Input'!$C$5/10^6</f>
        <v>0.44813224907844174</v>
      </c>
      <c r="D74" s="97">
        <f>'Asset Disposals &amp; CC input'!J24*'General Input'!$C$5/10^6</f>
        <v>0.47559120179202663</v>
      </c>
      <c r="E74" s="97">
        <f>'Asset Disposals &amp; CC input'!K24*'General Input'!$C$5/10^6</f>
        <v>0.48681696855804046</v>
      </c>
      <c r="F74" s="97">
        <f>'Asset Disposals &amp; CC input'!L24*'General Input'!$C$5/10^6</f>
        <v>0.49866973044695978</v>
      </c>
      <c r="H74" s="77">
        <v>0.45424497658028301</v>
      </c>
      <c r="I74" s="77">
        <v>0.45051082792056191</v>
      </c>
      <c r="J74" s="77">
        <v>0.4781155261904767</v>
      </c>
      <c r="K74" s="77">
        <v>0.48940087664271514</v>
      </c>
      <c r="L74" s="77">
        <v>0.5013165501580743</v>
      </c>
      <c r="N74" s="76">
        <f t="shared" si="17"/>
        <v>-2.3982941662475388E-3</v>
      </c>
      <c r="O74" s="76">
        <f t="shared" si="18"/>
        <v>-2.3785788421201715E-3</v>
      </c>
      <c r="P74" s="76">
        <f t="shared" si="19"/>
        <v>-2.5243243984500729E-3</v>
      </c>
      <c r="Q74" s="76">
        <f t="shared" si="20"/>
        <v>-2.5839080846746798E-3</v>
      </c>
      <c r="R74" s="76">
        <f t="shared" si="21"/>
        <v>-2.6468197111145231E-3</v>
      </c>
    </row>
    <row r="75" spans="1:18" x14ac:dyDescent="0.2">
      <c r="A75" t="str">
        <f t="shared" si="15"/>
        <v>Underground Low Voltage Lines</v>
      </c>
      <c r="B75" s="97">
        <f>'Asset Disposals &amp; CC input'!H25*'General Input'!$C$5/10^6</f>
        <v>0.55648862376053909</v>
      </c>
      <c r="C75" s="97">
        <f>'Asset Disposals &amp; CC input'!I25*'General Input'!$C$5/10^6</f>
        <v>0.55375158067887975</v>
      </c>
      <c r="D75" s="97">
        <f>'Asset Disposals &amp; CC input'!J25*'General Input'!$C$5/10^6</f>
        <v>0.57329412836401361</v>
      </c>
      <c r="E75" s="97">
        <f>'Asset Disposals &amp; CC input'!K25*'General Input'!$C$5/10^6</f>
        <v>0.58177911212237476</v>
      </c>
      <c r="F75" s="97">
        <f>'Asset Disposals &amp; CC input'!L25*'General Input'!$C$5/10^6</f>
        <v>0.58999024136735267</v>
      </c>
      <c r="H75" s="77">
        <v>0.55944233233446872</v>
      </c>
      <c r="I75" s="77">
        <v>0.55669076168248299</v>
      </c>
      <c r="J75" s="77">
        <v>0.57633703653864865</v>
      </c>
      <c r="K75" s="77">
        <v>0.58486705656227489</v>
      </c>
      <c r="L75" s="77">
        <v>0.59312176851823195</v>
      </c>
      <c r="N75" s="76">
        <f t="shared" si="17"/>
        <v>-2.9537085739296254E-3</v>
      </c>
      <c r="O75" s="76">
        <f t="shared" si="18"/>
        <v>-2.9391810036032417E-3</v>
      </c>
      <c r="P75" s="76">
        <f t="shared" si="19"/>
        <v>-3.0429081746350395E-3</v>
      </c>
      <c r="Q75" s="76">
        <f t="shared" si="20"/>
        <v>-3.0879444399001255E-3</v>
      </c>
      <c r="R75" s="76">
        <f t="shared" si="21"/>
        <v>-3.1315271508792764E-3</v>
      </c>
    </row>
    <row r="76" spans="1:18" x14ac:dyDescent="0.2">
      <c r="A76" t="str">
        <f t="shared" si="15"/>
        <v>Underground Low Voltage Common Trench</v>
      </c>
      <c r="B76" s="97">
        <f>'Asset Disposals &amp; CC input'!H26*'General Input'!$C$5/10^6</f>
        <v>0.55648862376053909</v>
      </c>
      <c r="C76" s="97">
        <f>'Asset Disposals &amp; CC input'!I26*'General Input'!$C$5/10^6</f>
        <v>0.55375158067887975</v>
      </c>
      <c r="D76" s="97">
        <f>'Asset Disposals &amp; CC input'!J26*'General Input'!$C$5/10^6</f>
        <v>0.57329412836401361</v>
      </c>
      <c r="E76" s="97">
        <f>'Asset Disposals &amp; CC input'!K26*'General Input'!$C$5/10^6</f>
        <v>0.58177911212237476</v>
      </c>
      <c r="F76" s="97">
        <f>'Asset Disposals &amp; CC input'!L26*'General Input'!$C$5/10^6</f>
        <v>0.58999024136735267</v>
      </c>
      <c r="H76" s="77">
        <v>0.55944233233446872</v>
      </c>
      <c r="I76" s="77">
        <v>0.55669076168248299</v>
      </c>
      <c r="J76" s="77">
        <v>0.57633703653864865</v>
      </c>
      <c r="K76" s="77">
        <v>0.58486705656227489</v>
      </c>
      <c r="L76" s="77">
        <v>0.59312176851823195</v>
      </c>
      <c r="N76" s="76">
        <f t="shared" si="17"/>
        <v>-2.9537085739296254E-3</v>
      </c>
      <c r="O76" s="76">
        <f t="shared" si="18"/>
        <v>-2.9391810036032417E-3</v>
      </c>
      <c r="P76" s="76">
        <f t="shared" si="19"/>
        <v>-3.0429081746350395E-3</v>
      </c>
      <c r="Q76" s="76">
        <f t="shared" si="20"/>
        <v>-3.0879444399001255E-3</v>
      </c>
      <c r="R76" s="76">
        <f t="shared" si="21"/>
        <v>-3.1315271508792764E-3</v>
      </c>
    </row>
    <row r="77" spans="1:18" x14ac:dyDescent="0.2">
      <c r="A77" t="str">
        <f t="shared" si="15"/>
        <v>HVST Service Connections</v>
      </c>
      <c r="B77" s="97">
        <f>'Asset Disposals &amp; CC input'!H27*'General Input'!$C$5/10^6</f>
        <v>0</v>
      </c>
      <c r="C77" s="97">
        <f>'Asset Disposals &amp; CC input'!I27*'General Input'!$C$5/10^6</f>
        <v>0</v>
      </c>
      <c r="D77" s="97">
        <f>'Asset Disposals &amp; CC input'!J27*'General Input'!$C$5/10^6</f>
        <v>0</v>
      </c>
      <c r="E77" s="97">
        <f>'Asset Disposals &amp; CC input'!K27*'General Input'!$C$5/10^6</f>
        <v>0</v>
      </c>
      <c r="F77" s="97">
        <f>'Asset Disposals &amp; CC input'!L27*'General Input'!$C$5/10^6</f>
        <v>0</v>
      </c>
      <c r="H77" s="77">
        <v>0</v>
      </c>
      <c r="I77" s="77">
        <v>0</v>
      </c>
      <c r="J77" s="77">
        <v>0</v>
      </c>
      <c r="K77" s="77">
        <v>0</v>
      </c>
      <c r="L77" s="77">
        <v>0</v>
      </c>
      <c r="N77" s="76">
        <f t="shared" si="17"/>
        <v>0</v>
      </c>
      <c r="O77" s="76">
        <f t="shared" si="18"/>
        <v>0</v>
      </c>
      <c r="P77" s="76">
        <f t="shared" si="19"/>
        <v>0</v>
      </c>
      <c r="Q77" s="76">
        <f t="shared" si="20"/>
        <v>0</v>
      </c>
      <c r="R77" s="76">
        <f t="shared" si="21"/>
        <v>0</v>
      </c>
    </row>
    <row r="78" spans="1:18" x14ac:dyDescent="0.2">
      <c r="A78" t="str">
        <f t="shared" si="15"/>
        <v>HV Service Connections</v>
      </c>
      <c r="B78" s="97">
        <f>'Asset Disposals &amp; CC input'!H28*'General Input'!$C$5/10^6</f>
        <v>0</v>
      </c>
      <c r="C78" s="97">
        <f>'Asset Disposals &amp; CC input'!I28*'General Input'!$C$5/10^6</f>
        <v>0</v>
      </c>
      <c r="D78" s="97">
        <f>'Asset Disposals &amp; CC input'!J28*'General Input'!$C$5/10^6</f>
        <v>0</v>
      </c>
      <c r="E78" s="97">
        <f>'Asset Disposals &amp; CC input'!K28*'General Input'!$C$5/10^6</f>
        <v>0</v>
      </c>
      <c r="F78" s="97">
        <f>'Asset Disposals &amp; CC input'!L28*'General Input'!$C$5/10^6</f>
        <v>0</v>
      </c>
      <c r="H78" s="77">
        <v>0</v>
      </c>
      <c r="I78" s="77">
        <v>0</v>
      </c>
      <c r="J78" s="77">
        <v>0</v>
      </c>
      <c r="K78" s="77">
        <v>0</v>
      </c>
      <c r="L78" s="77">
        <v>0</v>
      </c>
      <c r="N78" s="76">
        <f t="shared" si="17"/>
        <v>0</v>
      </c>
      <c r="O78" s="76">
        <f t="shared" si="18"/>
        <v>0</v>
      </c>
      <c r="P78" s="76">
        <f t="shared" si="19"/>
        <v>0</v>
      </c>
      <c r="Q78" s="76">
        <f t="shared" si="20"/>
        <v>0</v>
      </c>
      <c r="R78" s="76">
        <f t="shared" si="21"/>
        <v>0</v>
      </c>
    </row>
    <row r="79" spans="1:18" x14ac:dyDescent="0.2">
      <c r="A79" t="str">
        <f t="shared" si="15"/>
        <v>HV Metering CA Service Connections</v>
      </c>
      <c r="B79" s="97">
        <f>'Asset Disposals &amp; CC input'!H29*'General Input'!$C$5/10^6</f>
        <v>0</v>
      </c>
      <c r="C79" s="97">
        <f>'Asset Disposals &amp; CC input'!I29*'General Input'!$C$5/10^6</f>
        <v>0</v>
      </c>
      <c r="D79" s="97">
        <f>'Asset Disposals &amp; CC input'!J29*'General Input'!$C$5/10^6</f>
        <v>0</v>
      </c>
      <c r="E79" s="97">
        <f>'Asset Disposals &amp; CC input'!K29*'General Input'!$C$5/10^6</f>
        <v>0</v>
      </c>
      <c r="F79" s="97">
        <f>'Asset Disposals &amp; CC input'!L29*'General Input'!$C$5/10^6</f>
        <v>0</v>
      </c>
      <c r="H79" s="77">
        <v>0</v>
      </c>
      <c r="I79" s="77">
        <v>0</v>
      </c>
      <c r="J79" s="77">
        <v>0</v>
      </c>
      <c r="K79" s="77">
        <v>0</v>
      </c>
      <c r="L79" s="77">
        <v>0</v>
      </c>
      <c r="N79" s="76">
        <f t="shared" si="17"/>
        <v>0</v>
      </c>
      <c r="O79" s="76">
        <f t="shared" si="18"/>
        <v>0</v>
      </c>
      <c r="P79" s="76">
        <f t="shared" si="19"/>
        <v>0</v>
      </c>
      <c r="Q79" s="76">
        <f t="shared" si="20"/>
        <v>0</v>
      </c>
      <c r="R79" s="76">
        <f t="shared" si="21"/>
        <v>0</v>
      </c>
    </row>
    <row r="80" spans="1:18" x14ac:dyDescent="0.2">
      <c r="A80" t="str">
        <f t="shared" si="15"/>
        <v>HV/LV Service Connections</v>
      </c>
      <c r="B80" s="97">
        <f>'Asset Disposals &amp; CC input'!H30*'General Input'!$C$5/10^6</f>
        <v>0</v>
      </c>
      <c r="C80" s="97">
        <f>'Asset Disposals &amp; CC input'!I30*'General Input'!$C$5/10^6</f>
        <v>0</v>
      </c>
      <c r="D80" s="97">
        <f>'Asset Disposals &amp; CC input'!J30*'General Input'!$C$5/10^6</f>
        <v>0</v>
      </c>
      <c r="E80" s="97">
        <f>'Asset Disposals &amp; CC input'!K30*'General Input'!$C$5/10^6</f>
        <v>0</v>
      </c>
      <c r="F80" s="97">
        <f>'Asset Disposals &amp; CC input'!L30*'General Input'!$C$5/10^6</f>
        <v>0</v>
      </c>
      <c r="H80" s="77">
        <v>0</v>
      </c>
      <c r="I80" s="77">
        <v>0</v>
      </c>
      <c r="J80" s="77">
        <v>0</v>
      </c>
      <c r="K80" s="77">
        <v>0</v>
      </c>
      <c r="L80" s="77">
        <v>0</v>
      </c>
      <c r="N80" s="76">
        <f t="shared" si="17"/>
        <v>0</v>
      </c>
      <c r="O80" s="76">
        <f t="shared" si="18"/>
        <v>0</v>
      </c>
      <c r="P80" s="76">
        <f t="shared" si="19"/>
        <v>0</v>
      </c>
      <c r="Q80" s="76">
        <f t="shared" si="20"/>
        <v>0</v>
      </c>
      <c r="R80" s="76">
        <f t="shared" si="21"/>
        <v>0</v>
      </c>
    </row>
    <row r="81" spans="1:18" x14ac:dyDescent="0.2">
      <c r="A81" t="str">
        <f t="shared" si="15"/>
        <v>Business LV Service Connections</v>
      </c>
      <c r="B81" s="97">
        <f>'Asset Disposals &amp; CC input'!H31*'General Input'!$C$5/10^6</f>
        <v>0</v>
      </c>
      <c r="C81" s="97">
        <f>'Asset Disposals &amp; CC input'!I31*'General Input'!$C$5/10^6</f>
        <v>0</v>
      </c>
      <c r="D81" s="97">
        <f>'Asset Disposals &amp; CC input'!J31*'General Input'!$C$5/10^6</f>
        <v>0</v>
      </c>
      <c r="E81" s="97">
        <f>'Asset Disposals &amp; CC input'!K31*'General Input'!$C$5/10^6</f>
        <v>0</v>
      </c>
      <c r="F81" s="97">
        <f>'Asset Disposals &amp; CC input'!L31*'General Input'!$C$5/10^6</f>
        <v>0</v>
      </c>
      <c r="H81" s="77">
        <v>0</v>
      </c>
      <c r="I81" s="77">
        <v>0</v>
      </c>
      <c r="J81" s="77">
        <v>0</v>
      </c>
      <c r="K81" s="77">
        <v>0</v>
      </c>
      <c r="L81" s="77">
        <v>0</v>
      </c>
      <c r="N81" s="76">
        <f t="shared" si="17"/>
        <v>0</v>
      </c>
      <c r="O81" s="76">
        <f t="shared" si="18"/>
        <v>0</v>
      </c>
      <c r="P81" s="76">
        <f t="shared" si="19"/>
        <v>0</v>
      </c>
      <c r="Q81" s="76">
        <f t="shared" si="20"/>
        <v>0</v>
      </c>
      <c r="R81" s="76">
        <f t="shared" si="21"/>
        <v>0</v>
      </c>
    </row>
    <row r="82" spans="1:18" x14ac:dyDescent="0.2">
      <c r="A82" t="str">
        <f t="shared" si="15"/>
        <v>Business LV Metering CA Service Connections</v>
      </c>
      <c r="B82" s="97">
        <f>'Asset Disposals &amp; CC input'!H32*'General Input'!$C$5/10^6</f>
        <v>0</v>
      </c>
      <c r="C82" s="97">
        <f>'Asset Disposals &amp; CC input'!I32*'General Input'!$C$5/10^6</f>
        <v>0</v>
      </c>
      <c r="D82" s="97">
        <f>'Asset Disposals &amp; CC input'!J32*'General Input'!$C$5/10^6</f>
        <v>0</v>
      </c>
      <c r="E82" s="97">
        <f>'Asset Disposals &amp; CC input'!K32*'General Input'!$C$5/10^6</f>
        <v>0</v>
      </c>
      <c r="F82" s="97">
        <f>'Asset Disposals &amp; CC input'!L32*'General Input'!$C$5/10^6</f>
        <v>0</v>
      </c>
      <c r="H82" s="77">
        <v>0</v>
      </c>
      <c r="I82" s="77">
        <v>0</v>
      </c>
      <c r="J82" s="77">
        <v>0</v>
      </c>
      <c r="K82" s="77">
        <v>0</v>
      </c>
      <c r="L82" s="77">
        <v>0</v>
      </c>
      <c r="N82" s="76">
        <f t="shared" si="17"/>
        <v>0</v>
      </c>
      <c r="O82" s="76">
        <f t="shared" si="18"/>
        <v>0</v>
      </c>
      <c r="P82" s="76">
        <f t="shared" si="19"/>
        <v>0</v>
      </c>
      <c r="Q82" s="76">
        <f t="shared" si="20"/>
        <v>0</v>
      </c>
      <c r="R82" s="76">
        <f t="shared" si="21"/>
        <v>0</v>
      </c>
    </row>
    <row r="83" spans="1:18" x14ac:dyDescent="0.2">
      <c r="A83" t="str">
        <f t="shared" si="15"/>
        <v>Domestic LV Service Connections</v>
      </c>
      <c r="B83" s="97">
        <f>'Asset Disposals &amp; CC input'!H33*'General Input'!$C$5/10^6</f>
        <v>0</v>
      </c>
      <c r="C83" s="97">
        <f>'Asset Disposals &amp; CC input'!I33*'General Input'!$C$5/10^6</f>
        <v>0</v>
      </c>
      <c r="D83" s="97">
        <f>'Asset Disposals &amp; CC input'!J33*'General Input'!$C$5/10^6</f>
        <v>0</v>
      </c>
      <c r="E83" s="97">
        <f>'Asset Disposals &amp; CC input'!K33*'General Input'!$C$5/10^6</f>
        <v>0</v>
      </c>
      <c r="F83" s="97">
        <f>'Asset Disposals &amp; CC input'!L33*'General Input'!$C$5/10^6</f>
        <v>0</v>
      </c>
      <c r="H83" s="77">
        <v>0</v>
      </c>
      <c r="I83" s="77">
        <v>0</v>
      </c>
      <c r="J83" s="77">
        <v>0</v>
      </c>
      <c r="K83" s="77">
        <v>0</v>
      </c>
      <c r="L83" s="77">
        <v>0</v>
      </c>
      <c r="N83" s="76">
        <f t="shared" si="17"/>
        <v>0</v>
      </c>
      <c r="O83" s="76">
        <f t="shared" si="18"/>
        <v>0</v>
      </c>
      <c r="P83" s="76">
        <f t="shared" si="19"/>
        <v>0</v>
      </c>
      <c r="Q83" s="76">
        <f t="shared" si="20"/>
        <v>0</v>
      </c>
      <c r="R83" s="76">
        <f t="shared" si="21"/>
        <v>0</v>
      </c>
    </row>
    <row r="84" spans="1:18" x14ac:dyDescent="0.2">
      <c r="A84" t="str">
        <f t="shared" si="15"/>
        <v>Domestic LV Metering CA Service Connections</v>
      </c>
      <c r="B84" s="97">
        <f>'Asset Disposals &amp; CC input'!H34*'General Input'!$C$5/10^6</f>
        <v>0</v>
      </c>
      <c r="C84" s="97">
        <f>'Asset Disposals &amp; CC input'!I34*'General Input'!$C$5/10^6</f>
        <v>0</v>
      </c>
      <c r="D84" s="97">
        <f>'Asset Disposals &amp; CC input'!J34*'General Input'!$C$5/10^6</f>
        <v>0</v>
      </c>
      <c r="E84" s="97">
        <f>'Asset Disposals &amp; CC input'!K34*'General Input'!$C$5/10^6</f>
        <v>0</v>
      </c>
      <c r="F84" s="97">
        <f>'Asset Disposals &amp; CC input'!L34*'General Input'!$C$5/10^6</f>
        <v>0</v>
      </c>
      <c r="H84" s="77">
        <v>0</v>
      </c>
      <c r="I84" s="77">
        <v>0</v>
      </c>
      <c r="J84" s="77">
        <v>0</v>
      </c>
      <c r="K84" s="77">
        <v>0</v>
      </c>
      <c r="L84" s="77">
        <v>0</v>
      </c>
      <c r="N84" s="76">
        <f t="shared" si="17"/>
        <v>0</v>
      </c>
      <c r="O84" s="76">
        <f t="shared" si="18"/>
        <v>0</v>
      </c>
      <c r="P84" s="76">
        <f t="shared" si="19"/>
        <v>0</v>
      </c>
      <c r="Q84" s="76">
        <f t="shared" si="20"/>
        <v>0</v>
      </c>
      <c r="R84" s="76">
        <f t="shared" si="21"/>
        <v>0</v>
      </c>
    </row>
    <row r="85" spans="1:18" x14ac:dyDescent="0.2">
      <c r="A85" t="str">
        <f t="shared" si="15"/>
        <v>Wholesale Metering</v>
      </c>
      <c r="B85" s="97">
        <f>'Asset Disposals &amp; CC input'!H35*'General Input'!$C$5/10^6</f>
        <v>0</v>
      </c>
      <c r="C85" s="97">
        <f>'Asset Disposals &amp; CC input'!I35*'General Input'!$C$5/10^6</f>
        <v>0</v>
      </c>
      <c r="D85" s="97">
        <f>'Asset Disposals &amp; CC input'!J35*'General Input'!$C$5/10^6</f>
        <v>0</v>
      </c>
      <c r="E85" s="97">
        <f>'Asset Disposals &amp; CC input'!K35*'General Input'!$C$5/10^6</f>
        <v>0</v>
      </c>
      <c r="F85" s="97">
        <f>'Asset Disposals &amp; CC input'!L35*'General Input'!$C$5/10^6</f>
        <v>0</v>
      </c>
      <c r="H85" s="77">
        <v>0</v>
      </c>
      <c r="I85" s="77">
        <v>0</v>
      </c>
      <c r="J85" s="77">
        <v>0</v>
      </c>
      <c r="K85" s="77">
        <v>0</v>
      </c>
      <c r="L85" s="77">
        <v>0</v>
      </c>
      <c r="N85" s="76">
        <f t="shared" si="17"/>
        <v>0</v>
      </c>
      <c r="O85" s="76">
        <f t="shared" si="18"/>
        <v>0</v>
      </c>
      <c r="P85" s="76">
        <f t="shared" si="19"/>
        <v>0</v>
      </c>
      <c r="Q85" s="76">
        <f t="shared" si="20"/>
        <v>0</v>
      </c>
      <c r="R85" s="76">
        <f t="shared" si="21"/>
        <v>0</v>
      </c>
    </row>
    <row r="86" spans="1:18" x14ac:dyDescent="0.2">
      <c r="A86" t="str">
        <f t="shared" si="15"/>
        <v>HV Metering</v>
      </c>
      <c r="B86" s="97">
        <f>'Asset Disposals &amp; CC input'!H36*'General Input'!$C$5/10^6</f>
        <v>0</v>
      </c>
      <c r="C86" s="97">
        <f>'Asset Disposals &amp; CC input'!I36*'General Input'!$C$5/10^6</f>
        <v>0</v>
      </c>
      <c r="D86" s="97">
        <f>'Asset Disposals &amp; CC input'!J36*'General Input'!$C$5/10^6</f>
        <v>0</v>
      </c>
      <c r="E86" s="97">
        <f>'Asset Disposals &amp; CC input'!K36*'General Input'!$C$5/10^6</f>
        <v>0</v>
      </c>
      <c r="F86" s="97">
        <f>'Asset Disposals &amp; CC input'!L36*'General Input'!$C$5/10^6</f>
        <v>0</v>
      </c>
      <c r="H86" s="77">
        <v>0</v>
      </c>
      <c r="I86" s="77">
        <v>0</v>
      </c>
      <c r="J86" s="77">
        <v>0</v>
      </c>
      <c r="K86" s="77">
        <v>0</v>
      </c>
      <c r="L86" s="77">
        <v>0</v>
      </c>
      <c r="N86" s="76">
        <f t="shared" si="17"/>
        <v>0</v>
      </c>
      <c r="O86" s="76">
        <f t="shared" si="18"/>
        <v>0</v>
      </c>
      <c r="P86" s="76">
        <f t="shared" si="19"/>
        <v>0</v>
      </c>
      <c r="Q86" s="76">
        <f t="shared" si="20"/>
        <v>0</v>
      </c>
      <c r="R86" s="76">
        <f t="shared" si="21"/>
        <v>0</v>
      </c>
    </row>
    <row r="87" spans="1:18" x14ac:dyDescent="0.2">
      <c r="A87" t="str">
        <f t="shared" si="15"/>
        <v>HV/LV Metering</v>
      </c>
      <c r="B87" s="97">
        <f>'Asset Disposals &amp; CC input'!H37*'General Input'!$C$5/10^6</f>
        <v>0</v>
      </c>
      <c r="C87" s="97">
        <f>'Asset Disposals &amp; CC input'!I37*'General Input'!$C$5/10^6</f>
        <v>0</v>
      </c>
      <c r="D87" s="97">
        <f>'Asset Disposals &amp; CC input'!J37*'General Input'!$C$5/10^6</f>
        <v>0</v>
      </c>
      <c r="E87" s="97">
        <f>'Asset Disposals &amp; CC input'!K37*'General Input'!$C$5/10^6</f>
        <v>0</v>
      </c>
      <c r="F87" s="97">
        <f>'Asset Disposals &amp; CC input'!L37*'General Input'!$C$5/10^6</f>
        <v>0</v>
      </c>
      <c r="H87" s="77">
        <v>0</v>
      </c>
      <c r="I87" s="77">
        <v>0</v>
      </c>
      <c r="J87" s="77">
        <v>0</v>
      </c>
      <c r="K87" s="77">
        <v>0</v>
      </c>
      <c r="L87" s="77">
        <v>0</v>
      </c>
      <c r="N87" s="76">
        <f t="shared" si="17"/>
        <v>0</v>
      </c>
      <c r="O87" s="76">
        <f t="shared" si="18"/>
        <v>0</v>
      </c>
      <c r="P87" s="76">
        <f t="shared" si="19"/>
        <v>0</v>
      </c>
      <c r="Q87" s="76">
        <f t="shared" si="20"/>
        <v>0</v>
      </c>
      <c r="R87" s="76">
        <f t="shared" si="21"/>
        <v>0</v>
      </c>
    </row>
    <row r="88" spans="1:18" x14ac:dyDescent="0.2">
      <c r="A88" t="str">
        <f t="shared" si="15"/>
        <v>Business LV Metering</v>
      </c>
      <c r="B88" s="97">
        <f>'Asset Disposals &amp; CC input'!H38*'General Input'!$C$5/10^6</f>
        <v>0</v>
      </c>
      <c r="C88" s="97">
        <f>'Asset Disposals &amp; CC input'!I38*'General Input'!$C$5/10^6</f>
        <v>0</v>
      </c>
      <c r="D88" s="97">
        <f>'Asset Disposals &amp; CC input'!J38*'General Input'!$C$5/10^6</f>
        <v>0</v>
      </c>
      <c r="E88" s="97">
        <f>'Asset Disposals &amp; CC input'!K38*'General Input'!$C$5/10^6</f>
        <v>0</v>
      </c>
      <c r="F88" s="97">
        <f>'Asset Disposals &amp; CC input'!L38*'General Input'!$C$5/10^6</f>
        <v>0</v>
      </c>
      <c r="H88" s="77">
        <v>0</v>
      </c>
      <c r="I88" s="77">
        <v>0</v>
      </c>
      <c r="J88" s="77">
        <v>0</v>
      </c>
      <c r="K88" s="77">
        <v>0</v>
      </c>
      <c r="L88" s="77">
        <v>0</v>
      </c>
      <c r="N88" s="76">
        <f t="shared" si="17"/>
        <v>0</v>
      </c>
      <c r="O88" s="76">
        <f t="shared" si="18"/>
        <v>0</v>
      </c>
      <c r="P88" s="76">
        <f t="shared" si="19"/>
        <v>0</v>
      </c>
      <c r="Q88" s="76">
        <f t="shared" si="20"/>
        <v>0</v>
      </c>
      <c r="R88" s="76">
        <f t="shared" si="21"/>
        <v>0</v>
      </c>
    </row>
    <row r="89" spans="1:18" x14ac:dyDescent="0.2">
      <c r="A89" t="str">
        <f t="shared" si="15"/>
        <v>Domestic LV Metering</v>
      </c>
      <c r="B89" s="97">
        <f>'Asset Disposals &amp; CC input'!H39*'General Input'!$C$5/10^6</f>
        <v>0</v>
      </c>
      <c r="C89" s="97">
        <f>'Asset Disposals &amp; CC input'!I39*'General Input'!$C$5/10^6</f>
        <v>0</v>
      </c>
      <c r="D89" s="97">
        <f>'Asset Disposals &amp; CC input'!J39*'General Input'!$C$5/10^6</f>
        <v>0</v>
      </c>
      <c r="E89" s="97">
        <f>'Asset Disposals &amp; CC input'!K39*'General Input'!$C$5/10^6</f>
        <v>0</v>
      </c>
      <c r="F89" s="97">
        <f>'Asset Disposals &amp; CC input'!L39*'General Input'!$C$5/10^6</f>
        <v>0</v>
      </c>
      <c r="H89" s="77">
        <v>0</v>
      </c>
      <c r="I89" s="77">
        <v>0</v>
      </c>
      <c r="J89" s="77">
        <v>0</v>
      </c>
      <c r="K89" s="77">
        <v>0</v>
      </c>
      <c r="L89" s="77">
        <v>0</v>
      </c>
      <c r="N89" s="76">
        <f t="shared" si="17"/>
        <v>0</v>
      </c>
      <c r="O89" s="76">
        <f t="shared" si="18"/>
        <v>0</v>
      </c>
      <c r="P89" s="76">
        <f t="shared" si="19"/>
        <v>0</v>
      </c>
      <c r="Q89" s="76">
        <f t="shared" si="20"/>
        <v>0</v>
      </c>
      <c r="R89" s="76">
        <f t="shared" si="21"/>
        <v>0</v>
      </c>
    </row>
    <row r="90" spans="1:18" x14ac:dyDescent="0.2">
      <c r="A90" t="str">
        <f t="shared" si="15"/>
        <v>Off Peak Metering</v>
      </c>
      <c r="B90" s="97">
        <f>'Asset Disposals &amp; CC input'!H40*'General Input'!$C$5/10^6</f>
        <v>0</v>
      </c>
      <c r="C90" s="97">
        <f>'Asset Disposals &amp; CC input'!I40*'General Input'!$C$5/10^6</f>
        <v>0</v>
      </c>
      <c r="D90" s="97">
        <f>'Asset Disposals &amp; CC input'!J40*'General Input'!$C$5/10^6</f>
        <v>0</v>
      </c>
      <c r="E90" s="97">
        <f>'Asset Disposals &amp; CC input'!K40*'General Input'!$C$5/10^6</f>
        <v>0</v>
      </c>
      <c r="F90" s="97">
        <f>'Asset Disposals &amp; CC input'!L40*'General Input'!$C$5/10^6</f>
        <v>0</v>
      </c>
      <c r="H90" s="77">
        <v>0</v>
      </c>
      <c r="I90" s="77">
        <v>0</v>
      </c>
      <c r="J90" s="77">
        <v>0</v>
      </c>
      <c r="K90" s="77">
        <v>0</v>
      </c>
      <c r="L90" s="77">
        <v>0</v>
      </c>
      <c r="N90" s="76">
        <f t="shared" si="17"/>
        <v>0</v>
      </c>
      <c r="O90" s="76">
        <f t="shared" si="18"/>
        <v>0</v>
      </c>
      <c r="P90" s="76">
        <f t="shared" si="19"/>
        <v>0</v>
      </c>
      <c r="Q90" s="76">
        <f t="shared" si="20"/>
        <v>0</v>
      </c>
      <c r="R90" s="76">
        <f t="shared" si="21"/>
        <v>0</v>
      </c>
    </row>
    <row r="91" spans="1:18" x14ac:dyDescent="0.2">
      <c r="A91" t="str">
        <f t="shared" si="15"/>
        <v>Emergency Network Spares</v>
      </c>
      <c r="B91" s="97">
        <f>'Asset Disposals &amp; CC input'!H41*'General Input'!$C$5/10^6</f>
        <v>0</v>
      </c>
      <c r="C91" s="97">
        <f>'Asset Disposals &amp; CC input'!I41*'General Input'!$C$5/10^6</f>
        <v>0</v>
      </c>
      <c r="D91" s="97">
        <f>'Asset Disposals &amp; CC input'!J41*'General Input'!$C$5/10^6</f>
        <v>0</v>
      </c>
      <c r="E91" s="97">
        <f>'Asset Disposals &amp; CC input'!K41*'General Input'!$C$5/10^6</f>
        <v>0</v>
      </c>
      <c r="F91" s="97">
        <f>'Asset Disposals &amp; CC input'!L41*'General Input'!$C$5/10^6</f>
        <v>0</v>
      </c>
      <c r="H91" s="77">
        <v>0</v>
      </c>
      <c r="I91" s="77">
        <v>0</v>
      </c>
      <c r="J91" s="77">
        <v>0</v>
      </c>
      <c r="K91" s="77">
        <v>0</v>
      </c>
      <c r="L91" s="77">
        <v>0</v>
      </c>
      <c r="N91" s="76">
        <f t="shared" si="17"/>
        <v>0</v>
      </c>
      <c r="O91" s="76">
        <f t="shared" si="18"/>
        <v>0</v>
      </c>
      <c r="P91" s="76">
        <f t="shared" si="19"/>
        <v>0</v>
      </c>
      <c r="Q91" s="76">
        <f t="shared" si="20"/>
        <v>0</v>
      </c>
      <c r="R91" s="76">
        <f t="shared" si="21"/>
        <v>0</v>
      </c>
    </row>
    <row r="92" spans="1:18" x14ac:dyDescent="0.2">
      <c r="A92" t="str">
        <f t="shared" si="15"/>
        <v>Motor Vehicles</v>
      </c>
      <c r="B92" s="97">
        <f>'Asset Disposals &amp; CC input'!H42*'General Input'!$C$5/10^6</f>
        <v>0</v>
      </c>
      <c r="C92" s="97">
        <f>'Asset Disposals &amp; CC input'!I42*'General Input'!$C$5/10^6</f>
        <v>0</v>
      </c>
      <c r="D92" s="97">
        <f>'Asset Disposals &amp; CC input'!J42*'General Input'!$C$5/10^6</f>
        <v>0</v>
      </c>
      <c r="E92" s="97">
        <f>'Asset Disposals &amp; CC input'!K42*'General Input'!$C$5/10^6</f>
        <v>0</v>
      </c>
      <c r="F92" s="97">
        <f>'Asset Disposals &amp; CC input'!L42*'General Input'!$C$5/10^6</f>
        <v>0</v>
      </c>
      <c r="H92" s="77">
        <v>0</v>
      </c>
      <c r="I92" s="77">
        <v>0</v>
      </c>
      <c r="J92" s="77">
        <v>0</v>
      </c>
      <c r="K92" s="77">
        <v>0</v>
      </c>
      <c r="L92" s="77">
        <v>0</v>
      </c>
      <c r="N92" s="76">
        <f t="shared" si="17"/>
        <v>0</v>
      </c>
      <c r="O92" s="76">
        <f t="shared" si="18"/>
        <v>0</v>
      </c>
      <c r="P92" s="76">
        <f t="shared" si="19"/>
        <v>0</v>
      </c>
      <c r="Q92" s="76">
        <f t="shared" si="20"/>
        <v>0</v>
      </c>
      <c r="R92" s="76">
        <f t="shared" si="21"/>
        <v>0</v>
      </c>
    </row>
    <row r="93" spans="1:18" x14ac:dyDescent="0.2">
      <c r="A93" t="str">
        <f t="shared" si="15"/>
        <v>Minor Assets</v>
      </c>
      <c r="B93" s="97">
        <f>'Asset Disposals &amp; CC input'!H43*'General Input'!$C$5/10^6</f>
        <v>0</v>
      </c>
      <c r="C93" s="97">
        <f>'Asset Disposals &amp; CC input'!I43*'General Input'!$C$5/10^6</f>
        <v>0</v>
      </c>
      <c r="D93" s="97">
        <f>'Asset Disposals &amp; CC input'!J43*'General Input'!$C$5/10^6</f>
        <v>0</v>
      </c>
      <c r="E93" s="97">
        <f>'Asset Disposals &amp; CC input'!K43*'General Input'!$C$5/10^6</f>
        <v>0</v>
      </c>
      <c r="F93" s="97">
        <f>'Asset Disposals &amp; CC input'!L43*'General Input'!$C$5/10^6</f>
        <v>0</v>
      </c>
      <c r="H93" s="77">
        <v>0</v>
      </c>
      <c r="I93" s="77">
        <v>0</v>
      </c>
      <c r="J93" s="77">
        <v>0</v>
      </c>
      <c r="K93" s="77">
        <v>0</v>
      </c>
      <c r="L93" s="77">
        <v>0</v>
      </c>
      <c r="N93" s="76">
        <f t="shared" si="17"/>
        <v>0</v>
      </c>
      <c r="O93" s="76">
        <f t="shared" si="18"/>
        <v>0</v>
      </c>
      <c r="P93" s="76">
        <f t="shared" si="19"/>
        <v>0</v>
      </c>
      <c r="Q93" s="76">
        <f t="shared" si="20"/>
        <v>0</v>
      </c>
      <c r="R93" s="76">
        <f t="shared" si="21"/>
        <v>0</v>
      </c>
    </row>
    <row r="94" spans="1:18" x14ac:dyDescent="0.2">
      <c r="A94" t="str">
        <f t="shared" si="15"/>
        <v>Non-System Property</v>
      </c>
      <c r="B94" s="97">
        <f>'Asset Disposals &amp; CC input'!H44*'General Input'!$C$5/10^6</f>
        <v>0</v>
      </c>
      <c r="C94" s="97">
        <f>'Asset Disposals &amp; CC input'!I44*'General Input'!$C$5/10^6</f>
        <v>0</v>
      </c>
      <c r="D94" s="97">
        <f>'Asset Disposals &amp; CC input'!J44*'General Input'!$C$5/10^6</f>
        <v>0</v>
      </c>
      <c r="E94" s="97">
        <f>'Asset Disposals &amp; CC input'!K44*'General Input'!$C$5/10^6</f>
        <v>0</v>
      </c>
      <c r="F94" s="97">
        <f>'Asset Disposals &amp; CC input'!L44*'General Input'!$C$5/10^6</f>
        <v>0</v>
      </c>
      <c r="H94" s="77">
        <v>0</v>
      </c>
      <c r="I94" s="77">
        <v>0</v>
      </c>
      <c r="J94" s="77">
        <v>0</v>
      </c>
      <c r="K94" s="77">
        <v>0</v>
      </c>
      <c r="L94" s="77">
        <v>0</v>
      </c>
      <c r="N94" s="76">
        <f t="shared" si="17"/>
        <v>0</v>
      </c>
      <c r="O94" s="76">
        <f t="shared" si="18"/>
        <v>0</v>
      </c>
      <c r="P94" s="76">
        <f t="shared" si="19"/>
        <v>0</v>
      </c>
      <c r="Q94" s="76">
        <f t="shared" si="20"/>
        <v>0</v>
      </c>
      <c r="R94" s="76">
        <f t="shared" si="21"/>
        <v>0</v>
      </c>
    </row>
    <row r="95" spans="1:18" x14ac:dyDescent="0.2">
      <c r="A95" t="str">
        <f t="shared" si="15"/>
        <v>Spare Parts</v>
      </c>
      <c r="B95" s="97">
        <f>'Asset Disposals &amp; CC input'!H45*'General Input'!$C$5/10^6</f>
        <v>0</v>
      </c>
      <c r="C95" s="97">
        <f>'Asset Disposals &amp; CC input'!I45*'General Input'!$C$5/10^6</f>
        <v>0</v>
      </c>
      <c r="D95" s="97">
        <f>'Asset Disposals &amp; CC input'!J45*'General Input'!$C$5/10^6</f>
        <v>0</v>
      </c>
      <c r="E95" s="97">
        <f>'Asset Disposals &amp; CC input'!K45*'General Input'!$C$5/10^6</f>
        <v>0</v>
      </c>
      <c r="F95" s="97">
        <f>'Asset Disposals &amp; CC input'!L45*'General Input'!$C$5/10^6</f>
        <v>0</v>
      </c>
      <c r="H95" s="77">
        <v>0</v>
      </c>
      <c r="I95" s="77">
        <v>0</v>
      </c>
      <c r="J95" s="77">
        <v>0</v>
      </c>
      <c r="K95" s="77">
        <v>0</v>
      </c>
      <c r="L95" s="77">
        <v>0</v>
      </c>
      <c r="N95" s="76">
        <f t="shared" si="17"/>
        <v>0</v>
      </c>
      <c r="O95" s="76">
        <f t="shared" si="18"/>
        <v>0</v>
      </c>
      <c r="P95" s="76">
        <f t="shared" si="19"/>
        <v>0</v>
      </c>
      <c r="Q95" s="76">
        <f t="shared" si="20"/>
        <v>0</v>
      </c>
      <c r="R95" s="76">
        <f t="shared" si="21"/>
        <v>0</v>
      </c>
    </row>
    <row r="96" spans="1:18" x14ac:dyDescent="0.2">
      <c r="A96" t="str">
        <f t="shared" si="15"/>
        <v>NEM Assets</v>
      </c>
      <c r="B96" s="97">
        <f>'Asset Disposals &amp; CC input'!H46*'General Input'!$C$5/10^6</f>
        <v>0</v>
      </c>
      <c r="C96" s="97">
        <f>'Asset Disposals &amp; CC input'!I46*'General Input'!$C$5/10^6</f>
        <v>0</v>
      </c>
      <c r="D96" s="97">
        <f>'Asset Disposals &amp; CC input'!J46*'General Input'!$C$5/10^6</f>
        <v>0</v>
      </c>
      <c r="E96" s="97">
        <f>'Asset Disposals &amp; CC input'!K46*'General Input'!$C$5/10^6</f>
        <v>0</v>
      </c>
      <c r="F96" s="97">
        <f>'Asset Disposals &amp; CC input'!L46*'General Input'!$C$5/10^6</f>
        <v>0</v>
      </c>
      <c r="H96" s="77">
        <v>0</v>
      </c>
      <c r="I96" s="77">
        <v>0</v>
      </c>
      <c r="J96" s="77">
        <v>0</v>
      </c>
      <c r="K96" s="77">
        <v>0</v>
      </c>
      <c r="L96" s="77">
        <v>0</v>
      </c>
      <c r="N96" s="76">
        <f t="shared" si="17"/>
        <v>0</v>
      </c>
      <c r="O96" s="76">
        <f t="shared" si="18"/>
        <v>0</v>
      </c>
      <c r="P96" s="76">
        <f t="shared" si="19"/>
        <v>0</v>
      </c>
      <c r="Q96" s="76">
        <f t="shared" si="20"/>
        <v>0</v>
      </c>
      <c r="R96" s="76">
        <f t="shared" si="21"/>
        <v>0</v>
      </c>
    </row>
    <row r="97" spans="1:18" x14ac:dyDescent="0.2">
      <c r="A97" t="str">
        <f t="shared" si="15"/>
        <v>Business Management Systems</v>
      </c>
      <c r="B97" s="97">
        <f>'Asset Disposals &amp; CC input'!H47*'General Input'!$C$5/10^6</f>
        <v>0</v>
      </c>
      <c r="C97" s="97">
        <f>'Asset Disposals &amp; CC input'!I47*'General Input'!$C$5/10^6</f>
        <v>0</v>
      </c>
      <c r="D97" s="97">
        <f>'Asset Disposals &amp; CC input'!J47*'General Input'!$C$5/10^6</f>
        <v>0</v>
      </c>
      <c r="E97" s="97">
        <f>'Asset Disposals &amp; CC input'!K47*'General Input'!$C$5/10^6</f>
        <v>0</v>
      </c>
      <c r="F97" s="97">
        <f>'Asset Disposals &amp; CC input'!L47*'General Input'!$C$5/10^6</f>
        <v>0</v>
      </c>
      <c r="H97" s="77">
        <v>0</v>
      </c>
      <c r="I97" s="77">
        <v>0</v>
      </c>
      <c r="J97" s="77">
        <v>0</v>
      </c>
      <c r="K97" s="77">
        <v>0</v>
      </c>
      <c r="L97" s="77">
        <v>0</v>
      </c>
      <c r="N97" s="76">
        <f t="shared" si="17"/>
        <v>0</v>
      </c>
      <c r="O97" s="76">
        <f t="shared" si="18"/>
        <v>0</v>
      </c>
      <c r="P97" s="76">
        <f t="shared" si="19"/>
        <v>0</v>
      </c>
      <c r="Q97" s="76">
        <f t="shared" si="20"/>
        <v>0</v>
      </c>
      <c r="R97" s="76">
        <f t="shared" si="21"/>
        <v>0</v>
      </c>
    </row>
    <row r="98" spans="1:18" x14ac:dyDescent="0.2">
      <c r="A98" t="str">
        <f t="shared" si="15"/>
        <v>Land</v>
      </c>
      <c r="B98" s="97">
        <f>'Asset Disposals &amp; CC input'!H48*'General Input'!$C$5/10^6</f>
        <v>0</v>
      </c>
      <c r="C98" s="97">
        <f>'Asset Disposals &amp; CC input'!I48*'General Input'!$C$5/10^6</f>
        <v>0</v>
      </c>
      <c r="D98" s="97">
        <f>'Asset Disposals &amp; CC input'!J48*'General Input'!$C$5/10^6</f>
        <v>0</v>
      </c>
      <c r="E98" s="97">
        <f>'Asset Disposals &amp; CC input'!K48*'General Input'!$C$5/10^6</f>
        <v>0</v>
      </c>
      <c r="F98" s="97">
        <f>'Asset Disposals &amp; CC input'!L48*'General Input'!$C$5/10^6</f>
        <v>0</v>
      </c>
      <c r="H98" s="77">
        <v>0</v>
      </c>
      <c r="I98" s="77">
        <v>0</v>
      </c>
      <c r="J98" s="77">
        <v>0</v>
      </c>
      <c r="K98" s="77">
        <v>0</v>
      </c>
      <c r="L98" s="77">
        <v>0</v>
      </c>
      <c r="N98" s="76">
        <f t="shared" si="17"/>
        <v>0</v>
      </c>
      <c r="O98" s="76">
        <f t="shared" si="18"/>
        <v>0</v>
      </c>
      <c r="P98" s="76">
        <f t="shared" si="19"/>
        <v>0</v>
      </c>
      <c r="Q98" s="76">
        <f t="shared" si="20"/>
        <v>0</v>
      </c>
      <c r="R98" s="76">
        <f t="shared" si="21"/>
        <v>0</v>
      </c>
    </row>
    <row r="99" spans="1:18" x14ac:dyDescent="0.2">
      <c r="A99" t="str">
        <f t="shared" si="15"/>
        <v>Easements</v>
      </c>
      <c r="B99" s="97">
        <f>'Asset Disposals &amp; CC input'!H49*'General Input'!$C$5/10^6</f>
        <v>0</v>
      </c>
      <c r="C99" s="97">
        <f>'Asset Disposals &amp; CC input'!I49*'General Input'!$C$5/10^6</f>
        <v>0</v>
      </c>
      <c r="D99" s="97">
        <f>'Asset Disposals &amp; CC input'!J49*'General Input'!$C$5/10^6</f>
        <v>0</v>
      </c>
      <c r="E99" s="97">
        <f>'Asset Disposals &amp; CC input'!K49*'General Input'!$C$5/10^6</f>
        <v>0</v>
      </c>
      <c r="F99" s="97">
        <f>'Asset Disposals &amp; CC input'!L49*'General Input'!$C$5/10^6</f>
        <v>0</v>
      </c>
      <c r="H99" s="77">
        <v>0</v>
      </c>
      <c r="I99" s="77">
        <v>0</v>
      </c>
      <c r="J99" s="77">
        <v>0</v>
      </c>
      <c r="K99" s="77">
        <v>0</v>
      </c>
      <c r="L99" s="77">
        <v>0</v>
      </c>
      <c r="N99" s="76">
        <f t="shared" si="17"/>
        <v>0</v>
      </c>
      <c r="O99" s="76">
        <f t="shared" si="18"/>
        <v>0</v>
      </c>
      <c r="P99" s="76">
        <f t="shared" si="19"/>
        <v>0</v>
      </c>
      <c r="Q99" s="76">
        <f t="shared" si="20"/>
        <v>0</v>
      </c>
      <c r="R99" s="76">
        <f t="shared" si="21"/>
        <v>0</v>
      </c>
    </row>
    <row r="100" spans="1:18" x14ac:dyDescent="0.2">
      <c r="A100" s="95" t="s">
        <v>264</v>
      </c>
      <c r="B100" s="83">
        <f>SUM(B56:B99)</f>
        <v>5.9714527520979912</v>
      </c>
      <c r="C100" s="83">
        <f t="shared" ref="C100:F100" si="22">SUM(C56:C99)</f>
        <v>6.0160256867277795</v>
      </c>
      <c r="D100" s="83">
        <f t="shared" si="22"/>
        <v>6.2749377679013323</v>
      </c>
      <c r="E100" s="83">
        <f t="shared" si="22"/>
        <v>6.4188681693031819</v>
      </c>
      <c r="F100" s="83">
        <f t="shared" si="22"/>
        <v>6.5472245751396692</v>
      </c>
      <c r="G100" s="79"/>
      <c r="H100" s="83">
        <f>SUM(H56:H99)</f>
        <v>6.0031477956974406</v>
      </c>
      <c r="I100" s="83">
        <f t="shared" ref="I100:L100" si="23">SUM(I56:I99)</f>
        <v>6.0479573128080908</v>
      </c>
      <c r="J100" s="83">
        <f t="shared" si="23"/>
        <v>6.3082436374098183</v>
      </c>
      <c r="K100" s="83">
        <f t="shared" si="23"/>
        <v>6.4529379869725432</v>
      </c>
      <c r="L100" s="83">
        <f t="shared" si="23"/>
        <v>6.5819756779247545</v>
      </c>
      <c r="M100" s="79"/>
      <c r="N100" s="84">
        <f t="shared" si="16"/>
        <v>-3.1695043599449413E-2</v>
      </c>
      <c r="O100" s="84">
        <f t="shared" si="14"/>
        <v>-3.1931626080311304E-2</v>
      </c>
      <c r="P100" s="84">
        <f t="shared" si="14"/>
        <v>-3.3305869508486019E-2</v>
      </c>
      <c r="Q100" s="84">
        <f t="shared" si="14"/>
        <v>-3.4069817669361235E-2</v>
      </c>
      <c r="R100" s="84">
        <f t="shared" si="14"/>
        <v>-3.4751102785085308E-2</v>
      </c>
    </row>
  </sheetData>
  <mergeCells count="6">
    <mergeCell ref="B4:F4"/>
    <mergeCell ref="H4:L4"/>
    <mergeCell ref="N4:R4"/>
    <mergeCell ref="B54:F54"/>
    <mergeCell ref="H54:L54"/>
    <mergeCell ref="N54:R5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Misc Data</vt:lpstr>
      <vt:lpstr>General Input</vt:lpstr>
      <vt:lpstr>Asset Disposals &amp; CC input</vt:lpstr>
      <vt:lpstr>Direct Base Project Costs input</vt:lpstr>
      <vt:lpstr>Total Project Costs</vt:lpstr>
      <vt:lpstr>PTRM Inputs Capex Incurred</vt:lpstr>
      <vt:lpstr>PTRM Asset Disposals &amp; 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2018-09-25T05:05:43Z</dcterms:created>
  <dcterms:modified xsi:type="dcterms:W3CDTF">2018-09-25T05:05:50Z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