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Draft decision" sheetId="1" r:id="rId1"/>
  </sheets>
  <calcPr calcId="145621"/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C44" i="1"/>
  <c r="B43" i="1"/>
  <c r="B41" i="1"/>
  <c r="B40" i="1"/>
  <c r="B39" i="1"/>
  <c r="I29" i="1"/>
  <c r="H29" i="1"/>
  <c r="G29" i="1"/>
  <c r="F29" i="1"/>
  <c r="E29" i="1"/>
  <c r="D29" i="1"/>
  <c r="C29" i="1"/>
  <c r="B15" i="1"/>
  <c r="I10" i="1"/>
  <c r="Q9" i="1" s="1"/>
  <c r="P10" i="1" s="1"/>
  <c r="P9" i="1"/>
  <c r="O9" i="1"/>
  <c r="N9" i="1"/>
  <c r="M9" i="1"/>
  <c r="L9" i="1"/>
  <c r="P42" i="1" l="1"/>
  <c r="P41" i="1"/>
  <c r="P39" i="1"/>
  <c r="O10" i="1"/>
  <c r="P40" i="1"/>
  <c r="P38" i="1"/>
  <c r="P35" i="1"/>
  <c r="P43" i="1"/>
  <c r="P37" i="1"/>
  <c r="P44" i="1" l="1"/>
  <c r="O43" i="1"/>
  <c r="O40" i="1"/>
  <c r="O38" i="1"/>
  <c r="O37" i="1"/>
  <c r="O35" i="1"/>
  <c r="O41" i="1"/>
  <c r="O39" i="1"/>
  <c r="O42" i="1"/>
  <c r="N10" i="1"/>
  <c r="N42" i="1" l="1"/>
  <c r="N41" i="1"/>
  <c r="N39" i="1"/>
  <c r="M10" i="1"/>
  <c r="N43" i="1"/>
  <c r="N37" i="1"/>
  <c r="N40" i="1"/>
  <c r="N38" i="1"/>
  <c r="N35" i="1"/>
  <c r="O44" i="1"/>
  <c r="M43" i="1" l="1"/>
  <c r="M40" i="1"/>
  <c r="M38" i="1"/>
  <c r="M37" i="1"/>
  <c r="M35" i="1"/>
  <c r="M42" i="1"/>
  <c r="L10" i="1"/>
  <c r="M41" i="1"/>
  <c r="M39" i="1"/>
  <c r="N44" i="1"/>
  <c r="P28" i="1" l="1"/>
  <c r="N28" i="1"/>
  <c r="L28" i="1"/>
  <c r="Q27" i="1"/>
  <c r="O27" i="1"/>
  <c r="M27" i="1"/>
  <c r="K27" i="1"/>
  <c r="P26" i="1"/>
  <c r="N26" i="1"/>
  <c r="L26" i="1"/>
  <c r="Q25" i="1"/>
  <c r="O25" i="1"/>
  <c r="M25" i="1"/>
  <c r="K25" i="1"/>
  <c r="P24" i="1"/>
  <c r="N24" i="1"/>
  <c r="L24" i="1"/>
  <c r="Q23" i="1"/>
  <c r="O23" i="1"/>
  <c r="M23" i="1"/>
  <c r="K23" i="1"/>
  <c r="P22" i="1"/>
  <c r="N22" i="1"/>
  <c r="L22" i="1"/>
  <c r="Q21" i="1"/>
  <c r="O21" i="1"/>
  <c r="M21" i="1"/>
  <c r="K21" i="1"/>
  <c r="Q28" i="1"/>
  <c r="O28" i="1"/>
  <c r="M28" i="1"/>
  <c r="K28" i="1"/>
  <c r="P27" i="1"/>
  <c r="N27" i="1"/>
  <c r="L27" i="1"/>
  <c r="Q26" i="1"/>
  <c r="O26" i="1"/>
  <c r="M26" i="1"/>
  <c r="K26" i="1"/>
  <c r="P25" i="1"/>
  <c r="N25" i="1"/>
  <c r="L25" i="1"/>
  <c r="Q24" i="1"/>
  <c r="O24" i="1"/>
  <c r="M24" i="1"/>
  <c r="K24" i="1"/>
  <c r="P23" i="1"/>
  <c r="P29" i="1" s="1"/>
  <c r="N23" i="1"/>
  <c r="L23" i="1"/>
  <c r="Q22" i="1"/>
  <c r="O22" i="1"/>
  <c r="O29" i="1" s="1"/>
  <c r="M22" i="1"/>
  <c r="K22" i="1"/>
  <c r="K29" i="1" s="1"/>
  <c r="P21" i="1"/>
  <c r="N21" i="1"/>
  <c r="N29" i="1" s="1"/>
  <c r="L21" i="1"/>
  <c r="L29" i="1"/>
  <c r="M44" i="1"/>
  <c r="L42" i="1"/>
  <c r="L41" i="1"/>
  <c r="L39" i="1"/>
  <c r="K10" i="1"/>
  <c r="L40" i="1"/>
  <c r="L38" i="1"/>
  <c r="L35" i="1"/>
  <c r="L43" i="1"/>
  <c r="L37" i="1"/>
  <c r="M29" i="1" l="1"/>
  <c r="N47" i="1" s="1"/>
  <c r="Q29" i="1"/>
  <c r="Q44" i="1" s="1"/>
  <c r="Q47" i="1" s="1"/>
  <c r="L44" i="1"/>
  <c r="O47" i="1"/>
  <c r="K43" i="1"/>
  <c r="K40" i="1"/>
  <c r="K38" i="1"/>
  <c r="K37" i="1"/>
  <c r="K35" i="1"/>
  <c r="K41" i="1"/>
  <c r="K39" i="1"/>
  <c r="K42" i="1"/>
  <c r="P47" i="1"/>
  <c r="M47" i="1" l="1"/>
  <c r="P50" i="1" s="1"/>
  <c r="U53" i="1"/>
  <c r="S53" i="1"/>
  <c r="T53" i="1"/>
  <c r="R53" i="1"/>
  <c r="Q53" i="1"/>
  <c r="T52" i="1"/>
  <c r="R52" i="1"/>
  <c r="P52" i="1"/>
  <c r="S52" i="1"/>
  <c r="Q52" i="1"/>
  <c r="S51" i="1"/>
  <c r="Q51" i="1"/>
  <c r="R51" i="1"/>
  <c r="P51" i="1"/>
  <c r="O51" i="1"/>
  <c r="R50" i="1"/>
  <c r="O50" i="1"/>
  <c r="V54" i="1"/>
  <c r="V55" i="1" s="1"/>
  <c r="V57" i="1" s="1"/>
  <c r="T54" i="1"/>
  <c r="R54" i="1"/>
  <c r="U54" i="1"/>
  <c r="S54" i="1"/>
  <c r="R55" i="1"/>
  <c r="K44" i="1"/>
  <c r="N50" i="1" l="1"/>
  <c r="Q50" i="1"/>
  <c r="S55" i="1"/>
  <c r="S57" i="1" s="1"/>
  <c r="T55" i="1"/>
  <c r="T57" i="1" s="1"/>
  <c r="U55" i="1"/>
  <c r="U57" i="1" s="1"/>
  <c r="W55" i="1"/>
  <c r="R57" i="1"/>
  <c r="W57" i="1" l="1"/>
</calcChain>
</file>

<file path=xl/sharedStrings.xml><?xml version="1.0" encoding="utf-8"?>
<sst xmlns="http://schemas.openxmlformats.org/spreadsheetml/2006/main" count="53" uniqueCount="40">
  <si>
    <t>Multinet gas</t>
  </si>
  <si>
    <t xml:space="preserve">2018 to 2022 </t>
  </si>
  <si>
    <t>Opex incentive mechanism</t>
  </si>
  <si>
    <t>Actual and estimated inflation</t>
  </si>
  <si>
    <t>Actual</t>
  </si>
  <si>
    <t>Estimate</t>
  </si>
  <si>
    <t>ABS CPI index - December (old base)</t>
  </si>
  <si>
    <t>Inflation rate (per cent)</t>
  </si>
  <si>
    <t>ABS CPI index - December (rebased index in March 2012)</t>
  </si>
  <si>
    <t>Cumulative index (2017=1)</t>
  </si>
  <si>
    <t>Opex allowance applicable to Incentive Mechanism (Incentive Mechanism target)</t>
  </si>
  <si>
    <t>Previous period</t>
  </si>
  <si>
    <t>Current regulatory control period</t>
  </si>
  <si>
    <t>Forthcoming regulatory control period</t>
  </si>
  <si>
    <t>$m, real 2012</t>
  </si>
  <si>
    <t>$m, real 2017</t>
  </si>
  <si>
    <t>$m, real December 2017</t>
  </si>
  <si>
    <t>2018</t>
  </si>
  <si>
    <t>Total opex allowance</t>
  </si>
  <si>
    <t xml:space="preserve">Less approved excludable costs - allowance </t>
  </si>
  <si>
    <t>unaccounted for gas expenses (clause 6.4(j)(3))</t>
  </si>
  <si>
    <t>licence fees (clause 6.4(j)(4))</t>
  </si>
  <si>
    <t>debt raising costs (clause 6.4(j)(5))</t>
  </si>
  <si>
    <t>any other activity that Multinet and the Regulator agree to exclude from the operation of the efficiency carryover mechanism (clause 6.4(j)(7))</t>
  </si>
  <si>
    <t>Change in scale adjustment (clause 6.4(k)(2))</t>
  </si>
  <si>
    <t>Change in capitalisation policy (clause 6.4(l))</t>
  </si>
  <si>
    <t>Forecast opex for Incentive Mechanism purposes</t>
  </si>
  <si>
    <t>Actual and estimated opex applicable to Incentive Mechanism</t>
  </si>
  <si>
    <t>$m, actual</t>
  </si>
  <si>
    <t>Total opex (actual)</t>
  </si>
  <si>
    <t>Less approved excludable costs</t>
  </si>
  <si>
    <t>costs associated with complying with any retailer of last resort requirements (clause 6.4(j)(1))</t>
  </si>
  <si>
    <t>amounts for approved Cost Pass Through Events (clause 6.4(j)(2))</t>
  </si>
  <si>
    <t>movements in provisions (clause 6.4(j)(6))</t>
  </si>
  <si>
    <t>Actual opex for Incentive Mechanism purposes</t>
  </si>
  <si>
    <t>Incremental gain ($m, 2017)</t>
  </si>
  <si>
    <t>Carryover</t>
  </si>
  <si>
    <t xml:space="preserve">Total </t>
  </si>
  <si>
    <t>PTRM inputs</t>
  </si>
  <si>
    <t>Total Carryover Amount ($million,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</si>
</sst>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_(* #,##0.00_);_(* \(#,##0.00\);_(* &quot;-&quot;??_);_(@_)"/>
    <numFmt numFmtId="167" formatCode="#,##0.0_ ;\-#,##0.0\ "/>
    <numFmt numFmtId="168" formatCode="_-* #,##0_-;\-* #,##0_-;_-* &quot;-&quot;??_-;_-@_-"/>
    <numFmt numFmtId="169" formatCode="#,##0_ ;\(#,##0\)_ "/>
    <numFmt numFmtId="170" formatCode="0.0000000"/>
    <numFmt numFmtId="171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7">
    <xf numFmtId="0" fontId="0" fillId="0" borderId="0" xfId="0"/>
    <xf numFmtId="0" fontId="2" fillId="2" borderId="0" xfId="2" applyFont="1" applyFill="1" applyAlignment="1" applyProtection="1">
      <alignment vertical="center"/>
    </xf>
    <xf numFmtId="0" fontId="4" fillId="3" borderId="0" xfId="2" applyFont="1" applyFill="1" applyAlignment="1" applyProtection="1">
      <alignment vertical="center"/>
    </xf>
    <xf numFmtId="0" fontId="3" fillId="3" borderId="0" xfId="2" applyFill="1" applyAlignment="1" applyProtection="1">
      <alignment vertical="center"/>
    </xf>
    <xf numFmtId="0" fontId="5" fillId="3" borderId="0" xfId="2" applyFont="1" applyFill="1" applyAlignment="1" applyProtection="1">
      <alignment vertical="center"/>
    </xf>
    <xf numFmtId="0" fontId="2" fillId="2" borderId="0" xfId="2" applyFont="1" applyFill="1" applyProtection="1"/>
    <xf numFmtId="0" fontId="3" fillId="2" borderId="0" xfId="2" applyFill="1" applyProtection="1"/>
    <xf numFmtId="0" fontId="3" fillId="2" borderId="0" xfId="2" applyFill="1"/>
    <xf numFmtId="0" fontId="6" fillId="4" borderId="1" xfId="2" applyFont="1" applyFill="1" applyBorder="1" applyAlignment="1" applyProtection="1">
      <alignment horizontal="left" vertical="center"/>
    </xf>
    <xf numFmtId="0" fontId="6" fillId="4" borderId="2" xfId="2" applyFont="1" applyFill="1" applyBorder="1" applyAlignment="1" applyProtection="1">
      <alignment horizontal="left" vertical="center"/>
    </xf>
    <xf numFmtId="0" fontId="6" fillId="4" borderId="3" xfId="2" applyFont="1" applyFill="1" applyBorder="1" applyAlignment="1" applyProtection="1">
      <alignment horizontal="left" vertical="center"/>
    </xf>
    <xf numFmtId="0" fontId="6" fillId="4" borderId="4" xfId="2" applyFont="1" applyFill="1" applyBorder="1" applyAlignment="1" applyProtection="1">
      <alignment horizontal="left" vertical="center"/>
    </xf>
    <xf numFmtId="0" fontId="7" fillId="2" borderId="5" xfId="2" applyFont="1" applyFill="1" applyBorder="1" applyAlignment="1" applyProtection="1">
      <alignment vertical="center" wrapText="1"/>
      <protection locked="0"/>
    </xf>
    <xf numFmtId="0" fontId="3" fillId="0" borderId="6" xfId="2" applyBorder="1"/>
    <xf numFmtId="0" fontId="9" fillId="4" borderId="9" xfId="2" applyFont="1" applyFill="1" applyBorder="1" applyAlignment="1" applyProtection="1">
      <alignment horizontal="right" vertical="center"/>
    </xf>
    <xf numFmtId="0" fontId="9" fillId="4" borderId="10" xfId="2" applyFont="1" applyFill="1" applyBorder="1" applyAlignment="1" applyProtection="1">
      <alignment horizontal="right" vertical="center"/>
    </xf>
    <xf numFmtId="0" fontId="9" fillId="5" borderId="11" xfId="2" applyFont="1" applyFill="1" applyBorder="1" applyAlignment="1" applyProtection="1">
      <alignment horizontal="right" vertical="center"/>
    </xf>
    <xf numFmtId="0" fontId="9" fillId="5" borderId="12" xfId="2" applyFont="1" applyFill="1" applyBorder="1" applyAlignment="1" applyProtection="1">
      <alignment horizontal="right" vertical="center"/>
    </xf>
    <xf numFmtId="0" fontId="9" fillId="5" borderId="13" xfId="2" applyFont="1" applyFill="1" applyBorder="1" applyAlignment="1" applyProtection="1">
      <alignment horizontal="right" vertical="center"/>
    </xf>
    <xf numFmtId="0" fontId="9" fillId="5" borderId="4" xfId="2" applyFont="1" applyFill="1" applyBorder="1" applyAlignment="1" applyProtection="1">
      <alignment horizontal="right" vertical="center"/>
    </xf>
    <xf numFmtId="0" fontId="3" fillId="0" borderId="5" xfId="2" applyBorder="1"/>
    <xf numFmtId="0" fontId="9" fillId="5" borderId="1" xfId="2" applyFont="1" applyFill="1" applyBorder="1" applyAlignment="1" applyProtection="1">
      <alignment horizontal="right" vertical="center"/>
    </xf>
    <xf numFmtId="0" fontId="9" fillId="5" borderId="3" xfId="2" applyFont="1" applyFill="1" applyBorder="1" applyAlignment="1" applyProtection="1">
      <alignment horizontal="center" vertical="center"/>
      <protection locked="0"/>
    </xf>
    <xf numFmtId="0" fontId="9" fillId="5" borderId="14" xfId="2" applyFont="1" applyFill="1" applyBorder="1" applyAlignment="1" applyProtection="1">
      <alignment horizontal="right" vertical="center"/>
    </xf>
    <xf numFmtId="0" fontId="3" fillId="0" borderId="15" xfId="2" applyFont="1" applyFill="1" applyBorder="1" applyAlignment="1" applyProtection="1">
      <alignment horizontal="left" vertical="center" wrapText="1" indent="1"/>
    </xf>
    <xf numFmtId="164" fontId="3" fillId="0" borderId="16" xfId="2" applyNumberFormat="1" applyFont="1" applyFill="1" applyBorder="1" applyAlignment="1" applyProtection="1">
      <alignment vertical="center" wrapText="1"/>
    </xf>
    <xf numFmtId="164" fontId="3" fillId="4" borderId="17" xfId="2" applyNumberFormat="1" applyFont="1" applyFill="1" applyBorder="1" applyAlignment="1" applyProtection="1"/>
    <xf numFmtId="164" fontId="9" fillId="4" borderId="17" xfId="2" applyNumberFormat="1" applyFont="1" applyFill="1" applyBorder="1" applyAlignment="1" applyProtection="1"/>
    <xf numFmtId="164" fontId="9" fillId="4" borderId="18" xfId="2" applyNumberFormat="1" applyFont="1" applyFill="1" applyBorder="1" applyAlignment="1" applyProtection="1"/>
    <xf numFmtId="0" fontId="10" fillId="2" borderId="15" xfId="2" applyFont="1" applyFill="1" applyBorder="1" applyAlignment="1" applyProtection="1">
      <alignment vertical="center" wrapText="1"/>
    </xf>
    <xf numFmtId="10" fontId="10" fillId="2" borderId="19" xfId="1" applyNumberFormat="1" applyFont="1" applyFill="1" applyBorder="1" applyAlignment="1" applyProtection="1">
      <alignment vertical="center" wrapText="1"/>
    </xf>
    <xf numFmtId="10" fontId="3" fillId="2" borderId="20" xfId="2" applyNumberFormat="1" applyFont="1" applyFill="1" applyBorder="1" applyAlignment="1" applyProtection="1">
      <alignment horizontal="right" vertical="center" wrapText="1"/>
    </xf>
    <xf numFmtId="10" fontId="3" fillId="2" borderId="21" xfId="2" applyNumberFormat="1" applyFont="1" applyFill="1" applyBorder="1" applyAlignment="1" applyProtection="1">
      <alignment horizontal="right" vertical="center" wrapText="1"/>
    </xf>
    <xf numFmtId="0" fontId="3" fillId="0" borderId="22" xfId="2" applyFont="1" applyFill="1" applyBorder="1" applyAlignment="1" applyProtection="1">
      <alignment horizontal="left" vertical="center" wrapText="1" indent="1"/>
    </xf>
    <xf numFmtId="164" fontId="3" fillId="2" borderId="23" xfId="2" applyNumberFormat="1" applyFont="1" applyFill="1" applyBorder="1" applyAlignment="1" applyProtection="1">
      <alignment vertical="center" wrapText="1"/>
    </xf>
    <xf numFmtId="164" fontId="3" fillId="2" borderId="24" xfId="2" applyNumberFormat="1" applyFont="1" applyFill="1" applyBorder="1" applyAlignment="1" applyProtection="1">
      <alignment vertical="center" wrapText="1"/>
    </xf>
    <xf numFmtId="164" fontId="3" fillId="2" borderId="25" xfId="2" applyNumberFormat="1" applyFont="1" applyFill="1" applyBorder="1" applyAlignment="1" applyProtection="1">
      <alignment vertical="center" wrapText="1"/>
    </xf>
    <xf numFmtId="0" fontId="10" fillId="2" borderId="22" xfId="2" applyFont="1" applyFill="1" applyBorder="1" applyAlignment="1" applyProtection="1">
      <alignment vertical="center" wrapText="1"/>
    </xf>
    <xf numFmtId="165" fontId="3" fillId="2" borderId="23" xfId="2" applyNumberFormat="1" applyFont="1" applyFill="1" applyBorder="1" applyAlignment="1" applyProtection="1">
      <alignment horizontal="right" vertical="center" wrapText="1"/>
    </xf>
    <xf numFmtId="165" fontId="3" fillId="2" borderId="26" xfId="2" applyNumberFormat="1" applyFont="1" applyFill="1" applyBorder="1" applyAlignment="1" applyProtection="1">
      <alignment horizontal="right" vertical="center" wrapText="1"/>
    </xf>
    <xf numFmtId="165" fontId="3" fillId="2" borderId="24" xfId="2" applyNumberFormat="1" applyFont="1" applyFill="1" applyBorder="1" applyAlignment="1" applyProtection="1">
      <alignment horizontal="right" vertical="center" wrapText="1"/>
    </xf>
    <xf numFmtId="165" fontId="3" fillId="2" borderId="27" xfId="2" applyNumberFormat="1" applyFont="1" applyFill="1" applyBorder="1" applyAlignment="1" applyProtection="1">
      <alignment horizontal="right" vertical="center" wrapText="1"/>
    </xf>
    <xf numFmtId="0" fontId="2" fillId="2" borderId="0" xfId="2" applyFont="1" applyFill="1" applyBorder="1" applyProtection="1">
      <protection locked="0"/>
    </xf>
    <xf numFmtId="0" fontId="11" fillId="3" borderId="0" xfId="2" applyFont="1" applyFill="1" applyBorder="1" applyAlignment="1">
      <alignment vertical="center"/>
    </xf>
    <xf numFmtId="0" fontId="3" fillId="2" borderId="0" xfId="2" applyFill="1" applyAlignment="1">
      <alignment horizontal="left" vertical="top" wrapText="1"/>
    </xf>
    <xf numFmtId="0" fontId="12" fillId="2" borderId="0" xfId="2" applyFont="1" applyFill="1" applyBorder="1" applyProtection="1"/>
    <xf numFmtId="0" fontId="13" fillId="6" borderId="1" xfId="2" applyFont="1" applyFill="1" applyBorder="1" applyAlignment="1" applyProtection="1">
      <alignment horizontal="left" vertical="center"/>
      <protection locked="0"/>
    </xf>
    <xf numFmtId="0" fontId="13" fillId="6" borderId="3" xfId="2" applyFont="1" applyFill="1" applyBorder="1" applyAlignment="1" applyProtection="1">
      <alignment horizontal="left" vertical="center"/>
      <protection locked="0"/>
    </xf>
    <xf numFmtId="0" fontId="14" fillId="2" borderId="6" xfId="2" applyFont="1" applyFill="1" applyBorder="1"/>
    <xf numFmtId="0" fontId="3" fillId="2" borderId="5" xfId="2" applyFill="1" applyBorder="1"/>
    <xf numFmtId="0" fontId="9" fillId="8" borderId="22" xfId="2" applyFont="1" applyFill="1" applyBorder="1" applyAlignment="1" applyProtection="1">
      <alignment horizontal="right" vertical="center"/>
    </xf>
    <xf numFmtId="0" fontId="9" fillId="8" borderId="38" xfId="2" applyFont="1" applyFill="1" applyBorder="1" applyAlignment="1" applyProtection="1">
      <alignment horizontal="right" vertical="center"/>
    </xf>
    <xf numFmtId="0" fontId="9" fillId="8" borderId="39" xfId="2" applyFont="1" applyFill="1" applyBorder="1" applyAlignment="1" applyProtection="1">
      <alignment horizontal="right" vertical="center"/>
    </xf>
    <xf numFmtId="0" fontId="9" fillId="4" borderId="22" xfId="2" applyFont="1" applyFill="1" applyBorder="1" applyAlignment="1" applyProtection="1">
      <alignment horizontal="right" vertical="center"/>
    </xf>
    <xf numFmtId="0" fontId="9" fillId="4" borderId="38" xfId="2" applyFont="1" applyFill="1" applyBorder="1" applyAlignment="1" applyProtection="1">
      <alignment horizontal="right" vertical="center"/>
    </xf>
    <xf numFmtId="0" fontId="9" fillId="7" borderId="11" xfId="2" applyFont="1" applyFill="1" applyBorder="1" applyAlignment="1" applyProtection="1">
      <alignment horizontal="right" vertical="center"/>
    </xf>
    <xf numFmtId="0" fontId="9" fillId="7" borderId="12" xfId="2" applyFont="1" applyFill="1" applyBorder="1" applyAlignment="1" applyProtection="1">
      <alignment horizontal="right" vertical="center"/>
    </xf>
    <xf numFmtId="0" fontId="9" fillId="7" borderId="14" xfId="2" applyFont="1" applyFill="1" applyBorder="1" applyAlignment="1" applyProtection="1">
      <alignment horizontal="right" vertical="center"/>
    </xf>
    <xf numFmtId="0" fontId="9" fillId="4" borderId="1" xfId="2" applyFont="1" applyFill="1" applyBorder="1" applyAlignment="1" applyProtection="1">
      <alignment horizontal="right" vertical="center"/>
      <protection locked="0"/>
    </xf>
    <xf numFmtId="0" fontId="9" fillId="4" borderId="3" xfId="2" applyFont="1" applyFill="1" applyBorder="1" applyAlignment="1" applyProtection="1">
      <alignment horizontal="right" vertical="center"/>
      <protection locked="0"/>
    </xf>
    <xf numFmtId="0" fontId="9" fillId="8" borderId="11" xfId="2" applyFont="1" applyFill="1" applyBorder="1" applyAlignment="1" applyProtection="1">
      <alignment horizontal="right" vertical="center"/>
    </xf>
    <xf numFmtId="0" fontId="9" fillId="8" borderId="12" xfId="2" applyFont="1" applyFill="1" applyBorder="1" applyAlignment="1" applyProtection="1">
      <alignment horizontal="right" vertical="center"/>
    </xf>
    <xf numFmtId="0" fontId="9" fillId="8" borderId="14" xfId="2" applyFont="1" applyFill="1" applyBorder="1" applyAlignment="1" applyProtection="1">
      <alignment horizontal="right" vertical="center"/>
    </xf>
    <xf numFmtId="0" fontId="3" fillId="0" borderId="15" xfId="2" applyFont="1" applyBorder="1" applyAlignment="1" applyProtection="1">
      <alignment horizontal="left" vertical="center" wrapText="1" indent="1"/>
    </xf>
    <xf numFmtId="164" fontId="9" fillId="9" borderId="30" xfId="2" applyNumberFormat="1" applyFont="1" applyFill="1" applyBorder="1" applyAlignment="1" applyProtection="1">
      <alignment vertical="center" wrapText="1"/>
      <protection locked="0"/>
    </xf>
    <xf numFmtId="164" fontId="9" fillId="9" borderId="31" xfId="2" applyNumberFormat="1" applyFont="1" applyFill="1" applyBorder="1" applyAlignment="1" applyProtection="1">
      <alignment vertical="center" wrapText="1"/>
      <protection locked="0"/>
    </xf>
    <xf numFmtId="164" fontId="9" fillId="9" borderId="40" xfId="2" applyNumberFormat="1" applyFont="1" applyFill="1" applyBorder="1" applyAlignment="1" applyProtection="1">
      <alignment vertical="center" wrapText="1"/>
      <protection locked="0"/>
    </xf>
    <xf numFmtId="164" fontId="9" fillId="9" borderId="41" xfId="2" applyNumberFormat="1" applyFont="1" applyFill="1" applyBorder="1" applyAlignment="1" applyProtection="1">
      <alignment vertical="center" wrapText="1"/>
      <protection locked="0"/>
    </xf>
    <xf numFmtId="164" fontId="9" fillId="9" borderId="42" xfId="2" applyNumberFormat="1" applyFont="1" applyFill="1" applyBorder="1" applyAlignment="1" applyProtection="1">
      <alignment vertical="center" wrapText="1"/>
      <protection locked="0"/>
    </xf>
    <xf numFmtId="164" fontId="3" fillId="0" borderId="30" xfId="2" applyNumberFormat="1" applyFont="1" applyFill="1" applyBorder="1" applyAlignment="1">
      <alignment horizontal="right" vertical="center" wrapText="1"/>
    </xf>
    <xf numFmtId="164" fontId="3" fillId="0" borderId="31" xfId="2" applyNumberFormat="1" applyFont="1" applyFill="1" applyBorder="1" applyAlignment="1">
      <alignment horizontal="right" vertical="center" wrapText="1"/>
    </xf>
    <xf numFmtId="164" fontId="3" fillId="0" borderId="32" xfId="2" applyNumberFormat="1" applyFont="1" applyFill="1" applyBorder="1" applyAlignment="1">
      <alignment horizontal="right" vertical="center" wrapText="1"/>
    </xf>
    <xf numFmtId="166" fontId="3" fillId="4" borderId="0" xfId="2" applyNumberFormat="1" applyFont="1" applyFill="1" applyBorder="1" applyAlignment="1" applyProtection="1">
      <alignment horizontal="left"/>
    </xf>
    <xf numFmtId="166" fontId="3" fillId="4" borderId="43" xfId="2" applyNumberFormat="1" applyFont="1" applyFill="1" applyBorder="1" applyAlignment="1" applyProtection="1">
      <alignment horizontal="left"/>
    </xf>
    <xf numFmtId="0" fontId="16" fillId="4" borderId="44" xfId="2" applyFont="1" applyFill="1" applyBorder="1" applyAlignment="1" applyProtection="1">
      <alignment horizontal="left" vertical="center" wrapText="1" indent="1"/>
    </xf>
    <xf numFmtId="0" fontId="9" fillId="4" borderId="40" xfId="2" applyFont="1" applyFill="1" applyBorder="1" applyAlignment="1" applyProtection="1">
      <alignment vertical="center"/>
    </xf>
    <xf numFmtId="0" fontId="9" fillId="4" borderId="41" xfId="2" applyFont="1" applyFill="1" applyBorder="1" applyAlignment="1" applyProtection="1">
      <alignment vertical="center"/>
    </xf>
    <xf numFmtId="0" fontId="9" fillId="4" borderId="42" xfId="2" applyFont="1" applyFill="1" applyBorder="1" applyAlignment="1" applyProtection="1">
      <alignment vertical="center"/>
    </xf>
    <xf numFmtId="166" fontId="9" fillId="6" borderId="40" xfId="2" applyNumberFormat="1" applyFont="1" applyFill="1" applyBorder="1" applyAlignment="1" applyProtection="1">
      <alignment horizontal="left"/>
      <protection locked="0"/>
    </xf>
    <xf numFmtId="166" fontId="9" fillId="6" borderId="41" xfId="2" applyNumberFormat="1" applyFont="1" applyFill="1" applyBorder="1" applyAlignment="1" applyProtection="1">
      <alignment horizontal="left"/>
      <protection locked="0"/>
    </xf>
    <xf numFmtId="166" fontId="9" fillId="6" borderId="42" xfId="2" applyNumberFormat="1" applyFont="1" applyFill="1" applyBorder="1" applyAlignment="1" applyProtection="1">
      <alignment horizontal="left"/>
      <protection locked="0"/>
    </xf>
    <xf numFmtId="0" fontId="3" fillId="0" borderId="44" xfId="2" applyFont="1" applyBorder="1" applyAlignment="1" applyProtection="1">
      <alignment horizontal="left" vertical="center" indent="3"/>
    </xf>
    <xf numFmtId="164" fontId="3" fillId="9" borderId="40" xfId="2" applyNumberFormat="1" applyFont="1" applyFill="1" applyBorder="1" applyAlignment="1" applyProtection="1">
      <alignment vertical="center" wrapText="1"/>
      <protection locked="0"/>
    </xf>
    <xf numFmtId="164" fontId="3" fillId="9" borderId="41" xfId="2" applyNumberFormat="1" applyFont="1" applyFill="1" applyBorder="1" applyAlignment="1" applyProtection="1">
      <alignment vertical="center" wrapText="1"/>
      <protection locked="0"/>
    </xf>
    <xf numFmtId="164" fontId="3" fillId="9" borderId="42" xfId="2" applyNumberFormat="1" applyFont="1" applyFill="1" applyBorder="1" applyAlignment="1" applyProtection="1">
      <alignment vertical="center" wrapText="1"/>
      <protection locked="0"/>
    </xf>
    <xf numFmtId="164" fontId="3" fillId="0" borderId="40" xfId="2" applyNumberFormat="1" applyFont="1" applyFill="1" applyBorder="1" applyAlignment="1">
      <alignment horizontal="right" wrapText="1"/>
    </xf>
    <xf numFmtId="164" fontId="3" fillId="0" borderId="41" xfId="2" applyNumberFormat="1" applyFont="1" applyFill="1" applyBorder="1" applyAlignment="1">
      <alignment horizontal="right" wrapText="1"/>
    </xf>
    <xf numFmtId="164" fontId="3" fillId="0" borderId="42" xfId="2" applyNumberFormat="1" applyFont="1" applyFill="1" applyBorder="1" applyAlignment="1">
      <alignment horizontal="right" wrapText="1"/>
    </xf>
    <xf numFmtId="0" fontId="3" fillId="0" borderId="44" xfId="2" applyFont="1" applyBorder="1" applyAlignment="1" applyProtection="1">
      <alignment horizontal="left" vertical="center" wrapText="1" indent="3"/>
    </xf>
    <xf numFmtId="0" fontId="3" fillId="0" borderId="44" xfId="2" applyFont="1" applyBorder="1" applyAlignment="1" applyProtection="1">
      <alignment horizontal="left" vertical="center" wrapText="1" indent="1"/>
    </xf>
    <xf numFmtId="0" fontId="3" fillId="0" borderId="22" xfId="2" applyFont="1" applyBorder="1" applyAlignment="1" applyProtection="1">
      <alignment horizontal="left" vertical="center" wrapText="1" indent="1"/>
    </xf>
    <xf numFmtId="164" fontId="3" fillId="9" borderId="33" xfId="2" applyNumberFormat="1" applyFont="1" applyFill="1" applyBorder="1" applyAlignment="1" applyProtection="1">
      <alignment vertical="center" wrapText="1"/>
      <protection locked="0"/>
    </xf>
    <xf numFmtId="164" fontId="3" fillId="9" borderId="34" xfId="2" applyNumberFormat="1" applyFont="1" applyFill="1" applyBorder="1" applyAlignment="1" applyProtection="1">
      <alignment vertical="center" wrapText="1"/>
      <protection locked="0"/>
    </xf>
    <xf numFmtId="164" fontId="3" fillId="9" borderId="35" xfId="2" applyNumberFormat="1" applyFont="1" applyFill="1" applyBorder="1" applyAlignment="1" applyProtection="1">
      <alignment vertical="center" wrapText="1"/>
      <protection locked="0"/>
    </xf>
    <xf numFmtId="0" fontId="3" fillId="4" borderId="45" xfId="2" applyFont="1" applyFill="1" applyBorder="1" applyAlignment="1" applyProtection="1">
      <alignment horizontal="left" vertical="center" wrapText="1" indent="1"/>
    </xf>
    <xf numFmtId="164" fontId="17" fillId="10" borderId="9" xfId="2" applyNumberFormat="1" applyFont="1" applyFill="1" applyBorder="1" applyAlignment="1" applyProtection="1">
      <alignment horizontal="right" wrapText="1"/>
    </xf>
    <xf numFmtId="164" fontId="17" fillId="10" borderId="46" xfId="2" applyNumberFormat="1" applyFont="1" applyFill="1" applyBorder="1" applyAlignment="1" applyProtection="1">
      <alignment horizontal="right" wrapText="1"/>
    </xf>
    <xf numFmtId="164" fontId="17" fillId="10" borderId="47" xfId="2" applyNumberFormat="1" applyFont="1" applyFill="1" applyBorder="1" applyAlignment="1" applyProtection="1">
      <alignment horizontal="right" wrapText="1"/>
    </xf>
    <xf numFmtId="166" fontId="3" fillId="4" borderId="48" xfId="2" applyNumberFormat="1" applyFont="1" applyFill="1" applyBorder="1" applyAlignment="1" applyProtection="1">
      <alignment horizontal="left"/>
    </xf>
    <xf numFmtId="166" fontId="3" fillId="4" borderId="49" xfId="2" applyNumberFormat="1" applyFont="1" applyFill="1" applyBorder="1" applyAlignment="1" applyProtection="1">
      <alignment horizontal="left"/>
    </xf>
    <xf numFmtId="0" fontId="13" fillId="6" borderId="4" xfId="2" applyFont="1" applyFill="1" applyBorder="1" applyAlignment="1" applyProtection="1">
      <alignment horizontal="left" vertical="center"/>
      <protection locked="0"/>
    </xf>
    <xf numFmtId="0" fontId="3" fillId="0" borderId="50" xfId="2" applyBorder="1"/>
    <xf numFmtId="166" fontId="3" fillId="11" borderId="6" xfId="2" applyNumberFormat="1" applyFont="1" applyFill="1" applyBorder="1" applyAlignment="1" applyProtection="1">
      <alignment horizontal="left"/>
      <protection locked="0"/>
    </xf>
    <xf numFmtId="166" fontId="3" fillId="11" borderId="2" xfId="2" applyNumberFormat="1" applyFont="1" applyFill="1" applyBorder="1" applyAlignment="1" applyProtection="1">
      <alignment horizontal="left"/>
      <protection locked="0"/>
    </xf>
    <xf numFmtId="166" fontId="3" fillId="11" borderId="53" xfId="2" applyNumberFormat="1" applyFont="1" applyFill="1" applyBorder="1" applyAlignment="1" applyProtection="1">
      <alignment horizontal="left"/>
      <protection locked="0"/>
    </xf>
    <xf numFmtId="166" fontId="3" fillId="11" borderId="5" xfId="2" applyNumberFormat="1" applyFont="1" applyFill="1" applyBorder="1" applyAlignment="1" applyProtection="1">
      <alignment horizontal="left"/>
      <protection locked="0"/>
    </xf>
    <xf numFmtId="166" fontId="3" fillId="11" borderId="0" xfId="2" applyNumberFormat="1" applyFont="1" applyFill="1" applyBorder="1" applyAlignment="1" applyProtection="1">
      <alignment horizontal="left"/>
      <protection locked="0"/>
    </xf>
    <xf numFmtId="166" fontId="3" fillId="11" borderId="43" xfId="2" applyNumberFormat="1" applyFont="1" applyFill="1" applyBorder="1" applyAlignment="1" applyProtection="1">
      <alignment horizontal="left"/>
      <protection locked="0"/>
    </xf>
    <xf numFmtId="164" fontId="9" fillId="9" borderId="54" xfId="2" applyNumberFormat="1" applyFont="1" applyFill="1" applyBorder="1" applyAlignment="1" applyProtection="1">
      <alignment vertical="center" wrapText="1"/>
      <protection locked="0"/>
    </xf>
    <xf numFmtId="2" fontId="9" fillId="4" borderId="55" xfId="2" applyNumberFormat="1" applyFont="1" applyFill="1" applyBorder="1" applyAlignment="1" applyProtection="1"/>
    <xf numFmtId="167" fontId="3" fillId="0" borderId="40" xfId="2" applyNumberFormat="1" applyFont="1" applyFill="1" applyBorder="1" applyAlignment="1" applyProtection="1">
      <alignment horizontal="right" vertical="center"/>
    </xf>
    <xf numFmtId="167" fontId="3" fillId="0" borderId="31" xfId="2" applyNumberFormat="1" applyFont="1" applyFill="1" applyBorder="1" applyAlignment="1" applyProtection="1">
      <alignment horizontal="right" vertical="center"/>
    </xf>
    <xf numFmtId="167" fontId="3" fillId="0" borderId="30" xfId="2" applyNumberFormat="1" applyFont="1" applyFill="1" applyBorder="1" applyAlignment="1" applyProtection="1">
      <alignment horizontal="right" vertical="center"/>
    </xf>
    <xf numFmtId="167" fontId="3" fillId="0" borderId="54" xfId="2" applyNumberFormat="1" applyFont="1" applyFill="1" applyBorder="1" applyAlignment="1" applyProtection="1">
      <alignment horizontal="right" vertical="center"/>
    </xf>
    <xf numFmtId="168" fontId="9" fillId="4" borderId="55" xfId="2" applyNumberFormat="1" applyFont="1" applyFill="1" applyBorder="1" applyAlignment="1" applyProtection="1">
      <alignment horizontal="left"/>
      <protection locked="0"/>
    </xf>
    <xf numFmtId="166" fontId="3" fillId="11" borderId="0" xfId="2" applyNumberFormat="1" applyFont="1" applyFill="1" applyBorder="1" applyAlignment="1" applyProtection="1">
      <alignment horizontal="left"/>
    </xf>
    <xf numFmtId="166" fontId="3" fillId="11" borderId="43" xfId="2" applyNumberFormat="1" applyFont="1" applyFill="1" applyBorder="1" applyAlignment="1" applyProtection="1">
      <alignment horizontal="left"/>
    </xf>
    <xf numFmtId="0" fontId="16" fillId="6" borderId="44" xfId="2" applyFont="1" applyFill="1" applyBorder="1" applyAlignment="1" applyProtection="1">
      <alignment horizontal="left" vertical="center" wrapText="1" indent="1"/>
    </xf>
    <xf numFmtId="164" fontId="9" fillId="4" borderId="40" xfId="2" applyNumberFormat="1" applyFont="1" applyFill="1" applyBorder="1" applyAlignment="1" applyProtection="1"/>
    <xf numFmtId="164" fontId="9" fillId="4" borderId="41" xfId="2" applyNumberFormat="1" applyFont="1" applyFill="1" applyBorder="1" applyAlignment="1" applyProtection="1"/>
    <xf numFmtId="164" fontId="9" fillId="4" borderId="56" xfId="2" applyNumberFormat="1" applyFont="1" applyFill="1" applyBorder="1" applyAlignment="1" applyProtection="1"/>
    <xf numFmtId="2" fontId="9" fillId="4" borderId="57" xfId="2" applyNumberFormat="1" applyFont="1" applyFill="1" applyBorder="1" applyAlignment="1" applyProtection="1"/>
    <xf numFmtId="166" fontId="9" fillId="4" borderId="40" xfId="2" applyNumberFormat="1" applyFont="1" applyFill="1" applyBorder="1" applyAlignment="1" applyProtection="1">
      <alignment horizontal="left"/>
    </xf>
    <xf numFmtId="166" fontId="9" fillId="4" borderId="41" xfId="2" applyNumberFormat="1" applyFont="1" applyFill="1" applyBorder="1" applyAlignment="1" applyProtection="1">
      <alignment horizontal="left"/>
    </xf>
    <xf numFmtId="166" fontId="9" fillId="4" borderId="56" xfId="2" applyNumberFormat="1" applyFont="1" applyFill="1" applyBorder="1" applyAlignment="1" applyProtection="1">
      <alignment horizontal="left"/>
    </xf>
    <xf numFmtId="169" fontId="9" fillId="4" borderId="57" xfId="2" applyNumberFormat="1" applyFont="1" applyFill="1" applyBorder="1" applyAlignment="1" applyProtection="1">
      <alignment horizontal="right"/>
      <protection locked="0"/>
    </xf>
    <xf numFmtId="164" fontId="3" fillId="9" borderId="56" xfId="2" applyNumberFormat="1" applyFont="1" applyFill="1" applyBorder="1" applyAlignment="1" applyProtection="1">
      <alignment vertical="center" wrapText="1"/>
      <protection locked="0"/>
    </xf>
    <xf numFmtId="167" fontId="3" fillId="0" borderId="41" xfId="2" applyNumberFormat="1" applyFont="1" applyFill="1" applyBorder="1" applyAlignment="1" applyProtection="1">
      <alignment horizontal="right" vertical="center"/>
    </xf>
    <xf numFmtId="167" fontId="3" fillId="0" borderId="56" xfId="2" applyNumberFormat="1" applyFont="1" applyFill="1" applyBorder="1" applyAlignment="1" applyProtection="1">
      <alignment horizontal="right" vertical="center"/>
    </xf>
    <xf numFmtId="4" fontId="9" fillId="4" borderId="57" xfId="2" applyNumberFormat="1" applyFont="1" applyFill="1" applyBorder="1" applyAlignment="1" applyProtection="1">
      <alignment horizontal="right"/>
      <protection locked="0"/>
    </xf>
    <xf numFmtId="0" fontId="3" fillId="0" borderId="0" xfId="2" applyFill="1" applyBorder="1" applyProtection="1"/>
    <xf numFmtId="0" fontId="18" fillId="4" borderId="57" xfId="2" applyFont="1" applyFill="1" applyBorder="1"/>
    <xf numFmtId="164" fontId="3" fillId="9" borderId="58" xfId="2" applyNumberFormat="1" applyFont="1" applyFill="1" applyBorder="1" applyAlignment="1" applyProtection="1">
      <alignment vertical="center" wrapText="1"/>
      <protection locked="0"/>
    </xf>
    <xf numFmtId="164" fontId="3" fillId="9" borderId="59" xfId="2" applyNumberFormat="1" applyFont="1" applyFill="1" applyBorder="1" applyAlignment="1" applyProtection="1">
      <alignment vertical="center" wrapText="1"/>
      <protection locked="0"/>
    </xf>
    <xf numFmtId="164" fontId="3" fillId="9" borderId="60" xfId="2" applyNumberFormat="1" applyFont="1" applyFill="1" applyBorder="1" applyAlignment="1" applyProtection="1">
      <alignment vertical="center" wrapText="1"/>
      <protection locked="0"/>
    </xf>
    <xf numFmtId="167" fontId="3" fillId="0" borderId="58" xfId="2" applyNumberFormat="1" applyFont="1" applyFill="1" applyBorder="1" applyAlignment="1" applyProtection="1">
      <alignment horizontal="right" vertical="center"/>
    </xf>
    <xf numFmtId="167" fontId="3" fillId="0" borderId="59" xfId="2" applyNumberFormat="1" applyFont="1" applyFill="1" applyBorder="1" applyAlignment="1" applyProtection="1">
      <alignment horizontal="right" vertical="center"/>
    </xf>
    <xf numFmtId="167" fontId="3" fillId="0" borderId="60" xfId="2" applyNumberFormat="1" applyFont="1" applyFill="1" applyBorder="1" applyAlignment="1" applyProtection="1">
      <alignment horizontal="right" vertical="center"/>
    </xf>
    <xf numFmtId="164" fontId="3" fillId="9" borderId="61" xfId="2" applyNumberFormat="1" applyFont="1" applyFill="1" applyBorder="1" applyAlignment="1" applyProtection="1">
      <alignment vertical="center" wrapText="1"/>
      <protection locked="0"/>
    </xf>
    <xf numFmtId="164" fontId="17" fillId="10" borderId="62" xfId="2" applyNumberFormat="1" applyFont="1" applyFill="1" applyBorder="1" applyAlignment="1" applyProtection="1">
      <alignment vertical="center"/>
    </xf>
    <xf numFmtId="164" fontId="17" fillId="10" borderId="63" xfId="2" applyNumberFormat="1" applyFont="1" applyFill="1" applyBorder="1" applyAlignment="1" applyProtection="1">
      <alignment vertical="center"/>
    </xf>
    <xf numFmtId="164" fontId="17" fillId="10" borderId="64" xfId="2" applyNumberFormat="1" applyFont="1" applyFill="1" applyBorder="1" applyAlignment="1" applyProtection="1">
      <alignment horizontal="right" wrapText="1"/>
    </xf>
    <xf numFmtId="164" fontId="17" fillId="10" borderId="48" xfId="2" applyNumberFormat="1" applyFont="1" applyFill="1" applyBorder="1" applyAlignment="1" applyProtection="1">
      <alignment vertical="center"/>
    </xf>
    <xf numFmtId="0" fontId="17" fillId="10" borderId="64" xfId="2" applyFont="1" applyFill="1" applyBorder="1" applyAlignment="1" applyProtection="1">
      <alignment vertical="center"/>
    </xf>
    <xf numFmtId="164" fontId="17" fillId="10" borderId="64" xfId="2" applyNumberFormat="1" applyFont="1" applyFill="1" applyBorder="1" applyAlignment="1" applyProtection="1">
      <alignment vertical="center"/>
    </xf>
    <xf numFmtId="166" fontId="3" fillId="11" borderId="48" xfId="2" applyNumberFormat="1" applyFont="1" applyFill="1" applyBorder="1" applyAlignment="1" applyProtection="1">
      <alignment horizontal="left"/>
    </xf>
    <xf numFmtId="166" fontId="3" fillId="11" borderId="49" xfId="2" applyNumberFormat="1" applyFont="1" applyFill="1" applyBorder="1" applyAlignment="1" applyProtection="1">
      <alignment horizontal="left"/>
    </xf>
    <xf numFmtId="0" fontId="18" fillId="2" borderId="0" xfId="2" applyFont="1" applyFill="1" applyProtection="1"/>
    <xf numFmtId="0" fontId="18" fillId="2" borderId="2" xfId="2" applyFont="1" applyFill="1" applyBorder="1" applyProtection="1"/>
    <xf numFmtId="0" fontId="18" fillId="0" borderId="3" xfId="2" applyFont="1" applyFill="1" applyBorder="1" applyProtection="1"/>
    <xf numFmtId="0" fontId="18" fillId="2" borderId="3" xfId="2" applyFont="1" applyFill="1" applyBorder="1" applyProtection="1"/>
    <xf numFmtId="0" fontId="18" fillId="2" borderId="0" xfId="2" applyFont="1" applyFill="1" applyBorder="1" applyProtection="1"/>
    <xf numFmtId="0" fontId="18" fillId="2" borderId="0" xfId="2" applyFont="1" applyFill="1"/>
    <xf numFmtId="0" fontId="18" fillId="2" borderId="0" xfId="2" applyFont="1" applyFill="1" applyBorder="1" applyProtection="1">
      <protection locked="0"/>
    </xf>
    <xf numFmtId="0" fontId="9" fillId="4" borderId="3" xfId="2" applyFont="1" applyFill="1" applyBorder="1" applyAlignment="1" applyProtection="1">
      <alignment horizontal="left" vertical="center"/>
    </xf>
    <xf numFmtId="0" fontId="9" fillId="4" borderId="2" xfId="2" applyFont="1" applyFill="1" applyBorder="1" applyAlignment="1" applyProtection="1">
      <alignment horizontal="left" vertical="center"/>
    </xf>
    <xf numFmtId="0" fontId="9" fillId="4" borderId="53" xfId="2" applyFont="1" applyFill="1" applyBorder="1" applyAlignment="1" applyProtection="1">
      <alignment horizontal="left" vertical="center"/>
    </xf>
    <xf numFmtId="167" fontId="3" fillId="2" borderId="11" xfId="2" applyNumberFormat="1" applyFont="1" applyFill="1" applyBorder="1" applyAlignment="1" applyProtection="1">
      <alignment horizontal="right" vertical="center"/>
    </xf>
    <xf numFmtId="167" fontId="3" fillId="2" borderId="12" xfId="2" applyNumberFormat="1" applyFont="1" applyFill="1" applyBorder="1" applyAlignment="1" applyProtection="1">
      <alignment horizontal="right" vertical="center"/>
    </xf>
    <xf numFmtId="0" fontId="18" fillId="2" borderId="0" xfId="2" applyFont="1" applyFill="1" applyAlignment="1" applyProtection="1">
      <alignment horizontal="right"/>
      <protection locked="0"/>
    </xf>
    <xf numFmtId="0" fontId="6" fillId="4" borderId="6" xfId="2" applyFont="1" applyFill="1" applyBorder="1" applyAlignment="1" applyProtection="1">
      <alignment horizontal="left" vertical="center"/>
    </xf>
    <xf numFmtId="0" fontId="6" fillId="4" borderId="18" xfId="2" applyFont="1" applyFill="1" applyBorder="1" applyAlignment="1" applyProtection="1">
      <alignment horizontal="left" vertical="center"/>
    </xf>
    <xf numFmtId="170" fontId="18" fillId="2" borderId="0" xfId="2" applyNumberFormat="1" applyFont="1" applyFill="1" applyProtection="1"/>
    <xf numFmtId="0" fontId="3" fillId="4" borderId="55" xfId="2" applyFont="1" applyFill="1" applyBorder="1" applyAlignment="1" applyProtection="1">
      <alignment horizontal="right" indent="2"/>
    </xf>
    <xf numFmtId="167" fontId="3" fillId="2" borderId="3" xfId="2" applyNumberFormat="1" applyFont="1" applyFill="1" applyBorder="1" applyAlignment="1" applyProtection="1">
      <alignment horizontal="right" vertical="center"/>
    </xf>
    <xf numFmtId="167" fontId="3" fillId="2" borderId="31" xfId="2" applyNumberFormat="1" applyFont="1" applyFill="1" applyBorder="1" applyAlignment="1" applyProtection="1">
      <alignment horizontal="right" vertical="center"/>
    </xf>
    <xf numFmtId="167" fontId="3" fillId="2" borderId="65" xfId="2" applyNumberFormat="1" applyFont="1" applyFill="1" applyBorder="1" applyAlignment="1" applyProtection="1">
      <alignment horizontal="right" vertical="center"/>
    </xf>
    <xf numFmtId="167" fontId="3" fillId="11" borderId="2" xfId="2" applyNumberFormat="1" applyFont="1" applyFill="1" applyBorder="1" applyAlignment="1" applyProtection="1">
      <alignment horizontal="right" vertical="center"/>
    </xf>
    <xf numFmtId="167" fontId="3" fillId="11" borderId="53" xfId="2" applyNumberFormat="1" applyFont="1" applyFill="1" applyBorder="1" applyAlignment="1" applyProtection="1">
      <alignment horizontal="right" vertical="center"/>
    </xf>
    <xf numFmtId="167" fontId="3" fillId="11" borderId="57" xfId="2" applyNumberFormat="1" applyFont="1" applyFill="1" applyBorder="1" applyAlignment="1" applyProtection="1">
      <alignment horizontal="right"/>
    </xf>
    <xf numFmtId="0" fontId="3" fillId="4" borderId="5" xfId="2" applyFont="1" applyFill="1" applyBorder="1" applyAlignment="1" applyProtection="1">
      <alignment horizontal="right" indent="2"/>
    </xf>
    <xf numFmtId="167" fontId="3" fillId="11" borderId="0" xfId="2" applyNumberFormat="1" applyFont="1" applyFill="1" applyBorder="1" applyAlignment="1" applyProtection="1">
      <alignment horizontal="left" vertical="center"/>
    </xf>
    <xf numFmtId="167" fontId="3" fillId="2" borderId="33" xfId="2" applyNumberFormat="1" applyFont="1" applyFill="1" applyBorder="1" applyAlignment="1" applyProtection="1">
      <alignment horizontal="right" vertical="center"/>
    </xf>
    <xf numFmtId="167" fontId="3" fillId="2" borderId="66" xfId="2" applyNumberFormat="1" applyFont="1" applyFill="1" applyBorder="1" applyAlignment="1" applyProtection="1">
      <alignment horizontal="right" vertical="center"/>
    </xf>
    <xf numFmtId="167" fontId="3" fillId="2" borderId="41" xfId="2" applyNumberFormat="1" applyFont="1" applyFill="1" applyBorder="1" applyAlignment="1" applyProtection="1">
      <alignment horizontal="right" vertical="center"/>
    </xf>
    <xf numFmtId="167" fontId="3" fillId="11" borderId="0" xfId="2" applyNumberFormat="1" applyFont="1" applyFill="1" applyBorder="1" applyAlignment="1" applyProtection="1">
      <alignment horizontal="right" vertical="center"/>
    </xf>
    <xf numFmtId="167" fontId="3" fillId="11" borderId="43" xfId="2" applyNumberFormat="1" applyFont="1" applyFill="1" applyBorder="1" applyAlignment="1" applyProtection="1">
      <alignment horizontal="right" vertical="center"/>
    </xf>
    <xf numFmtId="171" fontId="18" fillId="2" borderId="0" xfId="2" applyNumberFormat="1" applyFont="1" applyFill="1" applyProtection="1"/>
    <xf numFmtId="167" fontId="3" fillId="2" borderId="22" xfId="2" applyNumberFormat="1" applyFont="1" applyFill="1" applyBorder="1" applyAlignment="1" applyProtection="1">
      <alignment horizontal="right" vertical="center"/>
    </xf>
    <xf numFmtId="167" fontId="3" fillId="2" borderId="59" xfId="2" applyNumberFormat="1" applyFont="1" applyFill="1" applyBorder="1" applyAlignment="1" applyProtection="1">
      <alignment horizontal="right" vertical="center"/>
    </xf>
    <xf numFmtId="167" fontId="3" fillId="11" borderId="49" xfId="2" applyNumberFormat="1" applyFont="1" applyFill="1" applyBorder="1" applyAlignment="1" applyProtection="1">
      <alignment horizontal="right" vertical="center"/>
    </xf>
    <xf numFmtId="0" fontId="3" fillId="4" borderId="45" xfId="2" applyFont="1" applyFill="1" applyBorder="1" applyAlignment="1" applyProtection="1">
      <alignment horizontal="right" indent="2"/>
    </xf>
    <xf numFmtId="167" fontId="3" fillId="11" borderId="48" xfId="2" applyNumberFormat="1" applyFont="1" applyFill="1" applyBorder="1" applyAlignment="1" applyProtection="1">
      <alignment horizontal="right" vertical="center"/>
    </xf>
    <xf numFmtId="167" fontId="3" fillId="11" borderId="48" xfId="2" applyNumberFormat="1" applyFont="1" applyFill="1" applyBorder="1" applyAlignment="1" applyProtection="1">
      <alignment horizontal="left" vertical="center"/>
    </xf>
    <xf numFmtId="167" fontId="3" fillId="2" borderId="34" xfId="2" applyNumberFormat="1" applyFont="1" applyFill="1" applyBorder="1" applyAlignment="1" applyProtection="1">
      <alignment horizontal="right" vertical="center"/>
    </xf>
    <xf numFmtId="167" fontId="3" fillId="2" borderId="38" xfId="2" applyNumberFormat="1" applyFont="1" applyFill="1" applyBorder="1" applyAlignment="1" applyProtection="1">
      <alignment horizontal="right" vertical="center"/>
    </xf>
    <xf numFmtId="167" fontId="3" fillId="2" borderId="61" xfId="2" applyNumberFormat="1" applyFont="1" applyFill="1" applyBorder="1" applyAlignment="1" applyProtection="1">
      <alignment horizontal="right" vertical="center"/>
    </xf>
    <xf numFmtId="167" fontId="3" fillId="2" borderId="14" xfId="2" applyNumberFormat="1" applyFont="1" applyFill="1" applyBorder="1" applyAlignment="1" applyProtection="1">
      <alignment horizontal="right" vertical="center"/>
    </xf>
    <xf numFmtId="167" fontId="3" fillId="11" borderId="64" xfId="2" applyNumberFormat="1" applyFont="1" applyFill="1" applyBorder="1" applyAlignment="1" applyProtection="1">
      <alignment horizontal="right"/>
    </xf>
    <xf numFmtId="0" fontId="17" fillId="10" borderId="48" xfId="2" applyFont="1" applyFill="1" applyBorder="1" applyAlignment="1" applyProtection="1">
      <alignment wrapText="1"/>
    </xf>
    <xf numFmtId="167" fontId="17" fillId="10" borderId="48" xfId="2" applyNumberFormat="1" applyFont="1" applyFill="1" applyBorder="1" applyAlignment="1" applyProtection="1">
      <alignment horizontal="right"/>
    </xf>
    <xf numFmtId="167" fontId="17" fillId="10" borderId="63" xfId="2" applyNumberFormat="1" applyFont="1" applyFill="1" applyBorder="1" applyAlignment="1" applyProtection="1">
      <alignment horizontal="right"/>
    </xf>
    <xf numFmtId="167" fontId="17" fillId="10" borderId="48" xfId="2" applyNumberFormat="1" applyFont="1" applyFill="1" applyBorder="1" applyAlignment="1" applyProtection="1">
      <alignment horizontal="right" vertical="center"/>
    </xf>
    <xf numFmtId="167" fontId="17" fillId="10" borderId="67" xfId="2" applyNumberFormat="1" applyFont="1" applyFill="1" applyBorder="1" applyAlignment="1" applyProtection="1">
      <alignment horizontal="right" vertical="center"/>
    </xf>
    <xf numFmtId="167" fontId="17" fillId="10" borderId="68" xfId="2" applyNumberFormat="1" applyFont="1" applyFill="1" applyBorder="1" applyAlignment="1" applyProtection="1">
      <alignment horizontal="right" vertical="center"/>
    </xf>
    <xf numFmtId="167" fontId="17" fillId="10" borderId="63" xfId="2" applyNumberFormat="1" applyFont="1" applyFill="1" applyBorder="1" applyAlignment="1" applyProtection="1">
      <alignment horizontal="right" vertical="center"/>
    </xf>
    <xf numFmtId="167" fontId="17" fillId="10" borderId="45" xfId="2" applyNumberFormat="1" applyFont="1" applyFill="1" applyBorder="1" applyAlignment="1" applyProtection="1">
      <alignment horizontal="right" vertical="center"/>
    </xf>
    <xf numFmtId="167" fontId="17" fillId="10" borderId="64" xfId="2" applyNumberFormat="1" applyFont="1" applyFill="1" applyBorder="1" applyAlignment="1" applyProtection="1">
      <alignment horizontal="right"/>
    </xf>
    <xf numFmtId="0" fontId="9" fillId="2" borderId="0" xfId="2" applyFont="1" applyFill="1" applyBorder="1" applyAlignment="1" applyProtection="1">
      <alignment horizontal="left" wrapText="1"/>
    </xf>
    <xf numFmtId="167" fontId="9" fillId="2" borderId="2" xfId="2" applyNumberFormat="1" applyFont="1" applyFill="1" applyBorder="1" applyAlignment="1" applyProtection="1">
      <alignment horizontal="right" vertical="center"/>
    </xf>
    <xf numFmtId="0" fontId="17" fillId="10" borderId="1" xfId="2" applyFont="1" applyFill="1" applyBorder="1" applyAlignment="1" applyProtection="1">
      <alignment vertical="center"/>
    </xf>
    <xf numFmtId="0" fontId="17" fillId="10" borderId="3" xfId="2" applyFont="1" applyFill="1" applyBorder="1" applyAlignment="1" applyProtection="1">
      <alignment vertical="center"/>
    </xf>
    <xf numFmtId="2" fontId="9" fillId="10" borderId="3" xfId="2" applyNumberFormat="1" applyFont="1" applyFill="1" applyBorder="1" applyAlignment="1" applyProtection="1">
      <alignment horizontal="right"/>
    </xf>
    <xf numFmtId="2" fontId="9" fillId="10" borderId="7" xfId="2" applyNumberFormat="1" applyFont="1" applyFill="1" applyBorder="1" applyAlignment="1" applyProtection="1">
      <alignment horizontal="right"/>
    </xf>
    <xf numFmtId="167" fontId="17" fillId="10" borderId="69" xfId="2" applyNumberFormat="1" applyFont="1" applyFill="1" applyBorder="1" applyAlignment="1" applyProtection="1">
      <alignment horizontal="right" vertical="center"/>
    </xf>
    <xf numFmtId="167" fontId="17" fillId="10" borderId="12" xfId="2" applyNumberFormat="1" applyFont="1" applyFill="1" applyBorder="1" applyAlignment="1" applyProtection="1">
      <alignment horizontal="right" vertical="center"/>
    </xf>
    <xf numFmtId="167" fontId="17" fillId="10" borderId="13" xfId="2" applyNumberFormat="1" applyFont="1" applyFill="1" applyBorder="1" applyAlignment="1" applyProtection="1">
      <alignment horizontal="right"/>
    </xf>
    <xf numFmtId="0" fontId="9" fillId="6" borderId="1" xfId="2" applyFont="1" applyFill="1" applyBorder="1" applyAlignment="1" applyProtection="1">
      <alignment horizontal="left"/>
    </xf>
    <xf numFmtId="0" fontId="9" fillId="6" borderId="3" xfId="2" applyFont="1" applyFill="1" applyBorder="1" applyAlignment="1" applyProtection="1">
      <alignment horizontal="left"/>
    </xf>
    <xf numFmtId="167" fontId="3" fillId="2" borderId="32" xfId="2" applyNumberFormat="1" applyFont="1" applyFill="1" applyBorder="1" applyAlignment="1" applyProtection="1">
      <alignment horizontal="right" vertical="center"/>
    </xf>
    <xf numFmtId="0" fontId="17" fillId="10" borderId="45" xfId="2" applyFont="1" applyFill="1" applyBorder="1" applyAlignment="1" applyProtection="1"/>
    <xf numFmtId="166" fontId="3" fillId="6" borderId="70" xfId="2" applyNumberFormat="1" applyFont="1" applyFill="1" applyBorder="1" applyAlignment="1" applyProtection="1">
      <alignment horizontal="left"/>
    </xf>
    <xf numFmtId="166" fontId="3" fillId="6" borderId="25" xfId="2" applyNumberFormat="1" applyFont="1" applyFill="1" applyBorder="1" applyAlignment="1" applyProtection="1">
      <alignment horizontal="left"/>
    </xf>
    <xf numFmtId="0" fontId="3" fillId="2" borderId="40" xfId="2" applyFont="1" applyFill="1" applyBorder="1" applyAlignment="1" applyProtection="1">
      <alignment horizontal="right" indent="2"/>
    </xf>
    <xf numFmtId="0" fontId="3" fillId="2" borderId="56" xfId="2" applyFont="1" applyFill="1" applyBorder="1" applyAlignment="1" applyProtection="1">
      <alignment horizontal="right" indent="2"/>
    </xf>
    <xf numFmtId="0" fontId="9" fillId="4" borderId="9" xfId="2" applyFont="1" applyFill="1" applyBorder="1" applyAlignment="1" applyProtection="1">
      <alignment horizontal="center" vertical="center"/>
    </xf>
    <xf numFmtId="0" fontId="9" fillId="4" borderId="10" xfId="2" applyFont="1" applyFill="1" applyBorder="1" applyAlignment="1" applyProtection="1">
      <alignment horizontal="center" vertical="center"/>
    </xf>
    <xf numFmtId="0" fontId="9" fillId="7" borderId="33" xfId="2" applyFont="1" applyFill="1" applyBorder="1" applyAlignment="1" applyProtection="1">
      <alignment horizontal="center" vertical="center"/>
    </xf>
    <xf numFmtId="0" fontId="9" fillId="7" borderId="34" xfId="2" applyFont="1" applyFill="1" applyBorder="1" applyAlignment="1" applyProtection="1">
      <alignment horizontal="center" vertical="center"/>
    </xf>
    <xf numFmtId="0" fontId="9" fillId="7" borderId="35" xfId="2" applyFont="1" applyFill="1" applyBorder="1" applyAlignment="1" applyProtection="1">
      <alignment horizontal="center" vertical="center"/>
    </xf>
    <xf numFmtId="0" fontId="9" fillId="4" borderId="36" xfId="2" applyFont="1" applyFill="1" applyBorder="1" applyAlignment="1" applyProtection="1">
      <alignment horizontal="center" vertical="center"/>
    </xf>
    <xf numFmtId="0" fontId="9" fillId="4" borderId="37" xfId="2" applyFont="1" applyFill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/>
    </xf>
    <xf numFmtId="0" fontId="9" fillId="7" borderId="3" xfId="2" applyFont="1" applyFill="1" applyBorder="1" applyAlignment="1" applyProtection="1">
      <alignment horizontal="center" vertical="center"/>
    </xf>
    <xf numFmtId="0" fontId="9" fillId="7" borderId="4" xfId="2" applyFont="1" applyFill="1" applyBorder="1" applyAlignment="1" applyProtection="1">
      <alignment horizontal="center" vertical="center"/>
    </xf>
    <xf numFmtId="0" fontId="3" fillId="2" borderId="30" xfId="2" applyFont="1" applyFill="1" applyBorder="1" applyAlignment="1" applyProtection="1">
      <alignment horizontal="right" indent="2"/>
    </xf>
    <xf numFmtId="0" fontId="3" fillId="2" borderId="54" xfId="2" applyFont="1" applyFill="1" applyBorder="1" applyAlignment="1" applyProtection="1">
      <alignment horizontal="right" indent="2"/>
    </xf>
    <xf numFmtId="0" fontId="15" fillId="8" borderId="30" xfId="2" applyFont="1" applyFill="1" applyBorder="1" applyAlignment="1" applyProtection="1">
      <alignment horizontal="center"/>
    </xf>
    <xf numFmtId="0" fontId="15" fillId="8" borderId="31" xfId="2" applyFont="1" applyFill="1" applyBorder="1" applyAlignment="1" applyProtection="1">
      <alignment horizontal="center"/>
    </xf>
    <xf numFmtId="0" fontId="15" fillId="8" borderId="32" xfId="2" applyFont="1" applyFill="1" applyBorder="1" applyAlignment="1" applyProtection="1">
      <alignment horizontal="center"/>
    </xf>
    <xf numFmtId="0" fontId="15" fillId="4" borderId="51" xfId="2" applyFont="1" applyFill="1" applyBorder="1" applyAlignment="1" applyProtection="1">
      <alignment horizontal="center"/>
    </xf>
    <xf numFmtId="0" fontId="15" fillId="4" borderId="52" xfId="2" applyFont="1" applyFill="1" applyBorder="1" applyAlignment="1" applyProtection="1">
      <alignment horizontal="center"/>
    </xf>
    <xf numFmtId="0" fontId="15" fillId="7" borderId="30" xfId="2" applyFont="1" applyFill="1" applyBorder="1" applyAlignment="1" applyProtection="1">
      <alignment horizontal="center"/>
    </xf>
    <xf numFmtId="0" fontId="15" fillId="7" borderId="31" xfId="2" applyFont="1" applyFill="1" applyBorder="1" applyAlignment="1" applyProtection="1">
      <alignment horizontal="center"/>
    </xf>
    <xf numFmtId="0" fontId="15" fillId="7" borderId="32" xfId="2" applyFont="1" applyFill="1" applyBorder="1" applyAlignment="1" applyProtection="1">
      <alignment horizontal="center"/>
    </xf>
    <xf numFmtId="0" fontId="15" fillId="4" borderId="28" xfId="2" applyFont="1" applyFill="1" applyBorder="1" applyAlignment="1" applyProtection="1">
      <alignment horizontal="center"/>
    </xf>
    <xf numFmtId="0" fontId="15" fillId="4" borderId="29" xfId="2" applyFont="1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2" xfId="2" applyFont="1" applyFill="1" applyBorder="1" applyAlignment="1" applyProtection="1">
      <alignment horizontal="center"/>
    </xf>
    <xf numFmtId="0" fontId="15" fillId="7" borderId="53" xfId="2" applyFont="1" applyFill="1" applyBorder="1" applyAlignment="1" applyProtection="1">
      <alignment horizontal="center"/>
    </xf>
    <xf numFmtId="0" fontId="8" fillId="5" borderId="1" xfId="2" applyFont="1" applyFill="1" applyBorder="1" applyAlignment="1" applyProtection="1">
      <alignment horizontal="center" vertical="center"/>
      <protection locked="0"/>
    </xf>
    <xf numFmtId="0" fontId="8" fillId="5" borderId="3" xfId="2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center" vertical="center"/>
      <protection locked="0"/>
    </xf>
    <xf numFmtId="0" fontId="8" fillId="5" borderId="1" xfId="2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center" vertical="center"/>
    </xf>
    <xf numFmtId="0" fontId="8" fillId="5" borderId="7" xfId="2" applyFont="1" applyFill="1" applyBorder="1" applyAlignment="1" applyProtection="1">
      <alignment horizontal="center" vertical="center"/>
    </xf>
    <xf numFmtId="0" fontId="8" fillId="5" borderId="8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1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8"/>
  <sheetViews>
    <sheetView tabSelected="1" workbookViewId="0">
      <selection activeCell="AE52" sqref="AE52"/>
    </sheetView>
  </sheetViews>
  <sheetFormatPr defaultRowHeight="15" x14ac:dyDescent="0.25"/>
  <cols>
    <col min="1" max="1" width="2.85546875" style="5" customWidth="1"/>
    <col min="2" max="2" width="85.85546875" style="6" customWidth="1"/>
    <col min="3" max="9" width="15.28515625" style="6" customWidth="1"/>
    <col min="10" max="10" width="24.85546875" style="6" customWidth="1"/>
    <col min="11" max="22" width="15.28515625" style="6" customWidth="1"/>
    <col min="23" max="23" width="15.85546875" style="6" customWidth="1"/>
    <col min="24" max="73" width="9.140625" style="6" customWidth="1"/>
  </cols>
  <sheetData>
    <row r="1" spans="1:73" ht="26.2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20.25" x14ac:dyDescent="0.2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20.25" x14ac:dyDescent="0.25">
      <c r="A3" s="1"/>
      <c r="B3" s="4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</row>
    <row r="4" spans="1:73" x14ac:dyDescent="0.25"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3" ht="15.75" thickBot="1" x14ac:dyDescent="0.3"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6.5" thickBot="1" x14ac:dyDescent="0.3">
      <c r="A6" s="7"/>
      <c r="B6" s="8" t="s">
        <v>3</v>
      </c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8.75" thickBot="1" x14ac:dyDescent="0.3">
      <c r="A7" s="7"/>
      <c r="B7" s="12"/>
      <c r="C7" s="240" t="s">
        <v>4</v>
      </c>
      <c r="D7" s="241"/>
      <c r="E7" s="241"/>
      <c r="F7" s="241"/>
      <c r="G7" s="242"/>
      <c r="H7" s="243" t="s">
        <v>5</v>
      </c>
      <c r="I7" s="244"/>
      <c r="J7" s="13"/>
      <c r="K7" s="240" t="s">
        <v>4</v>
      </c>
      <c r="L7" s="241"/>
      <c r="M7" s="241"/>
      <c r="N7" s="241"/>
      <c r="O7" s="242"/>
      <c r="P7" s="245" t="s">
        <v>5</v>
      </c>
      <c r="Q7" s="24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8.75" thickBot="1" x14ac:dyDescent="0.3">
      <c r="A8" s="7"/>
      <c r="B8" s="12"/>
      <c r="C8" s="14">
        <v>2011</v>
      </c>
      <c r="D8" s="15">
        <v>2012</v>
      </c>
      <c r="E8" s="16">
        <v>2013</v>
      </c>
      <c r="F8" s="17">
        <v>2014</v>
      </c>
      <c r="G8" s="17">
        <v>2015</v>
      </c>
      <c r="H8" s="18">
        <v>2016</v>
      </c>
      <c r="I8" s="19">
        <v>2017</v>
      </c>
      <c r="J8" s="20"/>
      <c r="K8" s="21">
        <v>2011</v>
      </c>
      <c r="L8" s="22">
        <v>2012</v>
      </c>
      <c r="M8" s="16">
        <v>2013</v>
      </c>
      <c r="N8" s="17">
        <v>2014</v>
      </c>
      <c r="O8" s="17">
        <v>2015</v>
      </c>
      <c r="P8" s="17">
        <v>2016</v>
      </c>
      <c r="Q8" s="23">
        <v>2017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x14ac:dyDescent="0.25">
      <c r="B9" s="24" t="s">
        <v>6</v>
      </c>
      <c r="C9" s="25">
        <v>179.4</v>
      </c>
      <c r="D9" s="26"/>
      <c r="E9" s="26"/>
      <c r="F9" s="26"/>
      <c r="G9" s="27"/>
      <c r="H9" s="27"/>
      <c r="I9" s="28"/>
      <c r="J9" s="29" t="s">
        <v>7</v>
      </c>
      <c r="K9" s="30">
        <v>3.5199076745527913E-2</v>
      </c>
      <c r="L9" s="31">
        <f t="shared" ref="L9:Q9" si="0">D10/C10-1</f>
        <v>2.2044088176352838E-2</v>
      </c>
      <c r="M9" s="31">
        <f t="shared" si="0"/>
        <v>2.7450980392156765E-2</v>
      </c>
      <c r="N9" s="31">
        <f t="shared" si="0"/>
        <v>1.7175572519083859E-2</v>
      </c>
      <c r="O9" s="31">
        <f t="shared" si="0"/>
        <v>1.6885553470919357E-2</v>
      </c>
      <c r="P9" s="31">
        <f t="shared" si="0"/>
        <v>1.4760147601476037E-2</v>
      </c>
      <c r="Q9" s="32">
        <f t="shared" si="0"/>
        <v>2.0000000000000018E-2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.75" thickBot="1" x14ac:dyDescent="0.3">
      <c r="B10" s="33" t="s">
        <v>8</v>
      </c>
      <c r="C10" s="34">
        <v>99.8</v>
      </c>
      <c r="D10" s="35">
        <v>102</v>
      </c>
      <c r="E10" s="35">
        <v>104.8</v>
      </c>
      <c r="F10" s="35">
        <v>106.6</v>
      </c>
      <c r="G10" s="35">
        <v>108.4</v>
      </c>
      <c r="H10" s="35">
        <v>110</v>
      </c>
      <c r="I10" s="36">
        <f>H10*1.02</f>
        <v>112.2</v>
      </c>
      <c r="J10" s="37" t="s">
        <v>9</v>
      </c>
      <c r="K10" s="38">
        <f t="shared" ref="K10:P10" si="1">L10/(1+L9)</f>
        <v>0.88948306595365412</v>
      </c>
      <c r="L10" s="39">
        <f t="shared" si="1"/>
        <v>0.90909090909090917</v>
      </c>
      <c r="M10" s="40">
        <f t="shared" si="1"/>
        <v>0.93404634581105173</v>
      </c>
      <c r="N10" s="40">
        <f t="shared" si="1"/>
        <v>0.95008912655971467</v>
      </c>
      <c r="O10" s="40">
        <f t="shared" si="1"/>
        <v>0.96613190730837784</v>
      </c>
      <c r="P10" s="40">
        <f t="shared" si="1"/>
        <v>0.98039215686274506</v>
      </c>
      <c r="Q10" s="41">
        <v>1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x14ac:dyDescent="0.25">
      <c r="A11" s="6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x14ac:dyDescent="0.25">
      <c r="A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x14ac:dyDescent="0.25">
      <c r="A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x14ac:dyDescent="0.25">
      <c r="A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8" x14ac:dyDescent="0.25">
      <c r="A15" s="42"/>
      <c r="B15" s="43" t="str">
        <f>CONCATENATE(" The carryover amounts that arise from applying the Incentive Mechanism during the 2013-17 access arrangement period")</f>
        <v xml:space="preserve"> The carryover amounts that arise from applying the Incentive Mechanism during the 2013-17 access arrangement period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.75" thickBot="1" x14ac:dyDescent="0.3">
      <c r="A16" s="7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ht="16.5" thickBot="1" x14ac:dyDescent="0.3">
      <c r="A17" s="45"/>
      <c r="B17" s="46" t="s">
        <v>10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ht="15.75" x14ac:dyDescent="0.25">
      <c r="A18" s="7"/>
      <c r="B18" s="48"/>
      <c r="C18" s="235" t="s">
        <v>11</v>
      </c>
      <c r="D18" s="236"/>
      <c r="E18" s="232" t="s">
        <v>12</v>
      </c>
      <c r="F18" s="233"/>
      <c r="G18" s="233"/>
      <c r="H18" s="233"/>
      <c r="I18" s="234"/>
      <c r="K18" s="235" t="s">
        <v>11</v>
      </c>
      <c r="L18" s="236"/>
      <c r="M18" s="232" t="s">
        <v>12</v>
      </c>
      <c r="N18" s="233"/>
      <c r="O18" s="233"/>
      <c r="P18" s="233"/>
      <c r="Q18" s="234"/>
      <c r="R18" s="227" t="s">
        <v>13</v>
      </c>
      <c r="S18" s="228"/>
      <c r="T18" s="228"/>
      <c r="U18" s="228"/>
      <c r="V18" s="229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15.75" thickBot="1" x14ac:dyDescent="0.3">
      <c r="A19" s="7"/>
      <c r="B19" s="49"/>
      <c r="C19" s="215" t="s">
        <v>14</v>
      </c>
      <c r="D19" s="216"/>
      <c r="E19" s="217" t="s">
        <v>14</v>
      </c>
      <c r="F19" s="218"/>
      <c r="G19" s="218"/>
      <c r="H19" s="218"/>
      <c r="I19" s="219"/>
      <c r="K19" s="220" t="s">
        <v>15</v>
      </c>
      <c r="L19" s="221"/>
      <c r="M19" s="217" t="s">
        <v>16</v>
      </c>
      <c r="N19" s="218"/>
      <c r="O19" s="218"/>
      <c r="P19" s="218"/>
      <c r="Q19" s="219"/>
      <c r="R19" s="50"/>
      <c r="S19" s="51"/>
      <c r="T19" s="51"/>
      <c r="U19" s="51"/>
      <c r="V19" s="52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15.75" thickBot="1" x14ac:dyDescent="0.3">
      <c r="A20" s="7"/>
      <c r="B20" s="49"/>
      <c r="C20" s="53">
        <v>2011</v>
      </c>
      <c r="D20" s="54">
        <v>2012</v>
      </c>
      <c r="E20" s="55">
        <v>2013</v>
      </c>
      <c r="F20" s="56">
        <v>2014</v>
      </c>
      <c r="G20" s="56">
        <v>2015</v>
      </c>
      <c r="H20" s="56">
        <v>2016</v>
      </c>
      <c r="I20" s="57">
        <v>2017</v>
      </c>
      <c r="K20" s="58">
        <v>2013</v>
      </c>
      <c r="L20" s="59">
        <v>2013</v>
      </c>
      <c r="M20" s="55">
        <v>2013</v>
      </c>
      <c r="N20" s="56">
        <v>2014</v>
      </c>
      <c r="O20" s="56">
        <v>2015</v>
      </c>
      <c r="P20" s="56">
        <v>2016</v>
      </c>
      <c r="Q20" s="57">
        <v>2017</v>
      </c>
      <c r="R20" s="60" t="s">
        <v>17</v>
      </c>
      <c r="S20" s="61">
        <v>2019</v>
      </c>
      <c r="T20" s="61">
        <v>2020</v>
      </c>
      <c r="U20" s="61">
        <v>2021</v>
      </c>
      <c r="V20" s="62">
        <v>2022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x14ac:dyDescent="0.25">
      <c r="B21" s="63" t="s">
        <v>18</v>
      </c>
      <c r="C21" s="64"/>
      <c r="D21" s="65"/>
      <c r="E21" s="66">
        <v>56.985617667156788</v>
      </c>
      <c r="F21" s="67">
        <v>62.456705104288574</v>
      </c>
      <c r="G21" s="67">
        <v>64.725135254196104</v>
      </c>
      <c r="H21" s="67">
        <v>64.3714153847733</v>
      </c>
      <c r="I21" s="68">
        <v>65.19232297473728</v>
      </c>
      <c r="K21" s="69">
        <f>C21/$L$10</f>
        <v>0</v>
      </c>
      <c r="L21" s="70">
        <f t="shared" ref="L21:L28" si="2">D21/$L$10</f>
        <v>0</v>
      </c>
      <c r="M21" s="69">
        <f t="shared" ref="M21:M28" si="3">E21/$L$10</f>
        <v>62.684179433872458</v>
      </c>
      <c r="N21" s="70">
        <f t="shared" ref="N21:N28" si="4">F21/$L$10</f>
        <v>68.702375614717425</v>
      </c>
      <c r="O21" s="70">
        <f t="shared" ref="O21:O28" si="5">G21/$L$10</f>
        <v>71.197648779615704</v>
      </c>
      <c r="P21" s="70">
        <f t="shared" ref="P21:P28" si="6">H21/$L$10</f>
        <v>70.80855692325062</v>
      </c>
      <c r="Q21" s="71">
        <f t="shared" ref="Q21:Q28" si="7">I21/$L$10</f>
        <v>71.711555272211001</v>
      </c>
      <c r="R21" s="72"/>
      <c r="S21" s="72"/>
      <c r="T21" s="72"/>
      <c r="U21" s="72"/>
      <c r="V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x14ac:dyDescent="0.25">
      <c r="B22" s="74" t="s">
        <v>19</v>
      </c>
      <c r="C22" s="75"/>
      <c r="D22" s="76"/>
      <c r="E22" s="75"/>
      <c r="F22" s="76"/>
      <c r="G22" s="76"/>
      <c r="H22" s="76"/>
      <c r="I22" s="77"/>
      <c r="K22" s="78">
        <f t="shared" ref="K22:K28" si="8">C22/$L$10</f>
        <v>0</v>
      </c>
      <c r="L22" s="79">
        <f t="shared" si="2"/>
        <v>0</v>
      </c>
      <c r="M22" s="78">
        <f t="shared" si="3"/>
        <v>0</v>
      </c>
      <c r="N22" s="79">
        <f t="shared" si="4"/>
        <v>0</v>
      </c>
      <c r="O22" s="79">
        <f t="shared" si="5"/>
        <v>0</v>
      </c>
      <c r="P22" s="79">
        <f t="shared" si="6"/>
        <v>0</v>
      </c>
      <c r="Q22" s="80">
        <f t="shared" si="7"/>
        <v>0</v>
      </c>
      <c r="R22" s="72"/>
      <c r="S22" s="72"/>
      <c r="T22" s="72"/>
      <c r="U22" s="72"/>
      <c r="V22" s="73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x14ac:dyDescent="0.25">
      <c r="B23" s="81" t="s">
        <v>20</v>
      </c>
      <c r="C23" s="82"/>
      <c r="D23" s="83"/>
      <c r="E23" s="82">
        <v>0</v>
      </c>
      <c r="F23" s="83">
        <v>0</v>
      </c>
      <c r="G23" s="83">
        <v>0</v>
      </c>
      <c r="H23" s="83">
        <v>0</v>
      </c>
      <c r="I23" s="84">
        <v>0</v>
      </c>
      <c r="K23" s="85">
        <f t="shared" si="8"/>
        <v>0</v>
      </c>
      <c r="L23" s="86">
        <f t="shared" si="2"/>
        <v>0</v>
      </c>
      <c r="M23" s="85">
        <f t="shared" si="3"/>
        <v>0</v>
      </c>
      <c r="N23" s="86">
        <f t="shared" si="4"/>
        <v>0</v>
      </c>
      <c r="O23" s="86">
        <f t="shared" si="5"/>
        <v>0</v>
      </c>
      <c r="P23" s="86">
        <f t="shared" si="6"/>
        <v>0</v>
      </c>
      <c r="Q23" s="87">
        <f t="shared" si="7"/>
        <v>0</v>
      </c>
      <c r="R23" s="72"/>
      <c r="S23" s="72"/>
      <c r="T23" s="72"/>
      <c r="U23" s="72"/>
      <c r="V23" s="73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</row>
    <row r="24" spans="1:73" x14ac:dyDescent="0.25">
      <c r="B24" s="81" t="s">
        <v>21</v>
      </c>
      <c r="C24" s="82"/>
      <c r="D24" s="83"/>
      <c r="E24" s="82">
        <v>0</v>
      </c>
      <c r="F24" s="83">
        <v>0</v>
      </c>
      <c r="G24" s="83">
        <v>0</v>
      </c>
      <c r="H24" s="83">
        <v>0</v>
      </c>
      <c r="I24" s="84">
        <v>0</v>
      </c>
      <c r="K24" s="85">
        <f t="shared" si="8"/>
        <v>0</v>
      </c>
      <c r="L24" s="86">
        <f t="shared" si="2"/>
        <v>0</v>
      </c>
      <c r="M24" s="85">
        <f t="shared" si="3"/>
        <v>0</v>
      </c>
      <c r="N24" s="86">
        <f t="shared" si="4"/>
        <v>0</v>
      </c>
      <c r="O24" s="86">
        <f t="shared" si="5"/>
        <v>0</v>
      </c>
      <c r="P24" s="86">
        <f t="shared" si="6"/>
        <v>0</v>
      </c>
      <c r="Q24" s="87">
        <f t="shared" si="7"/>
        <v>0</v>
      </c>
      <c r="R24" s="72"/>
      <c r="S24" s="72"/>
      <c r="T24" s="72"/>
      <c r="U24" s="72"/>
      <c r="V24" s="73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</row>
    <row r="25" spans="1:73" x14ac:dyDescent="0.25">
      <c r="B25" s="81" t="s">
        <v>22</v>
      </c>
      <c r="C25" s="82"/>
      <c r="D25" s="83"/>
      <c r="E25" s="82">
        <v>0</v>
      </c>
      <c r="F25" s="83">
        <v>0</v>
      </c>
      <c r="G25" s="83">
        <v>0</v>
      </c>
      <c r="H25" s="83">
        <v>0</v>
      </c>
      <c r="I25" s="84">
        <v>0</v>
      </c>
      <c r="K25" s="85">
        <f t="shared" si="8"/>
        <v>0</v>
      </c>
      <c r="L25" s="86">
        <f t="shared" si="2"/>
        <v>0</v>
      </c>
      <c r="M25" s="85">
        <f t="shared" si="3"/>
        <v>0</v>
      </c>
      <c r="N25" s="86">
        <f t="shared" si="4"/>
        <v>0</v>
      </c>
      <c r="O25" s="86">
        <f t="shared" si="5"/>
        <v>0</v>
      </c>
      <c r="P25" s="86">
        <f t="shared" si="6"/>
        <v>0</v>
      </c>
      <c r="Q25" s="87">
        <f t="shared" si="7"/>
        <v>0</v>
      </c>
      <c r="R25" s="72"/>
      <c r="S25" s="72"/>
      <c r="T25" s="72"/>
      <c r="U25" s="72"/>
      <c r="V25" s="73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</row>
    <row r="26" spans="1:73" ht="25.5" x14ac:dyDescent="0.25">
      <c r="B26" s="88" t="s">
        <v>23</v>
      </c>
      <c r="C26" s="82"/>
      <c r="D26" s="83"/>
      <c r="E26" s="82">
        <v>0</v>
      </c>
      <c r="F26" s="83">
        <v>0</v>
      </c>
      <c r="G26" s="83">
        <v>0</v>
      </c>
      <c r="H26" s="83">
        <v>0</v>
      </c>
      <c r="I26" s="84">
        <v>0</v>
      </c>
      <c r="K26" s="85">
        <f t="shared" si="8"/>
        <v>0</v>
      </c>
      <c r="L26" s="86">
        <f t="shared" si="2"/>
        <v>0</v>
      </c>
      <c r="M26" s="85">
        <f t="shared" si="3"/>
        <v>0</v>
      </c>
      <c r="N26" s="86">
        <f t="shared" si="4"/>
        <v>0</v>
      </c>
      <c r="O26" s="86">
        <f t="shared" si="5"/>
        <v>0</v>
      </c>
      <c r="P26" s="86">
        <f t="shared" si="6"/>
        <v>0</v>
      </c>
      <c r="Q26" s="87">
        <f t="shared" si="7"/>
        <v>0</v>
      </c>
      <c r="R26" s="72"/>
      <c r="S26" s="72"/>
      <c r="T26" s="72"/>
      <c r="U26" s="72"/>
      <c r="V26" s="73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1:73" x14ac:dyDescent="0.25">
      <c r="B27" s="89" t="s">
        <v>24</v>
      </c>
      <c r="C27" s="82"/>
      <c r="D27" s="83"/>
      <c r="E27" s="82">
        <v>1.9081142570627208E-2</v>
      </c>
      <c r="F27" s="83">
        <v>-9.741107482838629E-3</v>
      </c>
      <c r="G27" s="83">
        <v>-7.1104068508674345E-2</v>
      </c>
      <c r="H27" s="83">
        <v>-0.13932059413028242</v>
      </c>
      <c r="I27" s="84">
        <v>0</v>
      </c>
      <c r="K27" s="85">
        <f t="shared" si="8"/>
        <v>0</v>
      </c>
      <c r="L27" s="86">
        <f t="shared" si="2"/>
        <v>0</v>
      </c>
      <c r="M27" s="85">
        <f t="shared" si="3"/>
        <v>2.0989256827689925E-2</v>
      </c>
      <c r="N27" s="86">
        <f t="shared" si="4"/>
        <v>-1.0715218231122491E-2</v>
      </c>
      <c r="O27" s="86">
        <f t="shared" si="5"/>
        <v>-7.8214475359541777E-2</v>
      </c>
      <c r="P27" s="86">
        <f t="shared" si="6"/>
        <v>-0.15325265354331064</v>
      </c>
      <c r="Q27" s="87">
        <f t="shared" si="7"/>
        <v>0</v>
      </c>
      <c r="R27" s="72"/>
      <c r="S27" s="72"/>
      <c r="T27" s="72"/>
      <c r="U27" s="72"/>
      <c r="V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</row>
    <row r="28" spans="1:73" ht="15.75" thickBot="1" x14ac:dyDescent="0.3">
      <c r="B28" s="90" t="s">
        <v>25</v>
      </c>
      <c r="C28" s="91"/>
      <c r="D28" s="92"/>
      <c r="E28" s="91">
        <v>0</v>
      </c>
      <c r="F28" s="92">
        <v>0</v>
      </c>
      <c r="G28" s="92">
        <v>0</v>
      </c>
      <c r="H28" s="92">
        <v>0</v>
      </c>
      <c r="I28" s="93">
        <v>0</v>
      </c>
      <c r="K28" s="85">
        <f t="shared" si="8"/>
        <v>0</v>
      </c>
      <c r="L28" s="86">
        <f t="shared" si="2"/>
        <v>0</v>
      </c>
      <c r="M28" s="85">
        <f t="shared" si="3"/>
        <v>0</v>
      </c>
      <c r="N28" s="86">
        <f t="shared" si="4"/>
        <v>0</v>
      </c>
      <c r="O28" s="86">
        <f t="shared" si="5"/>
        <v>0</v>
      </c>
      <c r="P28" s="86">
        <f t="shared" si="6"/>
        <v>0</v>
      </c>
      <c r="Q28" s="87">
        <f t="shared" si="7"/>
        <v>0</v>
      </c>
      <c r="R28" s="72"/>
      <c r="S28" s="72"/>
      <c r="T28" s="72"/>
      <c r="U28" s="72"/>
      <c r="V28" s="73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</row>
    <row r="29" spans="1:73" ht="15.75" thickBot="1" x14ac:dyDescent="0.3">
      <c r="B29" s="94" t="s">
        <v>26</v>
      </c>
      <c r="C29" s="95">
        <f t="shared" ref="C29:I29" si="9">C21-SUM(C23:C26)+C27+C28</f>
        <v>0</v>
      </c>
      <c r="D29" s="96">
        <f t="shared" si="9"/>
        <v>0</v>
      </c>
      <c r="E29" s="95">
        <f t="shared" si="9"/>
        <v>57.004698809727415</v>
      </c>
      <c r="F29" s="96">
        <f t="shared" si="9"/>
        <v>62.446963996805735</v>
      </c>
      <c r="G29" s="96">
        <f t="shared" si="9"/>
        <v>64.65403118568743</v>
      </c>
      <c r="H29" s="96">
        <f t="shared" si="9"/>
        <v>64.232094790643018</v>
      </c>
      <c r="I29" s="97">
        <f t="shared" si="9"/>
        <v>65.19232297473728</v>
      </c>
      <c r="K29" s="95">
        <f t="shared" ref="K29:Q29" si="10">+SUM(K21:K28)</f>
        <v>0</v>
      </c>
      <c r="L29" s="96">
        <f t="shared" si="10"/>
        <v>0</v>
      </c>
      <c r="M29" s="95">
        <f t="shared" si="10"/>
        <v>62.705168690700148</v>
      </c>
      <c r="N29" s="96">
        <f t="shared" si="10"/>
        <v>68.691660396486299</v>
      </c>
      <c r="O29" s="96">
        <f t="shared" si="10"/>
        <v>71.11943430425616</v>
      </c>
      <c r="P29" s="96">
        <f t="shared" si="10"/>
        <v>70.655304269707315</v>
      </c>
      <c r="Q29" s="97">
        <f t="shared" si="10"/>
        <v>71.711555272211001</v>
      </c>
      <c r="R29" s="98"/>
      <c r="S29" s="98"/>
      <c r="T29" s="98"/>
      <c r="U29" s="98"/>
      <c r="V29" s="99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</row>
    <row r="30" spans="1:73" ht="15.75" thickBot="1" x14ac:dyDescent="0.3"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</row>
    <row r="31" spans="1:73" ht="16.5" thickBot="1" x14ac:dyDescent="0.3">
      <c r="A31" s="45"/>
      <c r="B31" s="46" t="s">
        <v>27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100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</row>
    <row r="32" spans="1:73" ht="15.75" x14ac:dyDescent="0.25">
      <c r="A32" s="45"/>
      <c r="B32" s="101"/>
      <c r="C32" s="230" t="s">
        <v>11</v>
      </c>
      <c r="D32" s="231"/>
      <c r="E32" s="232" t="s">
        <v>12</v>
      </c>
      <c r="F32" s="233"/>
      <c r="G32" s="233"/>
      <c r="H32" s="233"/>
      <c r="I32" s="234"/>
      <c r="K32" s="235" t="s">
        <v>11</v>
      </c>
      <c r="L32" s="236"/>
      <c r="M32" s="237" t="s">
        <v>12</v>
      </c>
      <c r="N32" s="238"/>
      <c r="O32" s="238"/>
      <c r="P32" s="238"/>
      <c r="Q32" s="239"/>
      <c r="R32" s="102"/>
      <c r="S32" s="103"/>
      <c r="T32" s="103"/>
      <c r="U32" s="103"/>
      <c r="V32" s="104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</row>
    <row r="33" spans="1:73" ht="15.75" thickBot="1" x14ac:dyDescent="0.3">
      <c r="A33" s="7"/>
      <c r="B33" s="101"/>
      <c r="C33" s="215" t="s">
        <v>28</v>
      </c>
      <c r="D33" s="216"/>
      <c r="E33" s="217" t="s">
        <v>28</v>
      </c>
      <c r="F33" s="218"/>
      <c r="G33" s="218"/>
      <c r="H33" s="218"/>
      <c r="I33" s="219"/>
      <c r="K33" s="220" t="s">
        <v>15</v>
      </c>
      <c r="L33" s="221"/>
      <c r="M33" s="217" t="s">
        <v>16</v>
      </c>
      <c r="N33" s="218"/>
      <c r="O33" s="218"/>
      <c r="P33" s="218"/>
      <c r="Q33" s="219"/>
      <c r="R33" s="105"/>
      <c r="S33" s="106"/>
      <c r="T33" s="106"/>
      <c r="U33" s="106"/>
      <c r="V33" s="10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1:73" ht="15.75" thickBot="1" x14ac:dyDescent="0.3">
      <c r="A34" s="7"/>
      <c r="B34" s="20"/>
      <c r="C34" s="53">
        <v>2011</v>
      </c>
      <c r="D34" s="54">
        <v>2012</v>
      </c>
      <c r="E34" s="55">
        <v>2013</v>
      </c>
      <c r="F34" s="56">
        <v>2014</v>
      </c>
      <c r="G34" s="56">
        <v>2015</v>
      </c>
      <c r="H34" s="56">
        <v>2016</v>
      </c>
      <c r="I34" s="57">
        <v>2017</v>
      </c>
      <c r="K34" s="58">
        <v>2011</v>
      </c>
      <c r="L34" s="59">
        <v>2012</v>
      </c>
      <c r="M34" s="55">
        <v>2013</v>
      </c>
      <c r="N34" s="56">
        <v>2014</v>
      </c>
      <c r="O34" s="56">
        <v>2015</v>
      </c>
      <c r="P34" s="56">
        <v>2016</v>
      </c>
      <c r="Q34" s="57">
        <v>2017</v>
      </c>
      <c r="R34" s="105"/>
      <c r="S34" s="106"/>
      <c r="T34" s="106"/>
      <c r="U34" s="106"/>
      <c r="V34" s="10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</row>
    <row r="35" spans="1:73" x14ac:dyDescent="0.25">
      <c r="B35" s="63" t="s">
        <v>29</v>
      </c>
      <c r="C35" s="64"/>
      <c r="D35" s="65"/>
      <c r="E35" s="64">
        <v>64.54336474645747</v>
      </c>
      <c r="F35" s="65">
        <v>64.682816699999975</v>
      </c>
      <c r="G35" s="65">
        <v>65.038014210000014</v>
      </c>
      <c r="H35" s="108">
        <v>71.297060799999983</v>
      </c>
      <c r="I35" s="109"/>
      <c r="K35" s="110">
        <f>C35/K$10*(1+K$9)^0.5</f>
        <v>0</v>
      </c>
      <c r="L35" s="111">
        <f t="shared" ref="L35:P35" si="11">D35/L$10*(1+L$9)^0.5</f>
        <v>0</v>
      </c>
      <c r="M35" s="112">
        <f t="shared" si="11"/>
        <v>70.042837562126564</v>
      </c>
      <c r="N35" s="111">
        <f t="shared" si="11"/>
        <v>68.662962416626939</v>
      </c>
      <c r="O35" s="111">
        <f t="shared" si="11"/>
        <v>67.883915791159481</v>
      </c>
      <c r="P35" s="113">
        <f t="shared" si="11"/>
        <v>73.257737173334988</v>
      </c>
      <c r="Q35" s="114"/>
      <c r="R35" s="115"/>
      <c r="S35" s="115"/>
      <c r="T35" s="115"/>
      <c r="U35" s="115"/>
      <c r="V35" s="11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</row>
    <row r="36" spans="1:73" x14ac:dyDescent="0.25">
      <c r="B36" s="117" t="s">
        <v>30</v>
      </c>
      <c r="C36" s="118"/>
      <c r="D36" s="119"/>
      <c r="E36" s="118"/>
      <c r="F36" s="119"/>
      <c r="G36" s="119"/>
      <c r="H36" s="120"/>
      <c r="I36" s="121"/>
      <c r="K36" s="122"/>
      <c r="L36" s="123"/>
      <c r="M36" s="122"/>
      <c r="N36" s="123"/>
      <c r="O36" s="123"/>
      <c r="P36" s="124"/>
      <c r="Q36" s="125"/>
      <c r="R36" s="115"/>
      <c r="S36" s="115"/>
      <c r="T36" s="115"/>
      <c r="U36" s="115"/>
      <c r="V36" s="11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</row>
    <row r="37" spans="1:73" x14ac:dyDescent="0.25">
      <c r="B37" s="81" t="s">
        <v>31</v>
      </c>
      <c r="C37" s="82"/>
      <c r="D37" s="83"/>
      <c r="E37" s="82">
        <v>0</v>
      </c>
      <c r="F37" s="83">
        <v>0</v>
      </c>
      <c r="G37" s="83">
        <v>0</v>
      </c>
      <c r="H37" s="126">
        <v>0</v>
      </c>
      <c r="I37" s="121"/>
      <c r="K37" s="110">
        <f t="shared" ref="K37:P43" si="12">-C37/K$10*(1+K$9)^0.5</f>
        <v>0</v>
      </c>
      <c r="L37" s="127">
        <f t="shared" si="12"/>
        <v>0</v>
      </c>
      <c r="M37" s="110">
        <f t="shared" si="12"/>
        <v>0</v>
      </c>
      <c r="N37" s="127">
        <f t="shared" si="12"/>
        <v>0</v>
      </c>
      <c r="O37" s="127">
        <f t="shared" si="12"/>
        <v>0</v>
      </c>
      <c r="P37" s="128">
        <f t="shared" si="12"/>
        <v>0</v>
      </c>
      <c r="Q37" s="129"/>
      <c r="R37" s="115"/>
      <c r="S37" s="115"/>
      <c r="T37" s="115"/>
      <c r="U37" s="115"/>
      <c r="V37" s="11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</row>
    <row r="38" spans="1:73" x14ac:dyDescent="0.25">
      <c r="B38" s="81" t="s">
        <v>32</v>
      </c>
      <c r="C38" s="82"/>
      <c r="D38" s="83"/>
      <c r="E38" s="82">
        <v>0</v>
      </c>
      <c r="F38" s="83">
        <v>0</v>
      </c>
      <c r="G38" s="83">
        <v>0</v>
      </c>
      <c r="H38" s="126">
        <v>0</v>
      </c>
      <c r="I38" s="121"/>
      <c r="K38" s="110">
        <f t="shared" si="12"/>
        <v>0</v>
      </c>
      <c r="L38" s="127">
        <f t="shared" si="12"/>
        <v>0</v>
      </c>
      <c r="M38" s="110">
        <f t="shared" si="12"/>
        <v>0</v>
      </c>
      <c r="N38" s="127">
        <f t="shared" si="12"/>
        <v>0</v>
      </c>
      <c r="O38" s="127">
        <f t="shared" si="12"/>
        <v>0</v>
      </c>
      <c r="P38" s="128">
        <f t="shared" si="12"/>
        <v>0</v>
      </c>
      <c r="Q38" s="129"/>
      <c r="R38" s="115"/>
      <c r="S38" s="115"/>
      <c r="T38" s="115"/>
      <c r="U38" s="115"/>
      <c r="V38" s="11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</row>
    <row r="39" spans="1:73" x14ac:dyDescent="0.25">
      <c r="B39" s="81" t="str">
        <f>B23</f>
        <v>unaccounted for gas expenses (clause 6.4(j)(3))</v>
      </c>
      <c r="C39" s="82"/>
      <c r="D39" s="83"/>
      <c r="E39" s="82">
        <v>0</v>
      </c>
      <c r="F39" s="83">
        <v>0</v>
      </c>
      <c r="G39" s="83">
        <v>0</v>
      </c>
      <c r="H39" s="126">
        <v>0</v>
      </c>
      <c r="I39" s="121"/>
      <c r="K39" s="110">
        <f t="shared" si="12"/>
        <v>0</v>
      </c>
      <c r="L39" s="127">
        <f t="shared" si="12"/>
        <v>0</v>
      </c>
      <c r="M39" s="110">
        <f t="shared" si="12"/>
        <v>0</v>
      </c>
      <c r="N39" s="127">
        <f t="shared" si="12"/>
        <v>0</v>
      </c>
      <c r="O39" s="127">
        <f t="shared" si="12"/>
        <v>0</v>
      </c>
      <c r="P39" s="128">
        <f t="shared" si="12"/>
        <v>0</v>
      </c>
      <c r="Q39" s="131"/>
      <c r="R39" s="115"/>
      <c r="S39" s="115"/>
      <c r="T39" s="115"/>
      <c r="U39" s="115"/>
      <c r="V39" s="11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</row>
    <row r="40" spans="1:73" x14ac:dyDescent="0.25">
      <c r="B40" s="81" t="str">
        <f>B24</f>
        <v>licence fees (clause 6.4(j)(4))</v>
      </c>
      <c r="C40" s="82"/>
      <c r="D40" s="83"/>
      <c r="E40" s="82">
        <v>3.6531000000000001E-2</v>
      </c>
      <c r="F40" s="83">
        <v>8.9999999999999993E-3</v>
      </c>
      <c r="G40" s="83">
        <v>2.5132449999999997E-2</v>
      </c>
      <c r="H40" s="126">
        <v>1.495341E-2</v>
      </c>
      <c r="I40" s="121"/>
      <c r="K40" s="110">
        <f t="shared" si="12"/>
        <v>0</v>
      </c>
      <c r="L40" s="127">
        <f t="shared" si="12"/>
        <v>0</v>
      </c>
      <c r="M40" s="110">
        <f t="shared" si="12"/>
        <v>-3.9643655223637601E-2</v>
      </c>
      <c r="N40" s="127">
        <f t="shared" si="12"/>
        <v>-9.5537994984940516E-3</v>
      </c>
      <c r="O40" s="127">
        <f t="shared" si="12"/>
        <v>-2.6232183441468049E-2</v>
      </c>
      <c r="P40" s="128">
        <f t="shared" si="12"/>
        <v>-1.5364630285364014E-2</v>
      </c>
      <c r="Q40" s="131"/>
      <c r="R40" s="115"/>
      <c r="S40" s="115"/>
      <c r="T40" s="115"/>
      <c r="U40" s="115"/>
      <c r="V40" s="11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</row>
    <row r="41" spans="1:73" x14ac:dyDescent="0.25">
      <c r="B41" s="81" t="str">
        <f>B25</f>
        <v>debt raising costs (clause 6.4(j)(5))</v>
      </c>
      <c r="C41" s="132"/>
      <c r="D41" s="133"/>
      <c r="E41" s="132">
        <v>0</v>
      </c>
      <c r="F41" s="133">
        <v>0</v>
      </c>
      <c r="G41" s="133">
        <v>0</v>
      </c>
      <c r="H41" s="134">
        <v>0</v>
      </c>
      <c r="I41" s="121"/>
      <c r="K41" s="135">
        <f t="shared" si="12"/>
        <v>0</v>
      </c>
      <c r="L41" s="136">
        <f t="shared" si="12"/>
        <v>0</v>
      </c>
      <c r="M41" s="135">
        <f t="shared" si="12"/>
        <v>0</v>
      </c>
      <c r="N41" s="136">
        <f t="shared" si="12"/>
        <v>0</v>
      </c>
      <c r="O41" s="136">
        <f t="shared" si="12"/>
        <v>0</v>
      </c>
      <c r="P41" s="137">
        <f t="shared" si="12"/>
        <v>0</v>
      </c>
      <c r="Q41" s="131"/>
      <c r="R41" s="115"/>
      <c r="S41" s="115"/>
      <c r="T41" s="115"/>
      <c r="U41" s="115"/>
      <c r="V41" s="11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</row>
    <row r="42" spans="1:73" x14ac:dyDescent="0.25">
      <c r="B42" s="81" t="s">
        <v>33</v>
      </c>
      <c r="C42" s="132"/>
      <c r="D42" s="133"/>
      <c r="E42" s="132">
        <v>0.52041354802921969</v>
      </c>
      <c r="F42" s="133">
        <v>8.7996186348415342E-2</v>
      </c>
      <c r="G42" s="133">
        <v>2.9311298499998428E-2</v>
      </c>
      <c r="H42" s="134">
        <v>0.47106830214999945</v>
      </c>
      <c r="I42" s="121"/>
      <c r="K42" s="135">
        <f t="shared" si="12"/>
        <v>0</v>
      </c>
      <c r="L42" s="136">
        <f t="shared" si="12"/>
        <v>0</v>
      </c>
      <c r="M42" s="135">
        <f t="shared" si="12"/>
        <v>-0.56475583126058282</v>
      </c>
      <c r="N42" s="136">
        <f t="shared" si="12"/>
        <v>-9.3410880111653299E-2</v>
      </c>
      <c r="O42" s="136">
        <f t="shared" si="12"/>
        <v>-3.0593887948034755E-2</v>
      </c>
      <c r="P42" s="137">
        <f t="shared" si="12"/>
        <v>-0.4840227280392157</v>
      </c>
      <c r="Q42" s="131"/>
      <c r="R42" s="115"/>
      <c r="S42" s="115"/>
      <c r="T42" s="115"/>
      <c r="U42" s="115"/>
      <c r="V42" s="11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</row>
    <row r="43" spans="1:73" ht="26.25" thickBot="1" x14ac:dyDescent="0.3">
      <c r="B43" s="88" t="str">
        <f>B26</f>
        <v>any other activity that Multinet and the Regulator agree to exclude from the operation of the efficiency carryover mechanism (clause 6.4(j)(7))</v>
      </c>
      <c r="C43" s="91"/>
      <c r="D43" s="92"/>
      <c r="E43" s="91">
        <v>0</v>
      </c>
      <c r="F43" s="92">
        <v>0</v>
      </c>
      <c r="G43" s="92">
        <v>0</v>
      </c>
      <c r="H43" s="138">
        <v>0</v>
      </c>
      <c r="I43" s="121"/>
      <c r="K43" s="135">
        <f t="shared" si="12"/>
        <v>0</v>
      </c>
      <c r="L43" s="136">
        <f t="shared" si="12"/>
        <v>0</v>
      </c>
      <c r="M43" s="135">
        <f t="shared" si="12"/>
        <v>0</v>
      </c>
      <c r="N43" s="136">
        <f t="shared" si="12"/>
        <v>0</v>
      </c>
      <c r="O43" s="136">
        <f t="shared" si="12"/>
        <v>0</v>
      </c>
      <c r="P43" s="137">
        <f t="shared" si="12"/>
        <v>0</v>
      </c>
      <c r="Q43" s="131"/>
      <c r="R43" s="115"/>
      <c r="S43" s="115"/>
      <c r="T43" s="115"/>
      <c r="U43" s="115"/>
      <c r="V43" s="11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</row>
    <row r="44" spans="1:73" ht="15.75" thickBot="1" x14ac:dyDescent="0.3">
      <c r="B44" s="94" t="s">
        <v>34</v>
      </c>
      <c r="C44" s="139">
        <f t="shared" ref="C44:H44" si="13">+C35-SUM(C37:C43)</f>
        <v>0</v>
      </c>
      <c r="D44" s="140">
        <f t="shared" si="13"/>
        <v>0</v>
      </c>
      <c r="E44" s="141">
        <f t="shared" si="13"/>
        <v>63.986420198428249</v>
      </c>
      <c r="F44" s="140">
        <f t="shared" si="13"/>
        <v>64.585820513651555</v>
      </c>
      <c r="G44" s="140">
        <f t="shared" si="13"/>
        <v>64.983570461500022</v>
      </c>
      <c r="H44" s="142">
        <f t="shared" si="13"/>
        <v>70.811039087849977</v>
      </c>
      <c r="I44" s="143"/>
      <c r="K44" s="139">
        <f t="shared" ref="K44:P44" si="14">K35+SUM(K37:K43)</f>
        <v>0</v>
      </c>
      <c r="L44" s="140">
        <f t="shared" si="14"/>
        <v>0</v>
      </c>
      <c r="M44" s="141">
        <f t="shared" si="14"/>
        <v>69.438438075642338</v>
      </c>
      <c r="N44" s="140">
        <f t="shared" si="14"/>
        <v>68.559997737016786</v>
      </c>
      <c r="O44" s="140">
        <f t="shared" si="14"/>
        <v>67.827089719769972</v>
      </c>
      <c r="P44" s="142">
        <f t="shared" si="14"/>
        <v>72.758349815010405</v>
      </c>
      <c r="Q44" s="144">
        <f>+P44+Q29-P29</f>
        <v>73.814600817514091</v>
      </c>
      <c r="R44" s="145"/>
      <c r="S44" s="145"/>
      <c r="T44" s="145"/>
      <c r="U44" s="145"/>
      <c r="V44" s="14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ht="15.75" thickBot="1" x14ac:dyDescent="0.3">
      <c r="B45" s="147"/>
      <c r="C45" s="147"/>
      <c r="D45" s="148"/>
      <c r="E45" s="147"/>
      <c r="F45" s="147"/>
      <c r="G45" s="147"/>
      <c r="H45" s="147"/>
      <c r="I45" s="147"/>
      <c r="K45" s="147"/>
      <c r="L45" s="147"/>
      <c r="M45" s="147"/>
      <c r="N45" s="147"/>
      <c r="O45" s="147"/>
      <c r="P45" s="149"/>
      <c r="Q45" s="150"/>
      <c r="R45" s="151"/>
      <c r="S45" s="151"/>
      <c r="T45" s="151"/>
      <c r="U45" s="151"/>
      <c r="V45" s="151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</row>
    <row r="46" spans="1:73" ht="16.5" thickBot="1" x14ac:dyDescent="0.3">
      <c r="A46" s="7"/>
      <c r="B46" s="152"/>
      <c r="C46" s="152"/>
      <c r="D46" s="152"/>
      <c r="E46" s="152"/>
      <c r="F46" s="152"/>
      <c r="G46" s="152"/>
      <c r="H46" s="152"/>
      <c r="I46" s="153"/>
      <c r="K46" s="8" t="s">
        <v>35</v>
      </c>
      <c r="L46" s="154"/>
      <c r="M46" s="155"/>
      <c r="N46" s="155"/>
      <c r="O46" s="155"/>
      <c r="P46" s="155"/>
      <c r="Q46" s="155"/>
      <c r="R46" s="155"/>
      <c r="S46" s="155"/>
      <c r="T46" s="155"/>
      <c r="U46" s="155"/>
      <c r="V46" s="15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5.75" thickBot="1" x14ac:dyDescent="0.3">
      <c r="B47" s="147"/>
      <c r="C47" s="147"/>
      <c r="D47" s="147"/>
      <c r="E47" s="147"/>
      <c r="F47" s="147"/>
      <c r="G47" s="147"/>
      <c r="H47" s="147"/>
      <c r="I47" s="147"/>
      <c r="K47" s="207"/>
      <c r="L47" s="208"/>
      <c r="M47" s="157">
        <f>(M29-M44)</f>
        <v>-6.7332693849421901</v>
      </c>
      <c r="N47" s="158">
        <f>(N29-N44)-(M29-M44)</f>
        <v>6.8649320444117023</v>
      </c>
      <c r="O47" s="158">
        <f>(O29-O44)-(N29-N44)</f>
        <v>3.1606819250166751</v>
      </c>
      <c r="P47" s="158">
        <f>(P29-P44)-(O29-O44)</f>
        <v>-5.395390129789277</v>
      </c>
      <c r="Q47" s="187">
        <f>(Q29-Q44)-(P29-P44)</f>
        <v>0</v>
      </c>
      <c r="R47" s="211"/>
      <c r="S47" s="211"/>
      <c r="T47" s="211"/>
      <c r="U47" s="211"/>
      <c r="V47" s="212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</row>
    <row r="48" spans="1:73" ht="15.75" thickBot="1" x14ac:dyDescent="0.3">
      <c r="E48" s="147"/>
      <c r="F48" s="147"/>
      <c r="G48" s="147"/>
      <c r="H48" s="147"/>
      <c r="I48" s="14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</row>
    <row r="49" spans="1:23" ht="16.5" thickBot="1" x14ac:dyDescent="0.3">
      <c r="A49" s="7"/>
      <c r="B49" s="152"/>
      <c r="C49" s="152"/>
      <c r="D49" s="152"/>
      <c r="E49" s="152"/>
      <c r="F49" s="152"/>
      <c r="G49" s="152"/>
      <c r="H49" s="152"/>
      <c r="I49" s="159"/>
      <c r="K49" s="160" t="s">
        <v>36</v>
      </c>
      <c r="L49" s="155"/>
      <c r="M49" s="222" t="s">
        <v>15</v>
      </c>
      <c r="N49" s="223"/>
      <c r="O49" s="223"/>
      <c r="P49" s="223"/>
      <c r="Q49" s="223"/>
      <c r="R49" s="223"/>
      <c r="S49" s="223"/>
      <c r="T49" s="223"/>
      <c r="U49" s="223"/>
      <c r="V49" s="224"/>
      <c r="W49" s="161" t="s">
        <v>37</v>
      </c>
    </row>
    <row r="50" spans="1:23" ht="15.75" thickBot="1" x14ac:dyDescent="0.3">
      <c r="B50" s="147"/>
      <c r="C50" s="147"/>
      <c r="D50" s="147"/>
      <c r="E50" s="162"/>
      <c r="F50" s="162"/>
      <c r="G50" s="162"/>
      <c r="H50" s="162"/>
      <c r="I50" s="147"/>
      <c r="K50" s="225">
        <v>2013</v>
      </c>
      <c r="L50" s="226"/>
      <c r="M50" s="163"/>
      <c r="N50" s="164">
        <f>$M$47</f>
        <v>-6.7332693849421901</v>
      </c>
      <c r="O50" s="165">
        <f t="shared" ref="O50:R50" si="15">$M$47</f>
        <v>-6.7332693849421901</v>
      </c>
      <c r="P50" s="166">
        <f t="shared" si="15"/>
        <v>-6.7332693849421901</v>
      </c>
      <c r="Q50" s="165">
        <f t="shared" si="15"/>
        <v>-6.7332693849421901</v>
      </c>
      <c r="R50" s="209">
        <f t="shared" si="15"/>
        <v>-6.7332693849421901</v>
      </c>
      <c r="S50" s="167"/>
      <c r="T50" s="167"/>
      <c r="U50" s="167"/>
      <c r="V50" s="168"/>
      <c r="W50" s="169"/>
    </row>
    <row r="51" spans="1:23" ht="15.75" thickBot="1" x14ac:dyDescent="0.3">
      <c r="B51" s="147"/>
      <c r="C51" s="147"/>
      <c r="D51" s="147"/>
      <c r="E51" s="147"/>
      <c r="F51" s="147"/>
      <c r="G51" s="147"/>
      <c r="H51" s="147"/>
      <c r="I51" s="147"/>
      <c r="K51" s="213">
        <v>2014</v>
      </c>
      <c r="L51" s="214"/>
      <c r="M51" s="170"/>
      <c r="N51" s="171"/>
      <c r="O51" s="172">
        <f>$N$47</f>
        <v>6.8649320444117023</v>
      </c>
      <c r="P51" s="173">
        <f t="shared" ref="P51:S51" si="16">$N$47</f>
        <v>6.8649320444117023</v>
      </c>
      <c r="Q51" s="174">
        <f t="shared" si="16"/>
        <v>6.8649320444117023</v>
      </c>
      <c r="R51" s="173">
        <f t="shared" si="16"/>
        <v>6.8649320444117023</v>
      </c>
      <c r="S51" s="209">
        <f t="shared" si="16"/>
        <v>6.8649320444117023</v>
      </c>
      <c r="T51" s="175"/>
      <c r="U51" s="175"/>
      <c r="V51" s="176"/>
      <c r="W51" s="169"/>
    </row>
    <row r="52" spans="1:23" ht="15.75" thickBot="1" x14ac:dyDescent="0.3">
      <c r="B52" s="147"/>
      <c r="C52" s="147"/>
      <c r="D52" s="147"/>
      <c r="E52" s="177"/>
      <c r="F52" s="177"/>
      <c r="G52" s="177"/>
      <c r="H52" s="177"/>
      <c r="I52" s="147"/>
      <c r="K52" s="213">
        <v>2015</v>
      </c>
      <c r="L52" s="214"/>
      <c r="M52" s="170"/>
      <c r="N52" s="175"/>
      <c r="O52" s="171"/>
      <c r="P52" s="178">
        <f>$O$47</f>
        <v>3.1606819250166751</v>
      </c>
      <c r="Q52" s="174">
        <f t="shared" ref="Q52:T52" si="17">$O$47</f>
        <v>3.1606819250166751</v>
      </c>
      <c r="R52" s="173">
        <f t="shared" si="17"/>
        <v>3.1606819250166751</v>
      </c>
      <c r="S52" s="174">
        <f t="shared" si="17"/>
        <v>3.1606819250166751</v>
      </c>
      <c r="T52" s="209">
        <f t="shared" si="17"/>
        <v>3.1606819250166751</v>
      </c>
      <c r="U52" s="175"/>
      <c r="V52" s="176"/>
      <c r="W52" s="169"/>
    </row>
    <row r="53" spans="1:23" ht="15.75" thickBot="1" x14ac:dyDescent="0.3">
      <c r="B53" s="147"/>
      <c r="C53" s="147"/>
      <c r="D53" s="147"/>
      <c r="E53" s="147"/>
      <c r="F53" s="147"/>
      <c r="G53" s="147"/>
      <c r="H53" s="147"/>
      <c r="I53" s="147"/>
      <c r="K53" s="213">
        <v>2016</v>
      </c>
      <c r="L53" s="214"/>
      <c r="M53" s="170"/>
      <c r="N53" s="175"/>
      <c r="O53" s="175"/>
      <c r="P53" s="171"/>
      <c r="Q53" s="172">
        <f>$P$47</f>
        <v>-5.395390129789277</v>
      </c>
      <c r="R53" s="174">
        <f t="shared" ref="R53:U53" si="18">$P$47</f>
        <v>-5.395390129789277</v>
      </c>
      <c r="S53" s="179">
        <f t="shared" si="18"/>
        <v>-5.395390129789277</v>
      </c>
      <c r="T53" s="173">
        <f t="shared" si="18"/>
        <v>-5.395390129789277</v>
      </c>
      <c r="U53" s="209">
        <f t="shared" si="18"/>
        <v>-5.395390129789277</v>
      </c>
      <c r="V53" s="180"/>
      <c r="W53" s="169"/>
    </row>
    <row r="54" spans="1:23" ht="15.75" thickBot="1" x14ac:dyDescent="0.3">
      <c r="B54" s="147"/>
      <c r="C54" s="147"/>
      <c r="D54" s="147"/>
      <c r="E54" s="147"/>
      <c r="F54" s="147"/>
      <c r="G54" s="147"/>
      <c r="H54" s="147"/>
      <c r="I54" s="147"/>
      <c r="K54" s="213">
        <v>2017</v>
      </c>
      <c r="L54" s="214"/>
      <c r="M54" s="181"/>
      <c r="N54" s="182"/>
      <c r="O54" s="182"/>
      <c r="P54" s="182"/>
      <c r="Q54" s="183"/>
      <c r="R54" s="178">
        <f>$Q$47</f>
        <v>0</v>
      </c>
      <c r="S54" s="184">
        <f t="shared" ref="S54:V54" si="19">$Q$47</f>
        <v>0</v>
      </c>
      <c r="T54" s="185">
        <f t="shared" si="19"/>
        <v>0</v>
      </c>
      <c r="U54" s="186">
        <f t="shared" si="19"/>
        <v>0</v>
      </c>
      <c r="V54" s="187">
        <f t="shared" si="19"/>
        <v>0</v>
      </c>
      <c r="W54" s="188"/>
    </row>
    <row r="55" spans="1:23" ht="15.75" thickBot="1" x14ac:dyDescent="0.3">
      <c r="B55" s="147"/>
      <c r="C55" s="147"/>
      <c r="D55" s="147"/>
      <c r="E55" s="147"/>
      <c r="F55" s="147"/>
      <c r="G55" s="147"/>
      <c r="H55" s="147"/>
      <c r="I55" s="147"/>
      <c r="K55" s="210" t="s">
        <v>39</v>
      </c>
      <c r="L55" s="189"/>
      <c r="M55" s="189"/>
      <c r="N55" s="190"/>
      <c r="O55" s="190"/>
      <c r="P55" s="190"/>
      <c r="Q55" s="191"/>
      <c r="R55" s="192">
        <f>+SUM(R50:R54)</f>
        <v>-2.1030455453030896</v>
      </c>
      <c r="S55" s="193">
        <f>+SUM(S50:S54)</f>
        <v>4.6302238396391004</v>
      </c>
      <c r="T55" s="194">
        <f>+SUM(T50:T54)</f>
        <v>-2.2347082047726019</v>
      </c>
      <c r="U55" s="195">
        <f>+SUM(U50:U54)</f>
        <v>-5.395390129789277</v>
      </c>
      <c r="V55" s="196">
        <f>+SUM(V50:V54)</f>
        <v>0</v>
      </c>
      <c r="W55" s="197">
        <f>+SUM(R55:V55)</f>
        <v>-5.1029200402258681</v>
      </c>
    </row>
    <row r="56" spans="1:23" ht="15.75" thickBot="1" x14ac:dyDescent="0.3">
      <c r="B56" s="147"/>
      <c r="C56" s="147"/>
      <c r="D56" s="147"/>
      <c r="E56" s="147"/>
      <c r="F56" s="147"/>
      <c r="G56" s="147"/>
      <c r="H56" s="147"/>
      <c r="I56" s="147"/>
      <c r="K56" s="198"/>
      <c r="L56" s="198"/>
      <c r="M56" s="198"/>
      <c r="N56" s="198"/>
      <c r="O56" s="198"/>
      <c r="P56" s="198"/>
      <c r="Q56" s="198"/>
      <c r="R56" s="199"/>
      <c r="S56" s="199"/>
      <c r="T56" s="199"/>
      <c r="U56" s="199"/>
      <c r="V56" s="199"/>
      <c r="W56" s="130"/>
    </row>
    <row r="57" spans="1:23" ht="15.75" thickBot="1" x14ac:dyDescent="0.3">
      <c r="B57" s="147"/>
      <c r="C57" s="147"/>
      <c r="D57" s="147"/>
      <c r="E57" s="147"/>
      <c r="F57" s="147"/>
      <c r="G57" s="147"/>
      <c r="H57" s="147"/>
      <c r="I57" s="147"/>
      <c r="K57" s="200" t="s">
        <v>38</v>
      </c>
      <c r="L57" s="201"/>
      <c r="M57" s="201"/>
      <c r="N57" s="202"/>
      <c r="O57" s="202"/>
      <c r="P57" s="202"/>
      <c r="Q57" s="203"/>
      <c r="R57" s="204">
        <f>R55</f>
        <v>-2.1030455453030896</v>
      </c>
      <c r="S57" s="205">
        <f>S55</f>
        <v>4.6302238396391004</v>
      </c>
      <c r="T57" s="205">
        <f>T55</f>
        <v>-2.2347082047726019</v>
      </c>
      <c r="U57" s="205">
        <f>U55</f>
        <v>-5.395390129789277</v>
      </c>
      <c r="V57" s="205">
        <f>V55</f>
        <v>0</v>
      </c>
      <c r="W57" s="206">
        <f>+SUM(R57:V57)</f>
        <v>-5.1029200402258681</v>
      </c>
    </row>
    <row r="58" spans="1:23" x14ac:dyDescent="0.25">
      <c r="B58" s="147"/>
      <c r="C58" s="147"/>
      <c r="D58" s="147"/>
      <c r="E58" s="147"/>
      <c r="F58" s="147"/>
      <c r="G58" s="147"/>
      <c r="H58" s="147"/>
      <c r="I58" s="147"/>
    </row>
  </sheetData>
  <mergeCells count="27">
    <mergeCell ref="C7:G7"/>
    <mergeCell ref="H7:I7"/>
    <mergeCell ref="K7:O7"/>
    <mergeCell ref="P7:Q7"/>
    <mergeCell ref="C18:D18"/>
    <mergeCell ref="E18:I18"/>
    <mergeCell ref="K18:L18"/>
    <mergeCell ref="M18:Q18"/>
    <mergeCell ref="M33:Q33"/>
    <mergeCell ref="M49:V49"/>
    <mergeCell ref="K50:L50"/>
    <mergeCell ref="R18:V18"/>
    <mergeCell ref="C19:D19"/>
    <mergeCell ref="E19:I19"/>
    <mergeCell ref="K19:L19"/>
    <mergeCell ref="M19:Q19"/>
    <mergeCell ref="C32:D32"/>
    <mergeCell ref="E32:I32"/>
    <mergeCell ref="K32:L32"/>
    <mergeCell ref="M32:Q32"/>
    <mergeCell ref="K51:L51"/>
    <mergeCell ref="K52:L52"/>
    <mergeCell ref="K53:L53"/>
    <mergeCell ref="K54:L54"/>
    <mergeCell ref="C33:D33"/>
    <mergeCell ref="E33:I33"/>
    <mergeCell ref="K33:L33"/>
  </mergeCells>
  <dataValidations count="3">
    <dataValidation type="custom" allowBlank="1" showInputMessage="1" showErrorMessage="1" error="Must be a number" promptTitle="Actual opex" prompt="Enter value._x000a_As set out in the regulatory accounts for the current regulatory control period." sqref="E35:H35">
      <formula1>ISNUMBER(E35)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E21:J21">
      <formula1>ISNUMBER(E21)</formula1>
    </dataValidation>
    <dataValidation type="custom" allowBlank="1" showInputMessage="1" showErrorMessage="1" error="Must be a number" prompt="Enter value" sqref="E23:J28">
      <formula1>ISNUMBER(E23)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Manahan, Jess</cp:lastModifiedBy>
  <dcterms:created xsi:type="dcterms:W3CDTF">2017-06-22T05:16:00Z</dcterms:created>
  <dcterms:modified xsi:type="dcterms:W3CDTF">2017-07-03T01:54:19Z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