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ER\Amadeus GAAR 2021-26\3 Draft Decision\"/>
    </mc:Choice>
  </mc:AlternateContent>
  <bookViews>
    <workbookView xWindow="0" yWindow="0" windowWidth="19200" windowHeight="6465"/>
  </bookViews>
  <sheets>
    <sheet name="Draft decision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G14" i="2"/>
  <c r="H14" i="2"/>
  <c r="G47" i="2"/>
  <c r="F47" i="2"/>
  <c r="E47" i="2"/>
  <c r="D47" i="2"/>
  <c r="F32" i="2"/>
  <c r="E32" i="2"/>
  <c r="D32" i="2"/>
  <c r="F14" i="2"/>
  <c r="E14" i="2"/>
  <c r="D14" i="2"/>
  <c r="G15" i="2"/>
  <c r="N44" i="2"/>
  <c r="N42" i="2"/>
  <c r="N40" i="2"/>
  <c r="F15" i="2"/>
  <c r="N46" i="2"/>
  <c r="N45" i="2"/>
  <c r="N43" i="2"/>
  <c r="N41" i="2"/>
  <c r="N38" i="2"/>
  <c r="N47" i="2"/>
  <c r="M46" i="2"/>
  <c r="M45" i="2"/>
  <c r="M44" i="2"/>
  <c r="M43" i="2"/>
  <c r="M42" i="2"/>
  <c r="M41" i="2"/>
  <c r="M40" i="2"/>
  <c r="M38" i="2"/>
  <c r="E15" i="2"/>
  <c r="M47" i="2"/>
  <c r="D15" i="2"/>
  <c r="L46" i="2"/>
  <c r="L45" i="2"/>
  <c r="L44" i="2"/>
  <c r="L43" i="2"/>
  <c r="L42" i="2"/>
  <c r="L41" i="2"/>
  <c r="L40" i="2"/>
  <c r="L38" i="2"/>
  <c r="L47" i="2"/>
  <c r="C15" i="2"/>
  <c r="K46" i="2"/>
  <c r="K45" i="2"/>
  <c r="K44" i="2"/>
  <c r="K43" i="2"/>
  <c r="K42" i="2"/>
  <c r="K41" i="2"/>
  <c r="K40" i="2"/>
  <c r="K38" i="2"/>
  <c r="H32" i="2"/>
  <c r="G32" i="2"/>
  <c r="O31" i="2"/>
  <c r="K31" i="2"/>
  <c r="L30" i="2"/>
  <c r="M29" i="2"/>
  <c r="N28" i="2"/>
  <c r="O27" i="2"/>
  <c r="K27" i="2"/>
  <c r="L26" i="2"/>
  <c r="M24" i="2"/>
  <c r="N31" i="2"/>
  <c r="O30" i="2"/>
  <c r="K30" i="2"/>
  <c r="L29" i="2"/>
  <c r="M28" i="2"/>
  <c r="N27" i="2"/>
  <c r="O26" i="2"/>
  <c r="K26" i="2"/>
  <c r="L24" i="2"/>
  <c r="L31" i="2"/>
  <c r="N29" i="2"/>
  <c r="K28" i="2"/>
  <c r="M26" i="2"/>
  <c r="M31" i="2"/>
  <c r="N30" i="2"/>
  <c r="O29" i="2"/>
  <c r="K29" i="2"/>
  <c r="L28" i="2"/>
  <c r="M27" i="2"/>
  <c r="N26" i="2"/>
  <c r="O24" i="2"/>
  <c r="K24" i="2"/>
  <c r="M30" i="2"/>
  <c r="O28" i="2"/>
  <c r="L27" i="2"/>
  <c r="N24" i="2"/>
  <c r="K47" i="2"/>
  <c r="N32" i="2"/>
  <c r="K32" i="2"/>
  <c r="O32" i="2"/>
  <c r="L32" i="2"/>
  <c r="M32" i="2"/>
  <c r="O47" i="2"/>
  <c r="K52" i="2"/>
  <c r="P57" i="2"/>
  <c r="M52" i="2"/>
  <c r="N52" i="2"/>
  <c r="L52" i="2"/>
  <c r="N57" i="2"/>
  <c r="M57" i="2"/>
  <c r="O57" i="2"/>
  <c r="L57" i="2"/>
  <c r="O52" i="2"/>
  <c r="R60" i="2"/>
  <c r="Q60" i="2"/>
  <c r="S60" i="2"/>
  <c r="P60" i="2"/>
  <c r="O60" i="2"/>
  <c r="O59" i="2"/>
  <c r="R59" i="2"/>
  <c r="N59" i="2"/>
  <c r="P59" i="2"/>
  <c r="Q59" i="2"/>
  <c r="P58" i="2"/>
  <c r="O58" i="2"/>
  <c r="M58" i="2"/>
  <c r="N58" i="2"/>
  <c r="Q58" i="2"/>
  <c r="Q61" i="2"/>
  <c r="R61" i="2"/>
  <c r="P61" i="2"/>
  <c r="S61" i="2"/>
  <c r="T61" i="2"/>
  <c r="R62" i="2"/>
  <c r="Q62" i="2"/>
  <c r="P62" i="2"/>
  <c r="S62" i="2"/>
  <c r="S64" i="2"/>
  <c r="R64" i="2"/>
  <c r="T62" i="2"/>
  <c r="P64" i="2"/>
  <c r="Q64" i="2"/>
  <c r="U62" i="2"/>
  <c r="T64" i="2"/>
  <c r="U64" i="2"/>
</calcChain>
</file>

<file path=xl/sharedStrings.xml><?xml version="1.0" encoding="utf-8"?>
<sst xmlns="http://schemas.openxmlformats.org/spreadsheetml/2006/main" count="101" uniqueCount="51">
  <si>
    <t>EFFICIENCY CARRYOVER MECHANISM</t>
  </si>
  <si>
    <t>Instructions</t>
  </si>
  <si>
    <t>Populate all input cells (yellow) in tables 1.1 to 1.3 presented below.</t>
  </si>
  <si>
    <t>Actual and estimated inflation</t>
  </si>
  <si>
    <t>Actual</t>
  </si>
  <si>
    <t>Estimate</t>
  </si>
  <si>
    <t>ABS CPI index - June</t>
  </si>
  <si>
    <t>Inflation rate (per cent)</t>
  </si>
  <si>
    <t>1.1 - Opex allowance applicable to Incentive Mechanism (Incentive Mechanism target)</t>
  </si>
  <si>
    <t>Current regulatory control period</t>
  </si>
  <si>
    <t>Forthcoming regulatory control period</t>
  </si>
  <si>
    <t>Total opex allowance</t>
  </si>
  <si>
    <t xml:space="preserve">Less approved excludable costs - allowance </t>
  </si>
  <si>
    <t>Debt  raising costs</t>
  </si>
  <si>
    <t>Pigging costs (clause 8.1(h)(i))</t>
  </si>
  <si>
    <t>Any cost category that is not forecast using a single year revealed cost approach for the 2021-26 access arrangement period (clause 8.1(h)(iii))</t>
  </si>
  <si>
    <t>Plus approved pass through event costs (clause 8.1(i))</t>
  </si>
  <si>
    <t>Capitalisation policy changes (clause 8.1(j))</t>
  </si>
  <si>
    <t>Forecast opex for Incentive Mechanism purposes</t>
  </si>
  <si>
    <t>1.2 - Actual and estimated opex applicable to Incentive Mechanism</t>
  </si>
  <si>
    <t>$m, Actual</t>
  </si>
  <si>
    <t>Total opex (actual)</t>
  </si>
  <si>
    <t>Less approved excludable costs</t>
  </si>
  <si>
    <t>Any additional opex associated with interconnection of the Northern Gas Pipeline (formerly NEGI) to the Amadeus Gas Pipeline (clause 8.1(h)(ii)</t>
  </si>
  <si>
    <t>Less movements in provisions</t>
  </si>
  <si>
    <t>Actual opex for Incentive Mechanism purposes</t>
  </si>
  <si>
    <t>Efficiency carryovers</t>
  </si>
  <si>
    <t xml:space="preserve">Total </t>
  </si>
  <si>
    <t>PTRM inputs</t>
  </si>
  <si>
    <t>2017-18</t>
  </si>
  <si>
    <t>Base year</t>
  </si>
  <si>
    <t>Base year non-recurrent efficiency gain ($m, $2020-21)</t>
  </si>
  <si>
    <t>REGULATORY REPORTING STATEMENT</t>
  </si>
  <si>
    <t>APT Pipelines (NT) Pty Ltd</t>
  </si>
  <si>
    <t>2021-22 to 2025-26</t>
  </si>
  <si>
    <t>Cumulative index (2020-21=1)</t>
  </si>
  <si>
    <t>2015-16</t>
  </si>
  <si>
    <t>2016-17</t>
  </si>
  <si>
    <t>2018-19</t>
  </si>
  <si>
    <t>2019-20</t>
  </si>
  <si>
    <t>2020-21</t>
  </si>
  <si>
    <t>1 - The carryover amounts that arise from applying the Incentive Mechanism during the 2021-22 to 2025-26 regulatory control period</t>
  </si>
  <si>
    <t>$m, real June 2016</t>
  </si>
  <si>
    <t>$m, real June 2021</t>
  </si>
  <si>
    <t>2021-22</t>
  </si>
  <si>
    <t>2022-23</t>
  </si>
  <si>
    <t>2023-24</t>
  </si>
  <si>
    <t>2024-25</t>
  </si>
  <si>
    <t>2025-26</t>
  </si>
  <si>
    <t>Incremental gain ($m, 2020-21)</t>
  </si>
  <si>
    <t>Total Carryover Amount ($million, 2020-21)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</si>
</sst>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.0"/>
    <numFmt numFmtId="166" formatCode="0.000"/>
    <numFmt numFmtId="167" formatCode="#,##0.0_ ;\-#,##0.0\ "/>
    <numFmt numFmtId="168" formatCode="_-* #,##0_-;\-* #,##0_-;_-* &quot;-&quot;??_-;_-@_-"/>
    <numFmt numFmtId="169" formatCode="#,##0_ ;\(#,##0\)_ "/>
    <numFmt numFmtId="170" formatCode="#,##0.000_ ;\-#,##0.0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i/>
      <sz val="11"/>
      <color theme="1"/>
      <name val="Arial"/>
      <family val="2"/>
    </font>
    <font>
      <sz val="5"/>
      <name val="Arial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rgb="FF00FFFF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164" fontId="20" fillId="0" borderId="0" applyFont="0" applyFill="0" applyBorder="0" applyAlignment="0" applyProtection="0"/>
  </cellStyleXfs>
  <cellXfs count="247">
    <xf numFmtId="0" fontId="0" fillId="0" borderId="0" xfId="0"/>
    <xf numFmtId="0" fontId="4" fillId="3" borderId="1" xfId="2" applyFont="1" applyFill="1" applyBorder="1" applyAlignment="1" applyProtection="1">
      <alignment vertical="center"/>
      <protection locked="0"/>
    </xf>
    <xf numFmtId="0" fontId="4" fillId="3" borderId="0" xfId="1" applyFont="1" applyFill="1" applyBorder="1" applyAlignment="1" applyProtection="1">
      <alignment vertical="center"/>
    </xf>
    <xf numFmtId="0" fontId="4" fillId="3" borderId="0" xfId="1" applyFont="1" applyFill="1" applyAlignment="1" applyProtection="1">
      <alignment vertical="center" wrapText="1"/>
    </xf>
    <xf numFmtId="0" fontId="3" fillId="0" borderId="0" xfId="1"/>
    <xf numFmtId="0" fontId="3" fillId="2" borderId="0" xfId="1" applyFill="1" applyProtection="1"/>
    <xf numFmtId="0" fontId="4" fillId="3" borderId="0" xfId="2" applyFont="1" applyFill="1" applyBorder="1" applyAlignment="1" applyProtection="1">
      <alignment horizontal="left" vertical="center"/>
    </xf>
    <xf numFmtId="0" fontId="4" fillId="3" borderId="0" xfId="1" applyFont="1" applyFill="1" applyBorder="1" applyAlignment="1" applyProtection="1">
      <alignment horizontal="left" vertical="center"/>
    </xf>
    <xf numFmtId="0" fontId="5" fillId="4" borderId="0" xfId="1" applyFont="1" applyFill="1" applyAlignment="1">
      <alignment vertical="center"/>
    </xf>
    <xf numFmtId="0" fontId="5" fillId="4" borderId="0" xfId="1" applyFont="1" applyFill="1"/>
    <xf numFmtId="0" fontId="6" fillId="2" borderId="0" xfId="1" applyFont="1" applyFill="1" applyProtection="1"/>
    <xf numFmtId="0" fontId="2" fillId="2" borderId="0" xfId="1" applyFont="1" applyFill="1" applyProtection="1"/>
    <xf numFmtId="0" fontId="7" fillId="0" borderId="0" xfId="1" applyFont="1" applyFill="1" applyAlignment="1" applyProtection="1">
      <alignment wrapText="1"/>
    </xf>
    <xf numFmtId="0" fontId="3" fillId="2" borderId="0" xfId="1" applyFill="1"/>
    <xf numFmtId="0" fontId="8" fillId="6" borderId="3" xfId="1" applyFont="1" applyFill="1" applyBorder="1" applyAlignment="1" applyProtection="1">
      <alignment horizontal="left" vertical="center"/>
    </xf>
    <xf numFmtId="0" fontId="8" fillId="6" borderId="1" xfId="1" applyFont="1" applyFill="1" applyBorder="1" applyAlignment="1" applyProtection="1">
      <alignment horizontal="left" vertical="center"/>
    </xf>
    <xf numFmtId="0" fontId="8" fillId="6" borderId="4" xfId="1" applyFont="1" applyFill="1" applyBorder="1" applyAlignment="1" applyProtection="1">
      <alignment horizontal="left" vertical="center"/>
    </xf>
    <xf numFmtId="0" fontId="9" fillId="2" borderId="5" xfId="1" applyFont="1" applyFill="1" applyBorder="1" applyAlignment="1" applyProtection="1">
      <alignment vertical="center" wrapText="1"/>
      <protection locked="0"/>
    </xf>
    <xf numFmtId="0" fontId="7" fillId="6" borderId="5" xfId="1" applyFont="1" applyFill="1" applyBorder="1" applyAlignment="1" applyProtection="1">
      <alignment horizontal="right" vertical="center"/>
    </xf>
    <xf numFmtId="0" fontId="7" fillId="7" borderId="7" xfId="1" applyFont="1" applyFill="1" applyBorder="1" applyAlignment="1" applyProtection="1">
      <alignment horizontal="right" vertical="center"/>
    </xf>
    <xf numFmtId="0" fontId="7" fillId="7" borderId="8" xfId="1" applyFont="1" applyFill="1" applyBorder="1" applyAlignment="1" applyProtection="1">
      <alignment horizontal="right" vertical="center"/>
    </xf>
    <xf numFmtId="0" fontId="7" fillId="7" borderId="9" xfId="1" applyFont="1" applyFill="1" applyBorder="1" applyAlignment="1" applyProtection="1">
      <alignment horizontal="right" vertical="center"/>
    </xf>
    <xf numFmtId="0" fontId="3" fillId="0" borderId="10" xfId="1" applyFont="1" applyBorder="1" applyAlignment="1" applyProtection="1">
      <alignment horizontal="left" vertical="center" indent="1"/>
    </xf>
    <xf numFmtId="165" fontId="3" fillId="0" borderId="11" xfId="1" applyNumberFormat="1" applyFont="1" applyFill="1" applyBorder="1" applyAlignment="1" applyProtection="1">
      <alignment vertical="center" wrapText="1"/>
    </xf>
    <xf numFmtId="165" fontId="3" fillId="0" borderId="12" xfId="1" applyNumberFormat="1" applyFont="1" applyFill="1" applyBorder="1" applyAlignment="1" applyProtection="1">
      <alignment vertical="center" wrapText="1"/>
    </xf>
    <xf numFmtId="0" fontId="3" fillId="0" borderId="14" xfId="1" applyFont="1" applyBorder="1" applyAlignment="1" applyProtection="1">
      <alignment horizontal="left" vertical="center" indent="1"/>
    </xf>
    <xf numFmtId="10" fontId="3" fillId="2" borderId="15" xfId="1" applyNumberFormat="1" applyFont="1" applyFill="1" applyBorder="1" applyAlignment="1" applyProtection="1">
      <alignment horizontal="right" vertical="center" wrapText="1"/>
    </xf>
    <xf numFmtId="10" fontId="3" fillId="2" borderId="16" xfId="1" applyNumberFormat="1" applyFont="1" applyFill="1" applyBorder="1" applyAlignment="1" applyProtection="1">
      <alignment horizontal="right" vertical="center" wrapText="1"/>
    </xf>
    <xf numFmtId="0" fontId="3" fillId="2" borderId="0" xfId="1" applyFill="1" applyBorder="1" applyProtection="1"/>
    <xf numFmtId="0" fontId="3" fillId="0" borderId="18" xfId="1" applyFont="1" applyBorder="1" applyAlignment="1" applyProtection="1">
      <alignment horizontal="left" vertical="center" indent="1"/>
    </xf>
    <xf numFmtId="166" fontId="3" fillId="2" borderId="19" xfId="1" applyNumberFormat="1" applyFont="1" applyFill="1" applyBorder="1" applyAlignment="1" applyProtection="1">
      <alignment horizontal="right" vertical="center" wrapText="1"/>
    </xf>
    <xf numFmtId="166" fontId="3" fillId="2" borderId="20" xfId="1" applyNumberFormat="1" applyFont="1" applyFill="1" applyBorder="1" applyAlignment="1" applyProtection="1">
      <alignment horizontal="right" vertical="center" wrapText="1"/>
    </xf>
    <xf numFmtId="166" fontId="3" fillId="2" borderId="21" xfId="1" applyNumberFormat="1" applyFont="1" applyFill="1" applyBorder="1" applyAlignment="1" applyProtection="1">
      <alignment horizontal="right" vertical="center" wrapText="1"/>
    </xf>
    <xf numFmtId="0" fontId="11" fillId="8" borderId="0" xfId="1" applyFont="1" applyFill="1" applyBorder="1" applyAlignment="1">
      <alignment vertical="center"/>
    </xf>
    <xf numFmtId="0" fontId="3" fillId="2" borderId="0" xfId="1" applyFill="1" applyAlignment="1">
      <alignment horizontal="left" vertical="top" wrapText="1"/>
    </xf>
    <xf numFmtId="0" fontId="12" fillId="2" borderId="0" xfId="1" applyFont="1" applyFill="1" applyBorder="1" applyProtection="1"/>
    <xf numFmtId="0" fontId="13" fillId="9" borderId="3" xfId="1" applyFont="1" applyFill="1" applyBorder="1" applyAlignment="1" applyProtection="1">
      <alignment horizontal="left" vertical="center"/>
      <protection locked="0"/>
    </xf>
    <xf numFmtId="0" fontId="13" fillId="9" borderId="6" xfId="1" applyFont="1" applyFill="1" applyBorder="1" applyAlignment="1" applyProtection="1">
      <alignment horizontal="left" vertical="center"/>
      <protection locked="0"/>
    </xf>
    <xf numFmtId="0" fontId="14" fillId="2" borderId="22" xfId="1" applyFont="1" applyFill="1" applyBorder="1"/>
    <xf numFmtId="0" fontId="15" fillId="0" borderId="1" xfId="1" applyFont="1" applyFill="1" applyBorder="1" applyAlignment="1" applyProtection="1">
      <alignment horizontal="center"/>
    </xf>
    <xf numFmtId="0" fontId="3" fillId="2" borderId="5" xfId="1" applyFill="1" applyBorder="1"/>
    <xf numFmtId="0" fontId="7" fillId="0" borderId="26" xfId="1" applyFont="1" applyFill="1" applyBorder="1" applyAlignment="1" applyProtection="1">
      <alignment horizontal="center" vertical="center"/>
    </xf>
    <xf numFmtId="0" fontId="7" fillId="11" borderId="30" xfId="1" applyFont="1" applyFill="1" applyBorder="1" applyAlignment="1" applyProtection="1">
      <alignment horizontal="right" vertical="center"/>
    </xf>
    <xf numFmtId="0" fontId="7" fillId="11" borderId="31" xfId="1" applyFont="1" applyFill="1" applyBorder="1" applyAlignment="1" applyProtection="1">
      <alignment horizontal="right" vertical="center"/>
    </xf>
    <xf numFmtId="0" fontId="7" fillId="11" borderId="32" xfId="1" applyFont="1" applyFill="1" applyBorder="1" applyAlignment="1" applyProtection="1">
      <alignment horizontal="right" vertical="center"/>
    </xf>
    <xf numFmtId="0" fontId="7" fillId="0" borderId="33" xfId="1" applyFont="1" applyFill="1" applyBorder="1" applyAlignment="1" applyProtection="1">
      <alignment horizontal="right" vertical="center"/>
    </xf>
    <xf numFmtId="0" fontId="7" fillId="10" borderId="34" xfId="1" applyFont="1" applyFill="1" applyBorder="1" applyAlignment="1" applyProtection="1">
      <alignment horizontal="right" vertical="center"/>
    </xf>
    <xf numFmtId="0" fontId="7" fillId="10" borderId="35" xfId="1" applyFont="1" applyFill="1" applyBorder="1" applyAlignment="1" applyProtection="1">
      <alignment horizontal="right" vertical="center"/>
    </xf>
    <xf numFmtId="0" fontId="7" fillId="10" borderId="36" xfId="1" applyFont="1" applyFill="1" applyBorder="1" applyAlignment="1" applyProtection="1">
      <alignment horizontal="right" vertical="center"/>
    </xf>
    <xf numFmtId="0" fontId="7" fillId="11" borderId="34" xfId="1" applyFont="1" applyFill="1" applyBorder="1" applyAlignment="1" applyProtection="1">
      <alignment horizontal="right" vertical="center"/>
    </xf>
    <xf numFmtId="0" fontId="7" fillId="11" borderId="35" xfId="1" applyFont="1" applyFill="1" applyBorder="1" applyAlignment="1" applyProtection="1">
      <alignment horizontal="right" vertical="center"/>
    </xf>
    <xf numFmtId="0" fontId="7" fillId="11" borderId="36" xfId="1" applyFont="1" applyFill="1" applyBorder="1" applyAlignment="1" applyProtection="1">
      <alignment horizontal="right" vertical="center"/>
    </xf>
    <xf numFmtId="0" fontId="3" fillId="0" borderId="37" xfId="1" applyFont="1" applyBorder="1" applyAlignment="1" applyProtection="1">
      <alignment horizontal="left" vertical="center" wrapText="1" indent="1"/>
    </xf>
    <xf numFmtId="165" fontId="3" fillId="0" borderId="38" xfId="1" applyNumberFormat="1" applyFont="1" applyFill="1" applyBorder="1" applyAlignment="1">
      <alignment horizontal="right" vertical="center" wrapText="1"/>
    </xf>
    <xf numFmtId="166" fontId="7" fillId="12" borderId="23" xfId="1" applyNumberFormat="1" applyFont="1" applyFill="1" applyBorder="1" applyAlignment="1" applyProtection="1">
      <alignment vertical="center" wrapText="1"/>
      <protection locked="0"/>
    </xf>
    <xf numFmtId="166" fontId="7" fillId="12" borderId="24" xfId="1" applyNumberFormat="1" applyFont="1" applyFill="1" applyBorder="1" applyAlignment="1" applyProtection="1">
      <alignment vertical="center" wrapText="1"/>
      <protection locked="0"/>
    </xf>
    <xf numFmtId="166" fontId="7" fillId="12" borderId="25" xfId="1" applyNumberFormat="1" applyFont="1" applyFill="1" applyBorder="1" applyAlignment="1" applyProtection="1">
      <alignment vertical="center" wrapText="1"/>
      <protection locked="0"/>
    </xf>
    <xf numFmtId="165" fontId="3" fillId="2" borderId="23" xfId="1" applyNumberFormat="1" applyFont="1" applyFill="1" applyBorder="1" applyAlignment="1">
      <alignment horizontal="right" vertical="center" wrapText="1"/>
    </xf>
    <xf numFmtId="165" fontId="3" fillId="2" borderId="24" xfId="1" applyNumberFormat="1" applyFont="1" applyFill="1" applyBorder="1" applyAlignment="1">
      <alignment horizontal="right" vertical="center" wrapText="1"/>
    </xf>
    <xf numFmtId="165" fontId="3" fillId="2" borderId="25" xfId="1" applyNumberFormat="1" applyFont="1" applyFill="1" applyBorder="1" applyAlignment="1">
      <alignment horizontal="right" vertical="center" wrapText="1"/>
    </xf>
    <xf numFmtId="164" fontId="3" fillId="6" borderId="0" xfId="1" applyNumberFormat="1" applyFont="1" applyFill="1" applyBorder="1" applyAlignment="1" applyProtection="1">
      <alignment horizontal="left"/>
    </xf>
    <xf numFmtId="164" fontId="3" fillId="6" borderId="26" xfId="1" applyNumberFormat="1" applyFont="1" applyFill="1" applyBorder="1" applyAlignment="1" applyProtection="1">
      <alignment horizontal="left"/>
    </xf>
    <xf numFmtId="0" fontId="16" fillId="6" borderId="39" xfId="1" applyFont="1" applyFill="1" applyBorder="1" applyAlignment="1" applyProtection="1">
      <alignment horizontal="left" vertical="center" wrapText="1" indent="1"/>
    </xf>
    <xf numFmtId="0" fontId="7" fillId="6" borderId="40" xfId="1" applyFont="1" applyFill="1" applyBorder="1" applyAlignment="1" applyProtection="1">
      <alignment vertical="center"/>
    </xf>
    <xf numFmtId="0" fontId="7" fillId="6" borderId="41" xfId="1" applyFont="1" applyFill="1" applyBorder="1" applyAlignment="1" applyProtection="1">
      <alignment vertical="center"/>
    </xf>
    <xf numFmtId="0" fontId="7" fillId="6" borderId="42" xfId="1" applyFont="1" applyFill="1" applyBorder="1" applyAlignment="1" applyProtection="1">
      <alignment vertical="center"/>
    </xf>
    <xf numFmtId="0" fontId="7" fillId="6" borderId="43" xfId="1" applyFont="1" applyFill="1" applyBorder="1" applyAlignment="1" applyProtection="1">
      <alignment vertical="center"/>
    </xf>
    <xf numFmtId="164" fontId="7" fillId="9" borderId="41" xfId="1" applyNumberFormat="1" applyFont="1" applyFill="1" applyBorder="1" applyAlignment="1" applyProtection="1">
      <alignment horizontal="left"/>
      <protection locked="0"/>
    </xf>
    <xf numFmtId="164" fontId="7" fillId="9" borderId="42" xfId="1" applyNumberFormat="1" applyFont="1" applyFill="1" applyBorder="1" applyAlignment="1" applyProtection="1">
      <alignment horizontal="left"/>
      <protection locked="0"/>
    </xf>
    <xf numFmtId="164" fontId="7" fillId="9" borderId="43" xfId="1" applyNumberFormat="1" applyFont="1" applyFill="1" applyBorder="1" applyAlignment="1" applyProtection="1">
      <alignment horizontal="left"/>
      <protection locked="0"/>
    </xf>
    <xf numFmtId="0" fontId="3" fillId="0" borderId="39" xfId="1" applyFont="1" applyBorder="1" applyAlignment="1" applyProtection="1">
      <alignment horizontal="left" vertical="center" indent="3"/>
    </xf>
    <xf numFmtId="165" fontId="3" fillId="0" borderId="40" xfId="1" applyNumberFormat="1" applyFont="1" applyFill="1" applyBorder="1" applyAlignment="1">
      <alignment horizontal="right" wrapText="1"/>
    </xf>
    <xf numFmtId="166" fontId="3" fillId="12" borderId="41" xfId="1" applyNumberFormat="1" applyFont="1" applyFill="1" applyBorder="1" applyAlignment="1" applyProtection="1">
      <alignment vertical="center" wrapText="1"/>
      <protection locked="0"/>
    </xf>
    <xf numFmtId="166" fontId="3" fillId="12" borderId="42" xfId="1" applyNumberFormat="1" applyFont="1" applyFill="1" applyBorder="1" applyAlignment="1" applyProtection="1">
      <alignment vertical="center" wrapText="1"/>
      <protection locked="0"/>
    </xf>
    <xf numFmtId="166" fontId="3" fillId="12" borderId="43" xfId="1" applyNumberFormat="1" applyFont="1" applyFill="1" applyBorder="1" applyAlignment="1" applyProtection="1">
      <alignment vertical="center" wrapText="1"/>
      <protection locked="0"/>
    </xf>
    <xf numFmtId="165" fontId="3" fillId="2" borderId="41" xfId="1" applyNumberFormat="1" applyFont="1" applyFill="1" applyBorder="1" applyAlignment="1">
      <alignment horizontal="right" wrapText="1"/>
    </xf>
    <xf numFmtId="165" fontId="3" fillId="2" borderId="42" xfId="1" applyNumberFormat="1" applyFont="1" applyFill="1" applyBorder="1" applyAlignment="1">
      <alignment horizontal="right" wrapText="1"/>
    </xf>
    <xf numFmtId="165" fontId="3" fillId="2" borderId="43" xfId="1" applyNumberFormat="1" applyFont="1" applyFill="1" applyBorder="1" applyAlignment="1">
      <alignment horizontal="right" wrapText="1"/>
    </xf>
    <xf numFmtId="0" fontId="3" fillId="0" borderId="39" xfId="1" applyFont="1" applyBorder="1" applyAlignment="1" applyProtection="1">
      <alignment horizontal="left" vertical="center" wrapText="1" indent="3"/>
    </xf>
    <xf numFmtId="165" fontId="3" fillId="12" borderId="41" xfId="1" applyNumberFormat="1" applyFont="1" applyFill="1" applyBorder="1" applyAlignment="1" applyProtection="1">
      <alignment vertical="center" wrapText="1"/>
      <protection locked="0"/>
    </xf>
    <xf numFmtId="165" fontId="3" fillId="12" borderId="42" xfId="1" applyNumberFormat="1" applyFont="1" applyFill="1" applyBorder="1" applyAlignment="1" applyProtection="1">
      <alignment vertical="center" wrapText="1"/>
      <protection locked="0"/>
    </xf>
    <xf numFmtId="165" fontId="3" fillId="12" borderId="43" xfId="1" applyNumberFormat="1" applyFont="1" applyFill="1" applyBorder="1" applyAlignment="1" applyProtection="1">
      <alignment vertical="center" wrapText="1"/>
      <protection locked="0"/>
    </xf>
    <xf numFmtId="0" fontId="3" fillId="0" borderId="39" xfId="1" applyFont="1" applyBorder="1" applyAlignment="1" applyProtection="1">
      <alignment horizontal="left" vertical="center" indent="1"/>
    </xf>
    <xf numFmtId="165" fontId="3" fillId="0" borderId="44" xfId="1" applyNumberFormat="1" applyFont="1" applyFill="1" applyBorder="1" applyAlignment="1">
      <alignment horizontal="right" wrapText="1"/>
    </xf>
    <xf numFmtId="0" fontId="3" fillId="0" borderId="39" xfId="2" applyFont="1" applyBorder="1" applyAlignment="1" applyProtection="1">
      <alignment horizontal="left" vertical="center" indent="1"/>
    </xf>
    <xf numFmtId="165" fontId="3" fillId="0" borderId="0" xfId="1" applyNumberFormat="1" applyFont="1" applyFill="1" applyBorder="1" applyAlignment="1">
      <alignment horizontal="right" wrapText="1"/>
    </xf>
    <xf numFmtId="0" fontId="3" fillId="6" borderId="3" xfId="1" applyFont="1" applyFill="1" applyBorder="1" applyAlignment="1" applyProtection="1">
      <alignment horizontal="left" vertical="center" wrapText="1" indent="1"/>
    </xf>
    <xf numFmtId="0" fontId="3" fillId="6" borderId="4" xfId="1" applyFont="1" applyFill="1" applyBorder="1" applyAlignment="1" applyProtection="1">
      <alignment horizontal="left" vertical="center" wrapText="1" indent="1"/>
    </xf>
    <xf numFmtId="166" fontId="17" fillId="13" borderId="34" xfId="1" applyNumberFormat="1" applyFont="1" applyFill="1" applyBorder="1" applyAlignment="1" applyProtection="1">
      <alignment horizontal="right" wrapText="1"/>
    </xf>
    <xf numFmtId="165" fontId="17" fillId="13" borderId="34" xfId="1" applyNumberFormat="1" applyFont="1" applyFill="1" applyBorder="1" applyAlignment="1" applyProtection="1">
      <alignment horizontal="right" wrapText="1"/>
    </xf>
    <xf numFmtId="164" fontId="3" fillId="6" borderId="2" xfId="1" applyNumberFormat="1" applyFont="1" applyFill="1" applyBorder="1" applyAlignment="1" applyProtection="1">
      <alignment horizontal="left"/>
    </xf>
    <xf numFmtId="164" fontId="3" fillId="6" borderId="33" xfId="1" applyNumberFormat="1" applyFont="1" applyFill="1" applyBorder="1" applyAlignment="1" applyProtection="1">
      <alignment horizontal="left"/>
    </xf>
    <xf numFmtId="0" fontId="16" fillId="0" borderId="6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165" fontId="18" fillId="0" borderId="0" xfId="1" applyNumberFormat="1" applyFont="1" applyBorder="1" applyProtection="1"/>
    <xf numFmtId="165" fontId="18" fillId="0" borderId="2" xfId="1" applyNumberFormat="1" applyFont="1" applyBorder="1" applyProtection="1"/>
    <xf numFmtId="0" fontId="3" fillId="0" borderId="2" xfId="1" applyBorder="1"/>
    <xf numFmtId="164" fontId="19" fillId="0" borderId="0" xfId="1" applyNumberFormat="1" applyFont="1" applyFill="1" applyBorder="1" applyAlignment="1" applyProtection="1">
      <alignment horizontal="left"/>
    </xf>
    <xf numFmtId="164" fontId="19" fillId="0" borderId="26" xfId="1" applyNumberFormat="1" applyFont="1" applyFill="1" applyBorder="1" applyAlignment="1" applyProtection="1">
      <alignment horizontal="left"/>
    </xf>
    <xf numFmtId="0" fontId="13" fillId="9" borderId="4" xfId="1" applyFont="1" applyFill="1" applyBorder="1" applyAlignment="1" applyProtection="1">
      <alignment horizontal="left" vertical="center"/>
      <protection locked="0"/>
    </xf>
    <xf numFmtId="0" fontId="3" fillId="0" borderId="5" xfId="1" applyBorder="1"/>
    <xf numFmtId="0" fontId="15" fillId="0" borderId="9" xfId="1" applyFont="1" applyFill="1" applyBorder="1" applyAlignment="1" applyProtection="1">
      <alignment horizontal="center"/>
    </xf>
    <xf numFmtId="164" fontId="3" fillId="5" borderId="22" xfId="1" applyNumberFormat="1" applyFont="1" applyFill="1" applyBorder="1" applyAlignment="1" applyProtection="1">
      <alignment horizontal="left"/>
      <protection locked="0"/>
    </xf>
    <xf numFmtId="164" fontId="3" fillId="5" borderId="1" xfId="1" applyNumberFormat="1" applyFont="1" applyFill="1" applyBorder="1" applyAlignment="1" applyProtection="1">
      <alignment horizontal="left"/>
      <protection locked="0"/>
    </xf>
    <xf numFmtId="164" fontId="3" fillId="5" borderId="9" xfId="1" applyNumberFormat="1" applyFont="1" applyFill="1" applyBorder="1" applyAlignment="1" applyProtection="1">
      <alignment horizontal="left"/>
      <protection locked="0"/>
    </xf>
    <xf numFmtId="164" fontId="3" fillId="5" borderId="5" xfId="1" applyNumberFormat="1" applyFont="1" applyFill="1" applyBorder="1" applyAlignment="1" applyProtection="1">
      <alignment horizontal="left"/>
      <protection locked="0"/>
    </xf>
    <xf numFmtId="164" fontId="3" fillId="5" borderId="0" xfId="1" applyNumberFormat="1" applyFont="1" applyFill="1" applyBorder="1" applyAlignment="1" applyProtection="1">
      <alignment horizontal="left"/>
      <protection locked="0"/>
    </xf>
    <xf numFmtId="164" fontId="3" fillId="5" borderId="26" xfId="1" applyNumberFormat="1" applyFont="1" applyFill="1" applyBorder="1" applyAlignment="1" applyProtection="1">
      <alignment horizontal="left"/>
      <protection locked="0"/>
    </xf>
    <xf numFmtId="166" fontId="7" fillId="12" borderId="45" xfId="1" applyNumberFormat="1" applyFont="1" applyFill="1" applyBorder="1" applyAlignment="1" applyProtection="1">
      <alignment vertical="center" wrapText="1"/>
      <protection locked="0"/>
    </xf>
    <xf numFmtId="2" fontId="7" fillId="6" borderId="46" xfId="1" applyNumberFormat="1" applyFont="1" applyFill="1" applyBorder="1" applyAlignment="1" applyProtection="1"/>
    <xf numFmtId="167" fontId="3" fillId="2" borderId="23" xfId="1" applyNumberFormat="1" applyFont="1" applyFill="1" applyBorder="1" applyAlignment="1" applyProtection="1">
      <alignment horizontal="right" vertical="center"/>
    </xf>
    <xf numFmtId="167" fontId="3" fillId="2" borderId="24" xfId="1" applyNumberFormat="1" applyFont="1" applyFill="1" applyBorder="1" applyAlignment="1" applyProtection="1">
      <alignment horizontal="right" vertical="center"/>
    </xf>
    <xf numFmtId="167" fontId="3" fillId="2" borderId="45" xfId="1" applyNumberFormat="1" applyFont="1" applyFill="1" applyBorder="1" applyAlignment="1" applyProtection="1">
      <alignment horizontal="right" vertical="center"/>
    </xf>
    <xf numFmtId="168" fontId="7" fillId="6" borderId="46" xfId="1" applyNumberFormat="1" applyFont="1" applyFill="1" applyBorder="1" applyAlignment="1" applyProtection="1">
      <alignment horizontal="left"/>
      <protection locked="0"/>
    </xf>
    <xf numFmtId="164" fontId="3" fillId="5" borderId="0" xfId="1" applyNumberFormat="1" applyFont="1" applyFill="1" applyBorder="1" applyAlignment="1" applyProtection="1">
      <alignment horizontal="left"/>
    </xf>
    <xf numFmtId="164" fontId="3" fillId="5" borderId="26" xfId="1" applyNumberFormat="1" applyFont="1" applyFill="1" applyBorder="1" applyAlignment="1" applyProtection="1">
      <alignment horizontal="left"/>
    </xf>
    <xf numFmtId="165" fontId="7" fillId="6" borderId="41" xfId="1" applyNumberFormat="1" applyFont="1" applyFill="1" applyBorder="1" applyAlignment="1" applyProtection="1"/>
    <xf numFmtId="165" fontId="7" fillId="6" borderId="42" xfId="1" applyNumberFormat="1" applyFont="1" applyFill="1" applyBorder="1" applyAlignment="1" applyProtection="1"/>
    <xf numFmtId="165" fontId="7" fillId="6" borderId="47" xfId="1" applyNumberFormat="1" applyFont="1" applyFill="1" applyBorder="1" applyAlignment="1" applyProtection="1"/>
    <xf numFmtId="2" fontId="7" fillId="6" borderId="48" xfId="1" applyNumberFormat="1" applyFont="1" applyFill="1" applyBorder="1" applyAlignment="1" applyProtection="1"/>
    <xf numFmtId="164" fontId="7" fillId="6" borderId="41" xfId="1" applyNumberFormat="1" applyFont="1" applyFill="1" applyBorder="1" applyAlignment="1" applyProtection="1">
      <alignment horizontal="left"/>
    </xf>
    <xf numFmtId="164" fontId="7" fillId="6" borderId="42" xfId="1" applyNumberFormat="1" applyFont="1" applyFill="1" applyBorder="1" applyAlignment="1" applyProtection="1">
      <alignment horizontal="left"/>
    </xf>
    <xf numFmtId="164" fontId="7" fillId="6" borderId="47" xfId="1" applyNumberFormat="1" applyFont="1" applyFill="1" applyBorder="1" applyAlignment="1" applyProtection="1">
      <alignment horizontal="left"/>
    </xf>
    <xf numFmtId="169" fontId="7" fillId="6" borderId="48" xfId="1" applyNumberFormat="1" applyFont="1" applyFill="1" applyBorder="1" applyAlignment="1" applyProtection="1">
      <alignment horizontal="right"/>
      <protection locked="0"/>
    </xf>
    <xf numFmtId="166" fontId="3" fillId="12" borderId="47" xfId="1" applyNumberFormat="1" applyFont="1" applyFill="1" applyBorder="1" applyAlignment="1" applyProtection="1">
      <alignment vertical="center" wrapText="1"/>
      <protection locked="0"/>
    </xf>
    <xf numFmtId="167" fontId="3" fillId="2" borderId="41" xfId="1" applyNumberFormat="1" applyFont="1" applyFill="1" applyBorder="1" applyAlignment="1" applyProtection="1">
      <alignment horizontal="right" vertical="center"/>
    </xf>
    <xf numFmtId="167" fontId="3" fillId="2" borderId="42" xfId="1" applyNumberFormat="1" applyFont="1" applyFill="1" applyBorder="1" applyAlignment="1" applyProtection="1">
      <alignment horizontal="right" vertical="center"/>
    </xf>
    <xf numFmtId="167" fontId="3" fillId="2" borderId="47" xfId="1" applyNumberFormat="1" applyFont="1" applyFill="1" applyBorder="1" applyAlignment="1" applyProtection="1">
      <alignment horizontal="right" vertical="center"/>
    </xf>
    <xf numFmtId="4" fontId="7" fillId="6" borderId="48" xfId="1" applyNumberFormat="1" applyFont="1" applyFill="1" applyBorder="1" applyAlignment="1" applyProtection="1">
      <alignment horizontal="right"/>
      <protection locked="0"/>
    </xf>
    <xf numFmtId="0" fontId="3" fillId="0" borderId="0" xfId="1" applyFill="1" applyBorder="1" applyProtection="1"/>
    <xf numFmtId="165" fontId="3" fillId="12" borderId="47" xfId="1" applyNumberFormat="1" applyFont="1" applyFill="1" applyBorder="1" applyAlignment="1" applyProtection="1">
      <alignment vertical="center" wrapText="1"/>
      <protection locked="0"/>
    </xf>
    <xf numFmtId="0" fontId="6" fillId="6" borderId="48" xfId="1" applyFont="1" applyFill="1" applyBorder="1"/>
    <xf numFmtId="165" fontId="3" fillId="12" borderId="49" xfId="1" applyNumberFormat="1" applyFont="1" applyFill="1" applyBorder="1" applyAlignment="1" applyProtection="1">
      <alignment vertical="center" wrapText="1"/>
      <protection locked="0"/>
    </xf>
    <xf numFmtId="165" fontId="3" fillId="12" borderId="50" xfId="1" applyNumberFormat="1" applyFont="1" applyFill="1" applyBorder="1" applyAlignment="1" applyProtection="1">
      <alignment vertical="center" wrapText="1"/>
      <protection locked="0"/>
    </xf>
    <xf numFmtId="165" fontId="3" fillId="12" borderId="51" xfId="1" applyNumberFormat="1" applyFont="1" applyFill="1" applyBorder="1" applyAlignment="1" applyProtection="1">
      <alignment vertical="center" wrapText="1"/>
      <protection locked="0"/>
    </xf>
    <xf numFmtId="167" fontId="3" fillId="2" borderId="49" xfId="1" applyNumberFormat="1" applyFont="1" applyFill="1" applyBorder="1" applyAlignment="1" applyProtection="1">
      <alignment horizontal="right" vertical="center"/>
    </xf>
    <xf numFmtId="167" fontId="3" fillId="2" borderId="50" xfId="1" applyNumberFormat="1" applyFont="1" applyFill="1" applyBorder="1" applyAlignment="1" applyProtection="1">
      <alignment horizontal="right" vertical="center"/>
    </xf>
    <xf numFmtId="167" fontId="3" fillId="2" borderId="51" xfId="1" applyNumberFormat="1" applyFont="1" applyFill="1" applyBorder="1" applyAlignment="1" applyProtection="1">
      <alignment horizontal="right" vertical="center"/>
    </xf>
    <xf numFmtId="0" fontId="3" fillId="0" borderId="52" xfId="1" applyFont="1" applyBorder="1" applyAlignment="1" applyProtection="1">
      <alignment horizontal="left" vertical="center" wrapText="1" indent="1"/>
    </xf>
    <xf numFmtId="165" fontId="3" fillId="12" borderId="27" xfId="1" applyNumberFormat="1" applyFont="1" applyFill="1" applyBorder="1" applyAlignment="1" applyProtection="1">
      <alignment vertical="center" wrapText="1"/>
      <protection locked="0"/>
    </xf>
    <xf numFmtId="165" fontId="3" fillId="12" borderId="28" xfId="1" applyNumberFormat="1" applyFont="1" applyFill="1" applyBorder="1" applyAlignment="1" applyProtection="1">
      <alignment vertical="center" wrapText="1"/>
      <protection locked="0"/>
    </xf>
    <xf numFmtId="165" fontId="3" fillId="12" borderId="53" xfId="1" applyNumberFormat="1" applyFont="1" applyFill="1" applyBorder="1" applyAlignment="1" applyProtection="1">
      <alignment vertical="center" wrapText="1"/>
      <protection locked="0"/>
    </xf>
    <xf numFmtId="2" fontId="7" fillId="6" borderId="54" xfId="1" applyNumberFormat="1" applyFont="1" applyFill="1" applyBorder="1" applyAlignment="1" applyProtection="1"/>
    <xf numFmtId="166" fontId="17" fillId="13" borderId="54" xfId="1" applyNumberFormat="1" applyFont="1" applyFill="1" applyBorder="1" applyAlignment="1" applyProtection="1">
      <alignment horizontal="right" wrapText="1"/>
    </xf>
    <xf numFmtId="166" fontId="17" fillId="13" borderId="55" xfId="1" applyNumberFormat="1" applyFont="1" applyFill="1" applyBorder="1" applyAlignment="1" applyProtection="1">
      <alignment vertical="center"/>
    </xf>
    <xf numFmtId="166" fontId="17" fillId="13" borderId="2" xfId="1" applyNumberFormat="1" applyFont="1" applyFill="1" applyBorder="1" applyAlignment="1" applyProtection="1">
      <alignment vertical="center"/>
    </xf>
    <xf numFmtId="0" fontId="17" fillId="13" borderId="54" xfId="1" applyFont="1" applyFill="1" applyBorder="1" applyAlignment="1" applyProtection="1">
      <alignment vertical="center"/>
    </xf>
    <xf numFmtId="165" fontId="17" fillId="13" borderId="34" xfId="1" applyNumberFormat="1" applyFont="1" applyFill="1" applyBorder="1" applyAlignment="1" applyProtection="1">
      <alignment vertical="center"/>
    </xf>
    <xf numFmtId="165" fontId="17" fillId="13" borderId="35" xfId="1" applyNumberFormat="1" applyFont="1" applyFill="1" applyBorder="1" applyAlignment="1" applyProtection="1">
      <alignment vertical="center"/>
    </xf>
    <xf numFmtId="165" fontId="17" fillId="13" borderId="56" xfId="1" applyNumberFormat="1" applyFont="1" applyFill="1" applyBorder="1" applyAlignment="1" applyProtection="1">
      <alignment vertical="center"/>
    </xf>
    <xf numFmtId="165" fontId="17" fillId="13" borderId="57" xfId="1" applyNumberFormat="1" applyFont="1" applyFill="1" applyBorder="1" applyAlignment="1" applyProtection="1">
      <alignment vertical="center"/>
    </xf>
    <xf numFmtId="164" fontId="3" fillId="5" borderId="2" xfId="1" applyNumberFormat="1" applyFont="1" applyFill="1" applyBorder="1" applyAlignment="1" applyProtection="1">
      <alignment horizontal="left"/>
    </xf>
    <xf numFmtId="164" fontId="3" fillId="5" borderId="33" xfId="1" applyNumberFormat="1" applyFont="1" applyFill="1" applyBorder="1" applyAlignment="1" applyProtection="1">
      <alignment horizontal="left"/>
    </xf>
    <xf numFmtId="0" fontId="9" fillId="6" borderId="3" xfId="1" applyFont="1" applyFill="1" applyBorder="1" applyAlignment="1" applyProtection="1">
      <alignment horizontal="left" vertical="center"/>
    </xf>
    <xf numFmtId="0" fontId="7" fillId="6" borderId="6" xfId="1" applyFont="1" applyFill="1" applyBorder="1" applyAlignment="1" applyProtection="1">
      <alignment horizontal="left" vertical="center"/>
    </xf>
    <xf numFmtId="0" fontId="7" fillId="6" borderId="4" xfId="1" applyFont="1" applyFill="1" applyBorder="1" applyAlignment="1" applyProtection="1">
      <alignment horizontal="left" vertical="center"/>
    </xf>
    <xf numFmtId="0" fontId="7" fillId="6" borderId="0" xfId="1" applyFont="1" applyFill="1" applyBorder="1" applyAlignment="1" applyProtection="1">
      <alignment horizontal="left" vertical="center"/>
    </xf>
    <xf numFmtId="0" fontId="7" fillId="6" borderId="26" xfId="1" applyFont="1" applyFill="1" applyBorder="1" applyAlignment="1" applyProtection="1">
      <alignment horizontal="left" vertical="center"/>
    </xf>
    <xf numFmtId="167" fontId="3" fillId="2" borderId="58" xfId="1" applyNumberFormat="1" applyFont="1" applyFill="1" applyBorder="1" applyAlignment="1" applyProtection="1">
      <alignment horizontal="right" vertical="center"/>
    </xf>
    <xf numFmtId="167" fontId="3" fillId="2" borderId="59" xfId="1" applyNumberFormat="1" applyFont="1" applyFill="1" applyBorder="1" applyAlignment="1" applyProtection="1">
      <alignment horizontal="right" vertical="center"/>
    </xf>
    <xf numFmtId="167" fontId="3" fillId="2" borderId="60" xfId="1" applyNumberFormat="1" applyFont="1" applyFill="1" applyBorder="1" applyAlignment="1" applyProtection="1">
      <alignment horizontal="right" vertical="center"/>
    </xf>
    <xf numFmtId="167" fontId="3" fillId="2" borderId="0" xfId="1" applyNumberFormat="1" applyFont="1" applyFill="1" applyBorder="1" applyAlignment="1" applyProtection="1">
      <alignment horizontal="right" vertical="center"/>
    </xf>
    <xf numFmtId="0" fontId="9" fillId="6" borderId="57" xfId="1" applyFont="1" applyFill="1" applyBorder="1" applyAlignment="1" applyProtection="1">
      <alignment horizontal="left" vertical="center"/>
    </xf>
    <xf numFmtId="0" fontId="3" fillId="0" borderId="0" xfId="1" applyFill="1" applyProtection="1">
      <protection locked="0"/>
    </xf>
    <xf numFmtId="0" fontId="9" fillId="6" borderId="48" xfId="1" applyFont="1" applyFill="1" applyBorder="1" applyAlignment="1" applyProtection="1">
      <alignment horizontal="left" vertical="center"/>
    </xf>
    <xf numFmtId="0" fontId="3" fillId="2" borderId="10" xfId="1" applyFont="1" applyFill="1" applyBorder="1" applyAlignment="1" applyProtection="1">
      <alignment horizontal="right" indent="2"/>
    </xf>
    <xf numFmtId="0" fontId="3" fillId="6" borderId="46" xfId="1" applyFont="1" applyFill="1" applyBorder="1" applyAlignment="1" applyProtection="1">
      <alignment horizontal="right" indent="2"/>
    </xf>
    <xf numFmtId="167" fontId="3" fillId="2" borderId="6" xfId="1" applyNumberFormat="1" applyFont="1" applyFill="1" applyBorder="1" applyAlignment="1" applyProtection="1">
      <alignment horizontal="right" vertical="center"/>
    </xf>
    <xf numFmtId="167" fontId="3" fillId="2" borderId="61" xfId="1" applyNumberFormat="1" applyFont="1" applyFill="1" applyBorder="1" applyAlignment="1" applyProtection="1">
      <alignment horizontal="right" vertical="center"/>
    </xf>
    <xf numFmtId="167" fontId="3" fillId="2" borderId="25" xfId="1" applyNumberFormat="1" applyFont="1" applyFill="1" applyBorder="1" applyAlignment="1" applyProtection="1">
      <alignment horizontal="right" vertical="center"/>
    </xf>
    <xf numFmtId="167" fontId="3" fillId="5" borderId="3" xfId="1" applyNumberFormat="1" applyFont="1" applyFill="1" applyBorder="1" applyAlignment="1" applyProtection="1">
      <alignment horizontal="right" vertical="center"/>
    </xf>
    <xf numFmtId="167" fontId="3" fillId="5" borderId="1" xfId="1" applyNumberFormat="1" applyFont="1" applyFill="1" applyBorder="1" applyAlignment="1" applyProtection="1">
      <alignment horizontal="right" vertical="center"/>
    </xf>
    <xf numFmtId="167" fontId="3" fillId="5" borderId="9" xfId="1" applyNumberFormat="1" applyFont="1" applyFill="1" applyBorder="1" applyAlignment="1" applyProtection="1">
      <alignment horizontal="right" vertical="center"/>
    </xf>
    <xf numFmtId="167" fontId="3" fillId="5" borderId="48" xfId="1" applyNumberFormat="1" applyFont="1" applyFill="1" applyBorder="1" applyAlignment="1" applyProtection="1">
      <alignment horizontal="right"/>
    </xf>
    <xf numFmtId="0" fontId="3" fillId="2" borderId="14" xfId="1" applyFont="1" applyFill="1" applyBorder="1" applyAlignment="1" applyProtection="1">
      <alignment horizontal="right" indent="2"/>
    </xf>
    <xf numFmtId="0" fontId="3" fillId="6" borderId="5" xfId="1" applyFont="1" applyFill="1" applyBorder="1" applyAlignment="1" applyProtection="1">
      <alignment horizontal="right" indent="2"/>
    </xf>
    <xf numFmtId="167" fontId="3" fillId="5" borderId="0" xfId="1" applyNumberFormat="1" applyFont="1" applyFill="1" applyBorder="1" applyAlignment="1" applyProtection="1">
      <alignment horizontal="left" vertical="center"/>
    </xf>
    <xf numFmtId="167" fontId="3" fillId="2" borderId="27" xfId="1" applyNumberFormat="1" applyFont="1" applyFill="1" applyBorder="1" applyAlignment="1" applyProtection="1">
      <alignment horizontal="right" vertical="center"/>
    </xf>
    <xf numFmtId="167" fontId="3" fillId="2" borderId="62" xfId="1" applyNumberFormat="1" applyFont="1" applyFill="1" applyBorder="1" applyAlignment="1" applyProtection="1">
      <alignment horizontal="right" vertical="center"/>
    </xf>
    <xf numFmtId="167" fontId="3" fillId="2" borderId="43" xfId="1" applyNumberFormat="1" applyFont="1" applyFill="1" applyBorder="1" applyAlignment="1" applyProtection="1">
      <alignment horizontal="right" vertical="center"/>
    </xf>
    <xf numFmtId="167" fontId="3" fillId="2" borderId="63" xfId="1" applyNumberFormat="1" applyFont="1" applyFill="1" applyBorder="1" applyAlignment="1" applyProtection="1">
      <alignment horizontal="right" vertical="center"/>
    </xf>
    <xf numFmtId="167" fontId="3" fillId="5" borderId="64" xfId="1" applyNumberFormat="1" applyFont="1" applyFill="1" applyBorder="1" applyAlignment="1" applyProtection="1">
      <alignment horizontal="right" vertical="center"/>
    </xf>
    <xf numFmtId="167" fontId="3" fillId="5" borderId="0" xfId="1" applyNumberFormat="1" applyFont="1" applyFill="1" applyBorder="1" applyAlignment="1" applyProtection="1">
      <alignment horizontal="right" vertical="center"/>
    </xf>
    <xf numFmtId="167" fontId="3" fillId="5" borderId="26" xfId="1" applyNumberFormat="1" applyFont="1" applyFill="1" applyBorder="1" applyAlignment="1" applyProtection="1">
      <alignment horizontal="right" vertical="center"/>
    </xf>
    <xf numFmtId="167" fontId="3" fillId="2" borderId="30" xfId="1" applyNumberFormat="1" applyFont="1" applyFill="1" applyBorder="1" applyAlignment="1" applyProtection="1">
      <alignment horizontal="right" vertical="center"/>
    </xf>
    <xf numFmtId="167" fontId="3" fillId="2" borderId="65" xfId="1" applyNumberFormat="1" applyFont="1" applyFill="1" applyBorder="1" applyAlignment="1" applyProtection="1">
      <alignment horizontal="right" vertical="center"/>
    </xf>
    <xf numFmtId="167" fontId="3" fillId="2" borderId="18" xfId="1" applyNumberFormat="1" applyFont="1" applyFill="1" applyBorder="1" applyAlignment="1" applyProtection="1">
      <alignment horizontal="right" vertical="center"/>
    </xf>
    <xf numFmtId="167" fontId="3" fillId="2" borderId="44" xfId="1" applyNumberFormat="1" applyFont="1" applyFill="1" applyBorder="1" applyAlignment="1" applyProtection="1">
      <alignment horizontal="right" vertical="center"/>
    </xf>
    <xf numFmtId="167" fontId="3" fillId="5" borderId="54" xfId="1" applyNumberFormat="1" applyFont="1" applyFill="1" applyBorder="1" applyAlignment="1" applyProtection="1">
      <alignment horizontal="right" vertical="center"/>
    </xf>
    <xf numFmtId="0" fontId="6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left" wrapText="1"/>
    </xf>
    <xf numFmtId="0" fontId="3" fillId="2" borderId="18" xfId="1" applyFont="1" applyFill="1" applyBorder="1" applyAlignment="1" applyProtection="1">
      <alignment horizontal="right" indent="2"/>
    </xf>
    <xf numFmtId="0" fontId="3" fillId="6" borderId="64" xfId="1" applyFont="1" applyFill="1" applyBorder="1" applyAlignment="1" applyProtection="1">
      <alignment horizontal="right" indent="2"/>
    </xf>
    <xf numFmtId="167" fontId="3" fillId="5" borderId="2" xfId="1" applyNumberFormat="1" applyFont="1" applyFill="1" applyBorder="1" applyAlignment="1" applyProtection="1">
      <alignment horizontal="right" vertical="center"/>
    </xf>
    <xf numFmtId="167" fontId="3" fillId="5" borderId="33" xfId="1" applyNumberFormat="1" applyFont="1" applyFill="1" applyBorder="1" applyAlignment="1" applyProtection="1">
      <alignment horizontal="left" vertical="center"/>
    </xf>
    <xf numFmtId="167" fontId="3" fillId="2" borderId="31" xfId="1" applyNumberFormat="1" applyFont="1" applyFill="1" applyBorder="1" applyAlignment="1" applyProtection="1">
      <alignment horizontal="right" vertical="center"/>
    </xf>
    <xf numFmtId="167" fontId="3" fillId="2" borderId="28" xfId="1" applyNumberFormat="1" applyFont="1" applyFill="1" applyBorder="1" applyAlignment="1" applyProtection="1">
      <alignment horizontal="right" vertical="center"/>
    </xf>
    <xf numFmtId="167" fontId="3" fillId="2" borderId="53" xfId="1" applyNumberFormat="1" applyFont="1" applyFill="1" applyBorder="1" applyAlignment="1" applyProtection="1">
      <alignment horizontal="right" vertical="center"/>
    </xf>
    <xf numFmtId="167" fontId="3" fillId="5" borderId="54" xfId="1" applyNumberFormat="1" applyFont="1" applyFill="1" applyBorder="1" applyAlignment="1" applyProtection="1">
      <alignment horizontal="right"/>
    </xf>
    <xf numFmtId="0" fontId="17" fillId="13" borderId="3" xfId="1" applyFont="1" applyFill="1" applyBorder="1" applyAlignment="1" applyProtection="1">
      <alignment vertical="center"/>
    </xf>
    <xf numFmtId="0" fontId="17" fillId="13" borderId="6" xfId="1" applyFont="1" applyFill="1" applyBorder="1" applyAlignment="1" applyProtection="1">
      <alignment wrapText="1"/>
    </xf>
    <xf numFmtId="167" fontId="17" fillId="13" borderId="6" xfId="1" applyNumberFormat="1" applyFont="1" applyFill="1" applyBorder="1" applyAlignment="1" applyProtection="1">
      <alignment horizontal="right"/>
    </xf>
    <xf numFmtId="167" fontId="17" fillId="13" borderId="4" xfId="1" applyNumberFormat="1" applyFont="1" applyFill="1" applyBorder="1" applyAlignment="1" applyProtection="1">
      <alignment horizontal="right"/>
    </xf>
    <xf numFmtId="167" fontId="17" fillId="13" borderId="2" xfId="1" applyNumberFormat="1" applyFont="1" applyFill="1" applyBorder="1" applyAlignment="1" applyProtection="1">
      <alignment horizontal="right" vertical="center"/>
    </xf>
    <xf numFmtId="167" fontId="17" fillId="13" borderId="66" xfId="1" applyNumberFormat="1" applyFont="1" applyFill="1" applyBorder="1" applyAlignment="1" applyProtection="1">
      <alignment horizontal="right" vertical="center"/>
    </xf>
    <xf numFmtId="167" fontId="17" fillId="13" borderId="67" xfId="1" applyNumberFormat="1" applyFont="1" applyFill="1" applyBorder="1" applyAlignment="1" applyProtection="1">
      <alignment horizontal="right" vertical="center"/>
    </xf>
    <xf numFmtId="167" fontId="17" fillId="13" borderId="68" xfId="1" applyNumberFormat="1" applyFont="1" applyFill="1" applyBorder="1" applyAlignment="1" applyProtection="1">
      <alignment horizontal="right" vertical="center"/>
    </xf>
    <xf numFmtId="167" fontId="17" fillId="13" borderId="54" xfId="1" applyNumberFormat="1" applyFont="1" applyFill="1" applyBorder="1" applyAlignment="1" applyProtection="1">
      <alignment horizontal="right"/>
    </xf>
    <xf numFmtId="0" fontId="7" fillId="2" borderId="0" xfId="1" applyFont="1" applyFill="1" applyBorder="1" applyAlignment="1" applyProtection="1">
      <alignment horizontal="left" wrapText="1"/>
    </xf>
    <xf numFmtId="167" fontId="7" fillId="2" borderId="1" xfId="1" applyNumberFormat="1" applyFont="1" applyFill="1" applyBorder="1" applyAlignment="1" applyProtection="1">
      <alignment horizontal="right" vertical="center"/>
    </xf>
    <xf numFmtId="0" fontId="17" fillId="13" borderId="6" xfId="1" applyFont="1" applyFill="1" applyBorder="1" applyAlignment="1" applyProtection="1">
      <alignment vertical="center"/>
    </xf>
    <xf numFmtId="2" fontId="7" fillId="13" borderId="6" xfId="1" applyNumberFormat="1" applyFont="1" applyFill="1" applyBorder="1" applyAlignment="1" applyProtection="1">
      <alignment horizontal="right"/>
    </xf>
    <xf numFmtId="2" fontId="7" fillId="13" borderId="69" xfId="1" applyNumberFormat="1" applyFont="1" applyFill="1" applyBorder="1" applyAlignment="1" applyProtection="1">
      <alignment horizontal="right"/>
    </xf>
    <xf numFmtId="170" fontId="17" fillId="13" borderId="6" xfId="1" applyNumberFormat="1" applyFont="1" applyFill="1" applyBorder="1" applyAlignment="1" applyProtection="1">
      <alignment horizontal="right" vertical="center"/>
    </xf>
    <xf numFmtId="170" fontId="17" fillId="13" borderId="70" xfId="1" applyNumberFormat="1" applyFont="1" applyFill="1" applyBorder="1" applyAlignment="1" applyProtection="1">
      <alignment horizontal="right" vertical="center"/>
    </xf>
    <xf numFmtId="170" fontId="17" fillId="13" borderId="68" xfId="1" applyNumberFormat="1" applyFont="1" applyFill="1" applyBorder="1" applyAlignment="1" applyProtection="1">
      <alignment horizontal="right" vertical="center"/>
    </xf>
    <xf numFmtId="167" fontId="17" fillId="13" borderId="57" xfId="1" applyNumberFormat="1" applyFont="1" applyFill="1" applyBorder="1" applyAlignment="1" applyProtection="1">
      <alignment horizontal="right"/>
    </xf>
    <xf numFmtId="0" fontId="15" fillId="12" borderId="46" xfId="0" applyNumberFormat="1" applyFont="1" applyFill="1" applyBorder="1" applyAlignment="1" applyProtection="1">
      <alignment horizontal="center"/>
    </xf>
    <xf numFmtId="0" fontId="1" fillId="0" borderId="0" xfId="0" applyFont="1"/>
    <xf numFmtId="2" fontId="6" fillId="14" borderId="71" xfId="0" applyNumberFormat="1" applyFont="1" applyFill="1" applyBorder="1" applyAlignment="1">
      <alignment horizontal="center"/>
    </xf>
    <xf numFmtId="10" fontId="3" fillId="15" borderId="17" xfId="1" applyNumberFormat="1" applyFont="1" applyFill="1" applyBorder="1" applyAlignment="1" applyProtection="1">
      <alignment horizontal="right" vertical="center" wrapText="1"/>
    </xf>
    <xf numFmtId="166" fontId="3" fillId="15" borderId="13" xfId="1" applyNumberFormat="1" applyFont="1" applyFill="1" applyBorder="1" applyAlignment="1" applyProtection="1">
      <alignment vertical="center" wrapText="1"/>
    </xf>
    <xf numFmtId="164" fontId="16" fillId="0" borderId="0" xfId="3" applyFont="1" applyFill="1" applyBorder="1" applyAlignment="1" applyProtection="1">
      <alignment vertical="center"/>
    </xf>
    <xf numFmtId="166" fontId="17" fillId="13" borderId="57" xfId="1" applyNumberFormat="1" applyFont="1" applyFill="1" applyBorder="1" applyAlignment="1" applyProtection="1">
      <alignment horizontal="right" wrapText="1"/>
    </xf>
    <xf numFmtId="166" fontId="3" fillId="0" borderId="0" xfId="1" applyNumberFormat="1"/>
    <xf numFmtId="0" fontId="15" fillId="11" borderId="23" xfId="1" applyFont="1" applyFill="1" applyBorder="1" applyAlignment="1" applyProtection="1">
      <alignment horizontal="center"/>
    </xf>
    <xf numFmtId="0" fontId="15" fillId="11" borderId="24" xfId="1" applyFont="1" applyFill="1" applyBorder="1" applyAlignment="1" applyProtection="1">
      <alignment horizontal="center"/>
    </xf>
    <xf numFmtId="0" fontId="15" fillId="11" borderId="25" xfId="1" applyFont="1" applyFill="1" applyBorder="1" applyAlignment="1" applyProtection="1">
      <alignment horizontal="center"/>
    </xf>
    <xf numFmtId="0" fontId="3" fillId="5" borderId="0" xfId="1" applyFill="1" applyAlignment="1" applyProtection="1">
      <alignment horizontal="left" vertical="top" wrapText="1"/>
      <protection locked="0"/>
    </xf>
    <xf numFmtId="0" fontId="10" fillId="7" borderId="3" xfId="1" applyFont="1" applyFill="1" applyBorder="1" applyAlignment="1" applyProtection="1">
      <alignment horizontal="center" vertical="center"/>
      <protection locked="0"/>
    </xf>
    <xf numFmtId="0" fontId="10" fillId="7" borderId="6" xfId="1" applyFont="1" applyFill="1" applyBorder="1" applyAlignment="1" applyProtection="1">
      <alignment horizontal="center" vertical="center"/>
      <protection locked="0"/>
    </xf>
    <xf numFmtId="0" fontId="10" fillId="7" borderId="4" xfId="1" applyFont="1" applyFill="1" applyBorder="1" applyAlignment="1" applyProtection="1">
      <alignment horizontal="center" vertical="center"/>
      <protection locked="0"/>
    </xf>
    <xf numFmtId="0" fontId="10" fillId="7" borderId="3" xfId="1" applyFont="1" applyFill="1" applyBorder="1" applyAlignment="1" applyProtection="1">
      <alignment horizontal="center" vertical="center"/>
    </xf>
    <xf numFmtId="0" fontId="10" fillId="7" borderId="4" xfId="1" applyFont="1" applyFill="1" applyBorder="1" applyAlignment="1" applyProtection="1">
      <alignment horizontal="center" vertical="center"/>
    </xf>
    <xf numFmtId="0" fontId="15" fillId="10" borderId="23" xfId="1" applyFont="1" applyFill="1" applyBorder="1" applyAlignment="1" applyProtection="1">
      <alignment horizontal="center"/>
    </xf>
    <xf numFmtId="0" fontId="15" fillId="10" borderId="24" xfId="1" applyFont="1" applyFill="1" applyBorder="1" applyAlignment="1" applyProtection="1">
      <alignment horizontal="center"/>
    </xf>
    <xf numFmtId="0" fontId="15" fillId="10" borderId="25" xfId="1" applyFont="1" applyFill="1" applyBorder="1" applyAlignment="1" applyProtection="1">
      <alignment horizontal="center"/>
    </xf>
    <xf numFmtId="0" fontId="7" fillId="10" borderId="27" xfId="1" applyFont="1" applyFill="1" applyBorder="1" applyAlignment="1" applyProtection="1">
      <alignment horizontal="center" vertical="center"/>
    </xf>
    <xf numFmtId="0" fontId="7" fillId="10" borderId="28" xfId="1" applyFont="1" applyFill="1" applyBorder="1" applyAlignment="1" applyProtection="1">
      <alignment horizontal="center" vertical="center"/>
    </xf>
    <xf numFmtId="0" fontId="7" fillId="10" borderId="29" xfId="1" applyFont="1" applyFill="1" applyBorder="1" applyAlignment="1" applyProtection="1">
      <alignment horizontal="center" vertical="center"/>
    </xf>
    <xf numFmtId="0" fontId="7" fillId="10" borderId="3" xfId="1" applyFont="1" applyFill="1" applyBorder="1" applyAlignment="1" applyProtection="1">
      <alignment horizontal="center" vertical="center"/>
    </xf>
    <xf numFmtId="0" fontId="7" fillId="10" borderId="6" xfId="1" applyFont="1" applyFill="1" applyBorder="1" applyAlignment="1" applyProtection="1">
      <alignment horizontal="center" vertical="center"/>
    </xf>
    <xf numFmtId="0" fontId="7" fillId="10" borderId="1" xfId="1" applyFont="1" applyFill="1" applyBorder="1" applyAlignment="1" applyProtection="1">
      <alignment horizontal="center" vertical="center"/>
    </xf>
    <xf numFmtId="0" fontId="7" fillId="10" borderId="9" xfId="1" applyFont="1" applyFill="1" applyBorder="1" applyAlignment="1" applyProtection="1">
      <alignment horizontal="center" vertical="center"/>
    </xf>
    <xf numFmtId="0" fontId="15" fillId="10" borderId="22" xfId="1" applyFont="1" applyFill="1" applyBorder="1" applyAlignment="1" applyProtection="1">
      <alignment horizontal="center"/>
    </xf>
    <xf numFmtId="0" fontId="15" fillId="10" borderId="1" xfId="1" applyFont="1" applyFill="1" applyBorder="1" applyAlignment="1" applyProtection="1">
      <alignment horizontal="center"/>
    </xf>
    <xf numFmtId="0" fontId="15" fillId="10" borderId="9" xfId="1" applyFont="1" applyFill="1" applyBorder="1" applyAlignment="1" applyProtection="1">
      <alignment horizontal="center"/>
    </xf>
  </cellXfs>
  <cellStyles count="4">
    <cellStyle name="Comma" xfId="3" builtinId="3"/>
    <cellStyle name="Normal" xfId="0" builtinId="0"/>
    <cellStyle name="Normal 10" xfId="2"/>
    <cellStyle name="Normal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showGridLines="0" tabSelected="1" zoomScale="60" zoomScaleNormal="60" workbookViewId="0">
      <selection activeCell="V49" sqref="V49"/>
    </sheetView>
  </sheetViews>
  <sheetFormatPr defaultColWidth="0" defaultRowHeight="15" zeroHeight="1" x14ac:dyDescent="0.25"/>
  <cols>
    <col min="1" max="1" width="3.5703125" style="11" customWidth="1"/>
    <col min="2" max="2" width="85.85546875" style="5" customWidth="1"/>
    <col min="3" max="20" width="15.28515625" style="5" customWidth="1"/>
    <col min="21" max="21" width="15.85546875" style="5" customWidth="1"/>
    <col min="22" max="22" width="47.5703125" style="4" bestFit="1" customWidth="1"/>
    <col min="23" max="23" width="10.5703125" style="4" bestFit="1" customWidth="1"/>
    <col min="24" max="16384" width="9.140625" style="5" hidden="1"/>
  </cols>
  <sheetData>
    <row r="1" spans="1:23" ht="30" customHeight="1" x14ac:dyDescent="0.2">
      <c r="A1" s="4"/>
      <c r="B1" s="1" t="s">
        <v>32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3" ht="30" customHeight="1" x14ac:dyDescent="0.2">
      <c r="A2" s="4"/>
      <c r="B2" s="6" t="s">
        <v>33</v>
      </c>
      <c r="C2" s="7"/>
      <c r="D2" s="7"/>
      <c r="E2" s="7"/>
      <c r="F2" s="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30" customHeight="1" x14ac:dyDescent="0.2">
      <c r="A3" s="4"/>
      <c r="B3" s="6" t="s">
        <v>34</v>
      </c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s="10" customFormat="1" ht="30" customHeight="1" x14ac:dyDescent="0.3">
      <c r="A4" s="4"/>
      <c r="B4" s="8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4"/>
      <c r="W4" s="4"/>
    </row>
    <row r="5" spans="1:23" ht="24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3" ht="25.5" customHeight="1" x14ac:dyDescent="0.2">
      <c r="A6" s="4"/>
      <c r="B6" s="12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3" ht="12.75" x14ac:dyDescent="0.2">
      <c r="A7" s="4"/>
      <c r="B7" s="228" t="s">
        <v>2</v>
      </c>
      <c r="C7" s="228"/>
      <c r="D7" s="228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3" ht="12.75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3" ht="13.5" thickBo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3" s="13" customFormat="1" ht="24.75" customHeight="1" thickBot="1" x14ac:dyDescent="0.25">
      <c r="A10" s="4"/>
      <c r="B10" s="14" t="s">
        <v>3</v>
      </c>
      <c r="C10" s="15"/>
      <c r="D10" s="15"/>
      <c r="E10" s="15"/>
      <c r="F10" s="15"/>
      <c r="G10" s="15"/>
      <c r="H10" s="1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13" customFormat="1" ht="18.75" thickBot="1" x14ac:dyDescent="0.25">
      <c r="A11" s="4"/>
      <c r="B11" s="17"/>
      <c r="C11" s="229" t="s">
        <v>4</v>
      </c>
      <c r="D11" s="230"/>
      <c r="E11" s="230"/>
      <c r="F11" s="231"/>
      <c r="G11" s="232" t="s">
        <v>5</v>
      </c>
      <c r="H11" s="23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13" customFormat="1" ht="18.75" thickBot="1" x14ac:dyDescent="0.25">
      <c r="A12" s="4"/>
      <c r="B12" s="17"/>
      <c r="C12" s="18" t="s">
        <v>36</v>
      </c>
      <c r="D12" s="19" t="s">
        <v>37</v>
      </c>
      <c r="E12" s="20" t="s">
        <v>29</v>
      </c>
      <c r="F12" s="20" t="s">
        <v>38</v>
      </c>
      <c r="G12" s="20" t="s">
        <v>39</v>
      </c>
      <c r="H12" s="21" t="s">
        <v>40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5.75" customHeight="1" x14ac:dyDescent="0.2">
      <c r="A13" s="4"/>
      <c r="B13" s="22" t="s">
        <v>6</v>
      </c>
      <c r="C13" s="23">
        <v>108.6</v>
      </c>
      <c r="D13" s="24">
        <v>110.7</v>
      </c>
      <c r="E13" s="24">
        <v>113</v>
      </c>
      <c r="F13" s="24">
        <v>114.8</v>
      </c>
      <c r="G13" s="24">
        <v>114.4</v>
      </c>
      <c r="H13" s="221">
        <f>G13*(1+3%)</f>
        <v>117.83200000000001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3" s="28" customFormat="1" ht="12.75" x14ac:dyDescent="0.2">
      <c r="A14" s="4"/>
      <c r="B14" s="25" t="s">
        <v>7</v>
      </c>
      <c r="C14" s="26"/>
      <c r="D14" s="27">
        <f>D13/C13-1</f>
        <v>1.9337016574585641E-2</v>
      </c>
      <c r="E14" s="27">
        <f>E13/D13-1</f>
        <v>2.0776874435411097E-2</v>
      </c>
      <c r="F14" s="27">
        <f>F13/E13-1</f>
        <v>1.5929203539823078E-2</v>
      </c>
      <c r="G14" s="27">
        <f>G13/F13-1</f>
        <v>-3.4843205574912606E-3</v>
      </c>
      <c r="H14" s="220">
        <f>H13/G13-1</f>
        <v>3.0000000000000027E-2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4" customFormat="1" ht="13.5" thickBot="1" x14ac:dyDescent="0.25">
      <c r="B15" s="29" t="s">
        <v>35</v>
      </c>
      <c r="C15" s="30">
        <f>D15/(1+D14)</f>
        <v>0.92165116436961081</v>
      </c>
      <c r="D15" s="31">
        <f>E15/(1+E14)</f>
        <v>0.93947314821101213</v>
      </c>
      <c r="E15" s="31">
        <f>F15/(1+F14)</f>
        <v>0.95899246384683268</v>
      </c>
      <c r="F15" s="31">
        <f>G15/(1+G14)</f>
        <v>0.97426844999660533</v>
      </c>
      <c r="G15" s="31">
        <f>H15/(1+H14)</f>
        <v>0.970873786407767</v>
      </c>
      <c r="H15" s="32">
        <v>1</v>
      </c>
    </row>
    <row r="16" spans="1:23" s="4" customFormat="1" ht="12.75" x14ac:dyDescent="0.2"/>
    <row r="17" spans="1:23" s="4" customFormat="1" ht="12.75" x14ac:dyDescent="0.2"/>
    <row r="18" spans="1:23" ht="17.25" customHeight="1" x14ac:dyDescent="0.2">
      <c r="A18" s="4"/>
      <c r="B18" s="33" t="s">
        <v>41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4"/>
    </row>
    <row r="19" spans="1:23" s="13" customFormat="1" ht="13.5" thickBot="1" x14ac:dyDescent="0.25">
      <c r="A19" s="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4"/>
      <c r="V19" s="4"/>
      <c r="W19" s="4"/>
    </row>
    <row r="20" spans="1:23" s="35" customFormat="1" ht="24.75" customHeight="1" thickBot="1" x14ac:dyDescent="0.3">
      <c r="A20" s="4"/>
      <c r="B20" s="36" t="s">
        <v>8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4"/>
      <c r="V20" s="4"/>
      <c r="W20" s="4"/>
    </row>
    <row r="21" spans="1:23" s="13" customFormat="1" ht="15.75" x14ac:dyDescent="0.25">
      <c r="A21" s="4"/>
      <c r="B21" s="38"/>
      <c r="C21" s="39"/>
      <c r="D21" s="234" t="s">
        <v>9</v>
      </c>
      <c r="E21" s="235"/>
      <c r="F21" s="235"/>
      <c r="G21" s="235"/>
      <c r="H21" s="236"/>
      <c r="I21" s="4"/>
      <c r="J21" s="4"/>
      <c r="K21" s="234" t="s">
        <v>9</v>
      </c>
      <c r="L21" s="235"/>
      <c r="M21" s="235"/>
      <c r="N21" s="235"/>
      <c r="O21" s="236"/>
      <c r="P21" s="225" t="s">
        <v>10</v>
      </c>
      <c r="Q21" s="226"/>
      <c r="R21" s="226"/>
      <c r="S21" s="226"/>
      <c r="T21" s="227"/>
      <c r="U21" s="4"/>
      <c r="V21" s="4"/>
      <c r="W21" s="4"/>
    </row>
    <row r="22" spans="1:23" s="13" customFormat="1" ht="13.5" thickBot="1" x14ac:dyDescent="0.25">
      <c r="A22" s="4"/>
      <c r="B22" s="40"/>
      <c r="C22" s="41"/>
      <c r="D22" s="237" t="s">
        <v>42</v>
      </c>
      <c r="E22" s="238"/>
      <c r="F22" s="238"/>
      <c r="G22" s="238"/>
      <c r="H22" s="239"/>
      <c r="I22" s="4"/>
      <c r="J22" s="4"/>
      <c r="K22" s="237" t="s">
        <v>43</v>
      </c>
      <c r="L22" s="238"/>
      <c r="M22" s="238"/>
      <c r="N22" s="238"/>
      <c r="O22" s="239"/>
      <c r="P22" s="42"/>
      <c r="Q22" s="43"/>
      <c r="R22" s="43"/>
      <c r="S22" s="43"/>
      <c r="T22" s="44"/>
      <c r="U22" s="4"/>
      <c r="V22" s="4"/>
      <c r="W22" s="4"/>
    </row>
    <row r="23" spans="1:23" s="13" customFormat="1" ht="13.5" thickBot="1" x14ac:dyDescent="0.25">
      <c r="A23" s="4"/>
      <c r="B23" s="40"/>
      <c r="C23" s="45"/>
      <c r="D23" s="46" t="s">
        <v>37</v>
      </c>
      <c r="E23" s="47" t="s">
        <v>29</v>
      </c>
      <c r="F23" s="47" t="s">
        <v>38</v>
      </c>
      <c r="G23" s="47" t="s">
        <v>39</v>
      </c>
      <c r="H23" s="48" t="s">
        <v>40</v>
      </c>
      <c r="I23" s="4"/>
      <c r="J23" s="4"/>
      <c r="K23" s="46" t="s">
        <v>37</v>
      </c>
      <c r="L23" s="47" t="s">
        <v>29</v>
      </c>
      <c r="M23" s="47" t="s">
        <v>38</v>
      </c>
      <c r="N23" s="47" t="s">
        <v>39</v>
      </c>
      <c r="O23" s="48" t="s">
        <v>40</v>
      </c>
      <c r="P23" s="49" t="s">
        <v>44</v>
      </c>
      <c r="Q23" s="50" t="s">
        <v>45</v>
      </c>
      <c r="R23" s="50" t="s">
        <v>46</v>
      </c>
      <c r="S23" s="50" t="s">
        <v>47</v>
      </c>
      <c r="T23" s="51" t="s">
        <v>48</v>
      </c>
      <c r="U23" s="4"/>
      <c r="V23" s="4"/>
      <c r="W23" s="4"/>
    </row>
    <row r="24" spans="1:23" ht="12.75" x14ac:dyDescent="0.2">
      <c r="A24" s="4"/>
      <c r="B24" s="52" t="s">
        <v>11</v>
      </c>
      <c r="C24" s="53"/>
      <c r="D24" s="54">
        <v>11.982714482707106</v>
      </c>
      <c r="E24" s="55">
        <v>12.963992941602271</v>
      </c>
      <c r="F24" s="55">
        <v>13.917194525687922</v>
      </c>
      <c r="G24" s="55">
        <v>11.865609350039584</v>
      </c>
      <c r="H24" s="56">
        <v>12.355533399474199</v>
      </c>
      <c r="I24" s="4"/>
      <c r="J24" s="4"/>
      <c r="K24" s="57">
        <f>+D24/$C$15</f>
        <v>13.001355551807956</v>
      </c>
      <c r="L24" s="58">
        <f>+E24/$C$15</f>
        <v>14.066051715422459</v>
      </c>
      <c r="M24" s="58">
        <f>+F24/$C$15</f>
        <v>15.10028421133388</v>
      </c>
      <c r="N24" s="58">
        <f>+G24/$C$15</f>
        <v>12.874295404547555</v>
      </c>
      <c r="O24" s="59">
        <f>+H24/$C$15</f>
        <v>13.405867509455286</v>
      </c>
      <c r="P24" s="60"/>
      <c r="Q24" s="60"/>
      <c r="R24" s="60"/>
      <c r="S24" s="60"/>
      <c r="T24" s="61"/>
      <c r="U24" s="4"/>
    </row>
    <row r="25" spans="1:23" ht="12.75" x14ac:dyDescent="0.2">
      <c r="A25" s="4"/>
      <c r="B25" s="62" t="s">
        <v>12</v>
      </c>
      <c r="C25" s="63"/>
      <c r="D25" s="64"/>
      <c r="E25" s="65"/>
      <c r="F25" s="65"/>
      <c r="G25" s="65"/>
      <c r="H25" s="66"/>
      <c r="I25" s="4"/>
      <c r="J25" s="4"/>
      <c r="K25" s="67"/>
      <c r="L25" s="68"/>
      <c r="M25" s="68"/>
      <c r="N25" s="68"/>
      <c r="O25" s="69"/>
      <c r="P25" s="60"/>
      <c r="Q25" s="60"/>
      <c r="R25" s="60"/>
      <c r="S25" s="60"/>
      <c r="T25" s="61"/>
      <c r="U25" s="4"/>
    </row>
    <row r="26" spans="1:23" ht="12.75" x14ac:dyDescent="0.2">
      <c r="A26" s="4"/>
      <c r="B26" s="70" t="s">
        <v>13</v>
      </c>
      <c r="C26" s="71"/>
      <c r="D26" s="72">
        <v>6.4502837662057749E-2</v>
      </c>
      <c r="E26" s="73">
        <v>6.689599064229039E-2</v>
      </c>
      <c r="F26" s="73">
        <v>6.625406124071001E-2</v>
      </c>
      <c r="G26" s="73">
        <v>6.5353239453482356E-2</v>
      </c>
      <c r="H26" s="74">
        <v>6.4415279601242062E-2</v>
      </c>
      <c r="I26" s="4"/>
      <c r="J26" s="4"/>
      <c r="K26" s="75">
        <f t="shared" ref="K26:O29" si="0">-D26/$C$15</f>
        <v>-6.9986172812114084E-2</v>
      </c>
      <c r="L26" s="76">
        <f t="shared" si="0"/>
        <v>-7.2582765832065951E-2</v>
      </c>
      <c r="M26" s="76">
        <f t="shared" si="0"/>
        <v>-7.1886266520399103E-2</v>
      </c>
      <c r="N26" s="76">
        <f t="shared" si="0"/>
        <v>-7.0908866586397182E-2</v>
      </c>
      <c r="O26" s="77">
        <f t="shared" si="0"/>
        <v>-6.9891171509885414E-2</v>
      </c>
      <c r="P26" s="60"/>
      <c r="Q26" s="60"/>
      <c r="R26" s="60"/>
      <c r="S26" s="60"/>
      <c r="T26" s="61"/>
      <c r="U26" s="4"/>
    </row>
    <row r="27" spans="1:23" ht="12.75" x14ac:dyDescent="0.2">
      <c r="A27" s="4"/>
      <c r="B27" s="70" t="s">
        <v>14</v>
      </c>
      <c r="C27" s="71"/>
      <c r="D27" s="72">
        <v>0.36561955424399994</v>
      </c>
      <c r="E27" s="73">
        <v>1.2652143613477198</v>
      </c>
      <c r="F27" s="73">
        <v>2.1302859019257925</v>
      </c>
      <c r="G27" s="73">
        <v>0</v>
      </c>
      <c r="H27" s="74">
        <v>0.41054404728959171</v>
      </c>
      <c r="I27" s="4"/>
      <c r="J27" s="4"/>
      <c r="K27" s="75">
        <f t="shared" si="0"/>
        <v>-0.3967005830173021</v>
      </c>
      <c r="L27" s="76">
        <f t="shared" si="0"/>
        <v>-1.3727692322865981</v>
      </c>
      <c r="M27" s="76">
        <f t="shared" si="0"/>
        <v>-2.3113798194817683</v>
      </c>
      <c r="N27" s="76">
        <f t="shared" si="0"/>
        <v>0</v>
      </c>
      <c r="O27" s="77">
        <f t="shared" si="0"/>
        <v>-0.44544407164113425</v>
      </c>
      <c r="P27" s="60"/>
      <c r="Q27" s="60"/>
      <c r="R27" s="60"/>
      <c r="S27" s="60"/>
      <c r="T27" s="61"/>
      <c r="U27" s="4"/>
    </row>
    <row r="28" spans="1:23" ht="25.5" x14ac:dyDescent="0.2">
      <c r="A28" s="4"/>
      <c r="B28" s="78" t="s">
        <v>15</v>
      </c>
      <c r="C28" s="71"/>
      <c r="D28" s="72"/>
      <c r="E28" s="73"/>
      <c r="F28" s="73"/>
      <c r="G28" s="73"/>
      <c r="H28" s="74"/>
      <c r="I28" s="4"/>
      <c r="J28" s="224"/>
      <c r="K28" s="75">
        <f t="shared" si="0"/>
        <v>0</v>
      </c>
      <c r="L28" s="76">
        <f t="shared" si="0"/>
        <v>0</v>
      </c>
      <c r="M28" s="76">
        <f t="shared" si="0"/>
        <v>0</v>
      </c>
      <c r="N28" s="76">
        <f t="shared" si="0"/>
        <v>0</v>
      </c>
      <c r="O28" s="77">
        <f t="shared" si="0"/>
        <v>0</v>
      </c>
      <c r="P28" s="60"/>
      <c r="Q28" s="60"/>
      <c r="R28" s="60"/>
      <c r="S28" s="60"/>
      <c r="T28" s="61"/>
      <c r="U28" s="4"/>
    </row>
    <row r="29" spans="1:23" ht="12.75" x14ac:dyDescent="0.2">
      <c r="A29" s="4"/>
      <c r="B29" s="78"/>
      <c r="C29" s="71"/>
      <c r="D29" s="79"/>
      <c r="E29" s="80"/>
      <c r="F29" s="80"/>
      <c r="G29" s="80"/>
      <c r="H29" s="81"/>
      <c r="I29" s="4"/>
      <c r="J29" s="4"/>
      <c r="K29" s="75">
        <f t="shared" si="0"/>
        <v>0</v>
      </c>
      <c r="L29" s="76">
        <f t="shared" si="0"/>
        <v>0</v>
      </c>
      <c r="M29" s="76">
        <f t="shared" si="0"/>
        <v>0</v>
      </c>
      <c r="N29" s="76">
        <f t="shared" si="0"/>
        <v>0</v>
      </c>
      <c r="O29" s="77">
        <f t="shared" si="0"/>
        <v>0</v>
      </c>
      <c r="P29" s="60"/>
      <c r="Q29" s="60"/>
      <c r="R29" s="60"/>
      <c r="S29" s="60"/>
      <c r="T29" s="61"/>
      <c r="U29" s="4"/>
    </row>
    <row r="30" spans="1:23" ht="12.75" x14ac:dyDescent="0.2">
      <c r="A30" s="4"/>
      <c r="B30" s="82" t="s">
        <v>16</v>
      </c>
      <c r="C30" s="83"/>
      <c r="D30" s="79"/>
      <c r="E30" s="80"/>
      <c r="F30" s="80"/>
      <c r="G30" s="80"/>
      <c r="H30" s="81"/>
      <c r="I30" s="4"/>
      <c r="J30" s="4"/>
      <c r="K30" s="75">
        <f t="shared" ref="K30:O31" si="1">D30/$C$15</f>
        <v>0</v>
      </c>
      <c r="L30" s="76">
        <f t="shared" si="1"/>
        <v>0</v>
      </c>
      <c r="M30" s="76">
        <f t="shared" si="1"/>
        <v>0</v>
      </c>
      <c r="N30" s="76">
        <f t="shared" si="1"/>
        <v>0</v>
      </c>
      <c r="O30" s="77">
        <f t="shared" si="1"/>
        <v>0</v>
      </c>
      <c r="P30" s="60"/>
      <c r="Q30" s="60"/>
      <c r="R30" s="60"/>
      <c r="S30" s="60"/>
      <c r="T30" s="61"/>
      <c r="U30" s="4"/>
    </row>
    <row r="31" spans="1:23" ht="13.5" thickBot="1" x14ac:dyDescent="0.25">
      <c r="A31" s="4"/>
      <c r="B31" s="84" t="s">
        <v>17</v>
      </c>
      <c r="C31" s="85"/>
      <c r="D31" s="79"/>
      <c r="E31" s="80"/>
      <c r="F31" s="80"/>
      <c r="G31" s="73">
        <v>-0.4026600022792004</v>
      </c>
      <c r="H31" s="74">
        <v>-0.4026600022792004</v>
      </c>
      <c r="I31" s="4"/>
      <c r="J31" s="4"/>
      <c r="K31" s="75">
        <f t="shared" si="1"/>
        <v>0</v>
      </c>
      <c r="L31" s="76">
        <f t="shared" si="1"/>
        <v>0</v>
      </c>
      <c r="M31" s="76">
        <f t="shared" si="1"/>
        <v>0</v>
      </c>
      <c r="N31" s="76">
        <f t="shared" si="1"/>
        <v>-0.43688981020776013</v>
      </c>
      <c r="O31" s="77">
        <f t="shared" si="1"/>
        <v>-0.43688981020776013</v>
      </c>
      <c r="P31" s="60"/>
      <c r="Q31" s="60"/>
      <c r="R31" s="60"/>
      <c r="S31" s="60"/>
      <c r="T31" s="61"/>
      <c r="U31" s="4"/>
    </row>
    <row r="32" spans="1:23" s="4" customFormat="1" ht="13.5" thickBot="1" x14ac:dyDescent="0.25">
      <c r="B32" s="86" t="s">
        <v>18</v>
      </c>
      <c r="C32" s="87"/>
      <c r="D32" s="88">
        <f>D24-SUM(D26:D29)+SUM(D30:D31)</f>
        <v>11.552592090801049</v>
      </c>
      <c r="E32" s="88">
        <f>E24-SUM(E26:E29)+SUM(E30:E31)</f>
        <v>11.63188258961226</v>
      </c>
      <c r="F32" s="88">
        <f>F24-SUM(F26:F29)+SUM(F30:F31)</f>
        <v>11.720654562521419</v>
      </c>
      <c r="G32" s="88">
        <f>G24-SUM(G26:G29)+SUM(G30:G31)</f>
        <v>11.397596108306901</v>
      </c>
      <c r="H32" s="223">
        <f>H24-SUM(H26:H29)+SUM(H30:H31)</f>
        <v>11.477914070304164</v>
      </c>
      <c r="K32" s="89">
        <f>+SUM(K24:K31)</f>
        <v>12.534668795978538</v>
      </c>
      <c r="L32" s="89">
        <f>+SUM(L24:L31)</f>
        <v>12.620699717303793</v>
      </c>
      <c r="M32" s="89">
        <f>+SUM(M24:M31)</f>
        <v>12.717018125331712</v>
      </c>
      <c r="N32" s="89">
        <f>+SUM(N24:N31)</f>
        <v>12.366496727753399</v>
      </c>
      <c r="O32" s="89">
        <f>+SUM(O24:O31)</f>
        <v>12.453642456096507</v>
      </c>
      <c r="P32" s="90"/>
      <c r="Q32" s="90"/>
      <c r="R32" s="90"/>
      <c r="S32" s="90"/>
      <c r="T32" s="91"/>
    </row>
    <row r="33" spans="1:23" s="4" customFormat="1" thickBot="1" x14ac:dyDescent="0.25">
      <c r="B33" s="92"/>
      <c r="C33" s="93"/>
      <c r="D33" s="94"/>
      <c r="E33" s="94"/>
      <c r="F33" s="94"/>
      <c r="G33" s="94"/>
      <c r="H33" s="95"/>
      <c r="I33" s="96"/>
      <c r="J33" s="93"/>
      <c r="K33" s="93"/>
      <c r="L33" s="93"/>
      <c r="M33" s="93"/>
      <c r="N33" s="222"/>
      <c r="O33" s="93"/>
      <c r="P33" s="97"/>
      <c r="Q33" s="97"/>
      <c r="R33" s="97"/>
      <c r="S33" s="97"/>
      <c r="T33" s="98"/>
    </row>
    <row r="34" spans="1:23" s="35" customFormat="1" ht="25.5" customHeight="1" thickBot="1" x14ac:dyDescent="0.3">
      <c r="A34" s="4"/>
      <c r="B34" s="36" t="s">
        <v>19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99"/>
      <c r="U34" s="4"/>
      <c r="V34" s="4"/>
      <c r="W34" s="4"/>
    </row>
    <row r="35" spans="1:23" s="35" customFormat="1" ht="25.5" customHeight="1" x14ac:dyDescent="0.25">
      <c r="A35" s="4"/>
      <c r="B35" s="100"/>
      <c r="C35" s="101"/>
      <c r="D35" s="234" t="s">
        <v>9</v>
      </c>
      <c r="E35" s="235"/>
      <c r="F35" s="235"/>
      <c r="G35" s="235"/>
      <c r="H35" s="236"/>
      <c r="I35" s="4"/>
      <c r="J35" s="4"/>
      <c r="K35" s="244" t="s">
        <v>9</v>
      </c>
      <c r="L35" s="245"/>
      <c r="M35" s="245"/>
      <c r="N35" s="245"/>
      <c r="O35" s="246"/>
      <c r="P35" s="102"/>
      <c r="Q35" s="103"/>
      <c r="R35" s="103"/>
      <c r="S35" s="103"/>
      <c r="T35" s="104"/>
      <c r="U35" s="4"/>
      <c r="V35" s="4"/>
      <c r="W35" s="4"/>
    </row>
    <row r="36" spans="1:23" s="13" customFormat="1" ht="13.5" thickBot="1" x14ac:dyDescent="0.25">
      <c r="A36" s="4"/>
      <c r="B36" s="100"/>
      <c r="C36" s="41"/>
      <c r="D36" s="237" t="s">
        <v>20</v>
      </c>
      <c r="E36" s="238"/>
      <c r="F36" s="238"/>
      <c r="G36" s="238"/>
      <c r="H36" s="239"/>
      <c r="I36" s="4"/>
      <c r="J36" s="4"/>
      <c r="K36" s="237" t="s">
        <v>43</v>
      </c>
      <c r="L36" s="238"/>
      <c r="M36" s="238"/>
      <c r="N36" s="238"/>
      <c r="O36" s="239"/>
      <c r="P36" s="105"/>
      <c r="Q36" s="106"/>
      <c r="R36" s="106"/>
      <c r="S36" s="106"/>
      <c r="T36" s="107"/>
      <c r="U36" s="4"/>
      <c r="V36" s="4"/>
      <c r="W36" s="4"/>
    </row>
    <row r="37" spans="1:23" s="13" customFormat="1" ht="13.5" thickBot="1" x14ac:dyDescent="0.25">
      <c r="A37" s="4"/>
      <c r="B37" s="100"/>
      <c r="C37" s="45"/>
      <c r="D37" s="46" t="s">
        <v>37</v>
      </c>
      <c r="E37" s="47" t="s">
        <v>29</v>
      </c>
      <c r="F37" s="47" t="s">
        <v>38</v>
      </c>
      <c r="G37" s="47" t="s">
        <v>39</v>
      </c>
      <c r="H37" s="48" t="s">
        <v>40</v>
      </c>
      <c r="I37" s="4"/>
      <c r="J37" s="4"/>
      <c r="K37" s="46" t="s">
        <v>37</v>
      </c>
      <c r="L37" s="47" t="s">
        <v>29</v>
      </c>
      <c r="M37" s="47" t="s">
        <v>38</v>
      </c>
      <c r="N37" s="47" t="s">
        <v>39</v>
      </c>
      <c r="O37" s="48" t="s">
        <v>40</v>
      </c>
      <c r="P37" s="105"/>
      <c r="Q37" s="106"/>
      <c r="R37" s="106"/>
      <c r="S37" s="106"/>
      <c r="T37" s="107"/>
      <c r="U37" s="4"/>
      <c r="V37" s="4"/>
      <c r="W37" s="4"/>
    </row>
    <row r="38" spans="1:23" s="4" customFormat="1" ht="12.75" x14ac:dyDescent="0.2">
      <c r="B38" s="52" t="s">
        <v>21</v>
      </c>
      <c r="C38" s="53"/>
      <c r="D38" s="54">
        <v>12.221570514673159</v>
      </c>
      <c r="E38" s="55">
        <v>11.748571738152711</v>
      </c>
      <c r="F38" s="55">
        <v>12.049037235418451</v>
      </c>
      <c r="G38" s="108">
        <v>11.365898045162083</v>
      </c>
      <c r="H38" s="109"/>
      <c r="K38" s="110">
        <f>+D38/D$15*(1+D$14)^0.5</f>
        <v>13.134137058195657</v>
      </c>
      <c r="L38" s="111">
        <f>+E38/E$15*(1+E$14)^0.5</f>
        <v>12.377567119928781</v>
      </c>
      <c r="M38" s="111">
        <f>+F38/F$15*(1+F$14)^0.5</f>
        <v>12.465377348458448</v>
      </c>
      <c r="N38" s="112">
        <f>+G38/G$15*(1+G$14)^0.5</f>
        <v>11.686461937009115</v>
      </c>
      <c r="O38" s="113"/>
      <c r="P38" s="114"/>
      <c r="Q38" s="114"/>
      <c r="R38" s="114"/>
      <c r="S38" s="114"/>
      <c r="T38" s="115"/>
    </row>
    <row r="39" spans="1:23" s="4" customFormat="1" ht="12.75" x14ac:dyDescent="0.2">
      <c r="B39" s="62" t="s">
        <v>22</v>
      </c>
      <c r="C39" s="63"/>
      <c r="D39" s="116"/>
      <c r="E39" s="117"/>
      <c r="F39" s="117"/>
      <c r="G39" s="118"/>
      <c r="H39" s="119"/>
      <c r="K39" s="120"/>
      <c r="L39" s="121"/>
      <c r="M39" s="121"/>
      <c r="N39" s="122"/>
      <c r="O39" s="123"/>
      <c r="P39" s="114"/>
      <c r="Q39" s="114"/>
      <c r="R39" s="114"/>
      <c r="S39" s="114"/>
      <c r="T39" s="115"/>
    </row>
    <row r="40" spans="1:23" s="4" customFormat="1" ht="12.75" x14ac:dyDescent="0.2">
      <c r="B40" s="70" t="s">
        <v>13</v>
      </c>
      <c r="C40" s="71"/>
      <c r="D40" s="72">
        <v>6.4502837662057777E-2</v>
      </c>
      <c r="E40" s="73">
        <v>6.6472816701770715E-2</v>
      </c>
      <c r="F40" s="73">
        <v>6.6677525299859847E-2</v>
      </c>
      <c r="G40" s="124">
        <v>6.839267655488239E-2</v>
      </c>
      <c r="H40" s="119"/>
      <c r="K40" s="125">
        <f t="shared" ref="K40:N46" si="2">-D40/D$15*(1+D$14)^0.5</f>
        <v>-6.9319168880863591E-2</v>
      </c>
      <c r="L40" s="126">
        <f t="shared" si="2"/>
        <v>-7.0031640331649256E-2</v>
      </c>
      <c r="M40" s="126">
        <f t="shared" si="2"/>
        <v>-6.8981487672800976E-2</v>
      </c>
      <c r="N40" s="127">
        <f t="shared" si="2"/>
        <v>-7.0321624226518456E-2</v>
      </c>
      <c r="O40" s="128"/>
      <c r="P40" s="114"/>
      <c r="Q40" s="114"/>
      <c r="R40" s="114"/>
      <c r="S40" s="114"/>
      <c r="T40" s="115"/>
    </row>
    <row r="41" spans="1:23" s="4" customFormat="1" ht="12.75" x14ac:dyDescent="0.2">
      <c r="B41" s="70" t="s">
        <v>14</v>
      </c>
      <c r="C41" s="71"/>
      <c r="D41" s="72">
        <v>5.6908599999999998E-3</v>
      </c>
      <c r="E41" s="73">
        <v>1.5975693299999996</v>
      </c>
      <c r="F41" s="73">
        <v>0.77135990999999993</v>
      </c>
      <c r="G41" s="124">
        <v>0.4752595614051951</v>
      </c>
      <c r="H41" s="119"/>
      <c r="K41" s="125">
        <f t="shared" si="2"/>
        <v>-6.1157880756213291E-3</v>
      </c>
      <c r="L41" s="126">
        <f t="shared" si="2"/>
        <v>-1.6831000441185386</v>
      </c>
      <c r="M41" s="126">
        <f t="shared" si="2"/>
        <v>-0.79801333183356338</v>
      </c>
      <c r="N41" s="127">
        <f t="shared" si="2"/>
        <v>-0.48866378639790575</v>
      </c>
      <c r="O41" s="128"/>
      <c r="P41" s="114"/>
      <c r="Q41" s="114"/>
      <c r="R41" s="114"/>
      <c r="S41" s="114"/>
      <c r="T41" s="115"/>
    </row>
    <row r="42" spans="1:23" s="4" customFormat="1" ht="25.5" x14ac:dyDescent="0.2">
      <c r="B42" s="78" t="s">
        <v>23</v>
      </c>
      <c r="C42" s="71"/>
      <c r="D42" s="79"/>
      <c r="E42" s="80"/>
      <c r="F42" s="80"/>
      <c r="G42" s="130"/>
      <c r="H42" s="119"/>
      <c r="K42" s="125">
        <f t="shared" si="2"/>
        <v>0</v>
      </c>
      <c r="L42" s="126">
        <f t="shared" si="2"/>
        <v>0</v>
      </c>
      <c r="M42" s="126">
        <f t="shared" si="2"/>
        <v>0</v>
      </c>
      <c r="N42" s="127">
        <f t="shared" si="2"/>
        <v>0</v>
      </c>
      <c r="O42" s="131"/>
      <c r="P42" s="114"/>
      <c r="Q42" s="114"/>
      <c r="R42" s="114"/>
      <c r="S42" s="114"/>
      <c r="T42" s="115"/>
      <c r="U42" s="129"/>
    </row>
    <row r="43" spans="1:23" s="4" customFormat="1" ht="25.5" x14ac:dyDescent="0.2">
      <c r="B43" s="78" t="s">
        <v>15</v>
      </c>
      <c r="C43" s="71"/>
      <c r="D43" s="72"/>
      <c r="E43" s="73"/>
      <c r="F43" s="73"/>
      <c r="G43" s="130"/>
      <c r="H43" s="119"/>
      <c r="K43" s="125">
        <f t="shared" si="2"/>
        <v>0</v>
      </c>
      <c r="L43" s="126">
        <f t="shared" si="2"/>
        <v>0</v>
      </c>
      <c r="M43" s="126">
        <f t="shared" si="2"/>
        <v>0</v>
      </c>
      <c r="N43" s="127">
        <f t="shared" si="2"/>
        <v>0</v>
      </c>
      <c r="O43" s="131"/>
      <c r="P43" s="114"/>
      <c r="Q43" s="114"/>
      <c r="R43" s="114"/>
      <c r="S43" s="114"/>
      <c r="T43" s="115"/>
      <c r="U43" s="129"/>
    </row>
    <row r="44" spans="1:23" s="4" customFormat="1" ht="14.25" x14ac:dyDescent="0.2">
      <c r="B44" s="70"/>
      <c r="C44" s="71"/>
      <c r="D44" s="132"/>
      <c r="E44" s="133"/>
      <c r="F44" s="133"/>
      <c r="G44" s="134"/>
      <c r="H44" s="119"/>
      <c r="K44" s="135">
        <f t="shared" si="2"/>
        <v>0</v>
      </c>
      <c r="L44" s="136">
        <f t="shared" si="2"/>
        <v>0</v>
      </c>
      <c r="M44" s="136">
        <f t="shared" si="2"/>
        <v>0</v>
      </c>
      <c r="N44" s="137">
        <f t="shared" si="2"/>
        <v>0</v>
      </c>
      <c r="O44" s="131"/>
      <c r="P44" s="114"/>
      <c r="Q44" s="114"/>
      <c r="R44" s="114"/>
      <c r="S44" s="114"/>
      <c r="T44" s="115"/>
      <c r="U44" s="129"/>
    </row>
    <row r="45" spans="1:23" s="4" customFormat="1" thickBot="1" x14ac:dyDescent="0.25">
      <c r="B45" s="78"/>
      <c r="C45" s="71"/>
      <c r="D45" s="132"/>
      <c r="E45" s="133"/>
      <c r="F45" s="133"/>
      <c r="G45" s="134"/>
      <c r="H45" s="119"/>
      <c r="K45" s="135">
        <f t="shared" si="2"/>
        <v>0</v>
      </c>
      <c r="L45" s="136">
        <f t="shared" si="2"/>
        <v>0</v>
      </c>
      <c r="M45" s="136">
        <f t="shared" si="2"/>
        <v>0</v>
      </c>
      <c r="N45" s="137">
        <f t="shared" si="2"/>
        <v>0</v>
      </c>
      <c r="O45" s="131"/>
      <c r="P45" s="114"/>
      <c r="Q45" s="114"/>
      <c r="R45" s="114"/>
      <c r="S45" s="114"/>
      <c r="T45" s="115"/>
      <c r="U45" s="129"/>
    </row>
    <row r="46" spans="1:23" s="4" customFormat="1" ht="15.75" thickBot="1" x14ac:dyDescent="0.3">
      <c r="B46" s="138" t="s">
        <v>24</v>
      </c>
      <c r="C46" s="83"/>
      <c r="D46" s="139"/>
      <c r="E46" s="140"/>
      <c r="F46" s="140"/>
      <c r="G46" s="141"/>
      <c r="H46" s="142"/>
      <c r="K46" s="135">
        <f t="shared" si="2"/>
        <v>0</v>
      </c>
      <c r="L46" s="136">
        <f t="shared" si="2"/>
        <v>0</v>
      </c>
      <c r="M46" s="136">
        <f t="shared" si="2"/>
        <v>0</v>
      </c>
      <c r="N46" s="137">
        <f t="shared" si="2"/>
        <v>0</v>
      </c>
      <c r="O46" s="131"/>
      <c r="P46" s="114"/>
      <c r="Q46" s="114"/>
      <c r="R46" s="114"/>
      <c r="S46" s="114"/>
      <c r="T46" s="115"/>
      <c r="U46" s="217" t="s">
        <v>29</v>
      </c>
      <c r="V46" s="218" t="s">
        <v>30</v>
      </c>
    </row>
    <row r="47" spans="1:23" s="4" customFormat="1" ht="15.75" thickBot="1" x14ac:dyDescent="0.3">
      <c r="B47" s="86" t="s">
        <v>25</v>
      </c>
      <c r="C47" s="87"/>
      <c r="D47" s="143">
        <f>+D38-SUM(D40:D46)</f>
        <v>12.151376817011101</v>
      </c>
      <c r="E47" s="144">
        <f>+E38-SUM(E40:E46)</f>
        <v>10.08452959145094</v>
      </c>
      <c r="F47" s="144">
        <f>+F38-SUM(F40:F46)</f>
        <v>11.210999800118591</v>
      </c>
      <c r="G47" s="145">
        <f>+G38-SUM(G40:G46)</f>
        <v>10.822245807202005</v>
      </c>
      <c r="H47" s="146"/>
      <c r="K47" s="147">
        <f>K38+SUM(K40:K46)</f>
        <v>13.058702101239172</v>
      </c>
      <c r="L47" s="148">
        <f t="shared" ref="L47:N47" si="3">L38+SUM(L40:L46)</f>
        <v>10.624435435478592</v>
      </c>
      <c r="M47" s="148">
        <f t="shared" si="3"/>
        <v>11.598382528952083</v>
      </c>
      <c r="N47" s="149">
        <f t="shared" si="3"/>
        <v>11.12747652638469</v>
      </c>
      <c r="O47" s="150">
        <f>(O32-(LOOKUP(U46,K23:O23,K32:O32)-LOOKUP(U46,K37:O37,K47:O47)))+U47</f>
        <v>10.457378174271305</v>
      </c>
      <c r="P47" s="151"/>
      <c r="Q47" s="151"/>
      <c r="R47" s="151"/>
      <c r="S47" s="151"/>
      <c r="T47" s="152"/>
      <c r="U47" s="219">
        <v>0</v>
      </c>
      <c r="V47" s="218" t="s">
        <v>31</v>
      </c>
    </row>
    <row r="48" spans="1:23" s="4" customFormat="1" ht="39.950000000000003" customHeight="1" thickBot="1" x14ac:dyDescent="0.25"/>
    <row r="49" spans="1:23" s="13" customFormat="1" ht="18.75" thickBo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153" t="s">
        <v>49</v>
      </c>
      <c r="L49" s="154"/>
      <c r="M49" s="154"/>
      <c r="N49" s="154"/>
      <c r="O49" s="154"/>
      <c r="P49" s="154"/>
      <c r="Q49" s="154"/>
      <c r="R49" s="154"/>
      <c r="S49" s="154"/>
      <c r="T49" s="155"/>
      <c r="U49" s="4"/>
      <c r="V49" s="4"/>
      <c r="W49" s="4"/>
    </row>
    <row r="50" spans="1:23" s="13" customFormat="1" ht="13.5" thickBo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237" t="s">
        <v>43</v>
      </c>
      <c r="L50" s="238"/>
      <c r="M50" s="238"/>
      <c r="N50" s="238"/>
      <c r="O50" s="239"/>
      <c r="P50" s="156"/>
      <c r="Q50" s="156"/>
      <c r="R50" s="156"/>
      <c r="S50" s="156"/>
      <c r="T50" s="157"/>
      <c r="U50" s="4"/>
      <c r="V50" s="4"/>
      <c r="W50" s="4"/>
    </row>
    <row r="51" spans="1:23" s="13" customFormat="1" ht="13.5" thickBo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6" t="s">
        <v>37</v>
      </c>
      <c r="L51" s="47" t="s">
        <v>29</v>
      </c>
      <c r="M51" s="47" t="s">
        <v>38</v>
      </c>
      <c r="N51" s="47" t="s">
        <v>39</v>
      </c>
      <c r="O51" s="48" t="s">
        <v>40</v>
      </c>
      <c r="P51" s="114"/>
      <c r="Q51" s="114"/>
      <c r="R51" s="114"/>
      <c r="S51" s="114"/>
      <c r="T51" s="115"/>
      <c r="U51" s="4"/>
      <c r="V51" s="4"/>
      <c r="W51" s="4"/>
    </row>
    <row r="52" spans="1:23" s="4" customFormat="1" ht="13.5" thickBot="1" x14ac:dyDescent="0.25">
      <c r="K52" s="158">
        <f>(K32-K47)</f>
        <v>-0.52403330526063385</v>
      </c>
      <c r="L52" s="159">
        <f>(L32-L47)-(K32-K47)</f>
        <v>2.5202975870858353</v>
      </c>
      <c r="M52" s="159">
        <f>(M32-M47)-(L32-L47)</f>
        <v>-0.87762868544557193</v>
      </c>
      <c r="N52" s="159">
        <f>(N32-N47)-(M32-M47)</f>
        <v>0.12038460498907888</v>
      </c>
      <c r="O52" s="160">
        <f>(O32-O47)-(N32-N47)</f>
        <v>0.75724408045649305</v>
      </c>
      <c r="P52" s="151"/>
      <c r="Q52" s="151"/>
      <c r="R52" s="151"/>
      <c r="S52" s="151"/>
      <c r="T52" s="152"/>
    </row>
    <row r="53" spans="1:23" s="4" customFormat="1" ht="13.5" thickBot="1" x14ac:dyDescent="0.25">
      <c r="K53" s="161"/>
      <c r="L53" s="161"/>
      <c r="M53" s="161"/>
      <c r="N53" s="161"/>
      <c r="O53" s="161"/>
      <c r="P53" s="161"/>
      <c r="Q53" s="161"/>
      <c r="R53" s="161"/>
      <c r="S53" s="161"/>
      <c r="T53" s="161"/>
    </row>
    <row r="54" spans="1:23" s="4" customFormat="1" ht="18.75" thickBot="1" x14ac:dyDescent="0.25">
      <c r="K54" s="153" t="s">
        <v>26</v>
      </c>
      <c r="L54" s="154"/>
      <c r="M54" s="154"/>
      <c r="N54" s="154"/>
      <c r="O54" s="154"/>
      <c r="P54" s="154"/>
      <c r="Q54" s="154"/>
      <c r="R54" s="154"/>
      <c r="S54" s="154"/>
      <c r="T54" s="155"/>
    </row>
    <row r="55" spans="1:23" s="13" customFormat="1" ht="18.75" thickBo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240" t="s">
        <v>43</v>
      </c>
      <c r="L55" s="241"/>
      <c r="M55" s="241"/>
      <c r="N55" s="241"/>
      <c r="O55" s="241"/>
      <c r="P55" s="241"/>
      <c r="Q55" s="242"/>
      <c r="R55" s="242"/>
      <c r="S55" s="242"/>
      <c r="T55" s="243"/>
      <c r="U55" s="162" t="s">
        <v>27</v>
      </c>
      <c r="V55" s="163"/>
      <c r="W55" s="4"/>
    </row>
    <row r="56" spans="1:23" s="13" customFormat="1" ht="18.75" thickBo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6" t="s">
        <v>37</v>
      </c>
      <c r="L56" s="47" t="s">
        <v>29</v>
      </c>
      <c r="M56" s="47" t="s">
        <v>38</v>
      </c>
      <c r="N56" s="47" t="s">
        <v>39</v>
      </c>
      <c r="O56" s="48" t="s">
        <v>40</v>
      </c>
      <c r="P56" s="49" t="s">
        <v>44</v>
      </c>
      <c r="Q56" s="50" t="s">
        <v>45</v>
      </c>
      <c r="R56" s="50" t="s">
        <v>46</v>
      </c>
      <c r="S56" s="50" t="s">
        <v>47</v>
      </c>
      <c r="T56" s="51" t="s">
        <v>48</v>
      </c>
      <c r="U56" s="164"/>
      <c r="V56" s="163"/>
      <c r="W56" s="4"/>
    </row>
    <row r="57" spans="1:23" s="4" customFormat="1" ht="13.5" thickBot="1" x14ac:dyDescent="0.25">
      <c r="J57" s="165" t="s">
        <v>37</v>
      </c>
      <c r="K57" s="166"/>
      <c r="L57" s="167">
        <f>$K$52</f>
        <v>-0.52403330526063385</v>
      </c>
      <c r="M57" s="111">
        <f>$K$52</f>
        <v>-0.52403330526063385</v>
      </c>
      <c r="N57" s="168">
        <f>$K$52</f>
        <v>-0.52403330526063385</v>
      </c>
      <c r="O57" s="169">
        <f>$K$52</f>
        <v>-0.52403330526063385</v>
      </c>
      <c r="P57" s="168">
        <f>$K$52</f>
        <v>-0.52403330526063385</v>
      </c>
      <c r="Q57" s="170"/>
      <c r="R57" s="171"/>
      <c r="S57" s="171"/>
      <c r="T57" s="172"/>
      <c r="U57" s="173"/>
    </row>
    <row r="58" spans="1:23" s="4" customFormat="1" ht="13.5" thickBot="1" x14ac:dyDescent="0.25">
      <c r="J58" s="174" t="s">
        <v>29</v>
      </c>
      <c r="K58" s="175"/>
      <c r="L58" s="176"/>
      <c r="M58" s="177">
        <f>$L$52</f>
        <v>2.5202975870858353</v>
      </c>
      <c r="N58" s="178">
        <f>$L$52</f>
        <v>2.5202975870858353</v>
      </c>
      <c r="O58" s="179">
        <f>$L$52</f>
        <v>2.5202975870858353</v>
      </c>
      <c r="P58" s="178">
        <f>$L$52</f>
        <v>2.5202975870858353</v>
      </c>
      <c r="Q58" s="180">
        <f>$L$52</f>
        <v>2.5202975870858353</v>
      </c>
      <c r="R58" s="181"/>
      <c r="S58" s="182"/>
      <c r="T58" s="183"/>
      <c r="U58" s="173"/>
    </row>
    <row r="59" spans="1:23" s="4" customFormat="1" ht="13.5" thickBot="1" x14ac:dyDescent="0.25">
      <c r="J59" s="174" t="s">
        <v>38</v>
      </c>
      <c r="K59" s="175"/>
      <c r="L59" s="182"/>
      <c r="M59" s="176"/>
      <c r="N59" s="184">
        <f>$M$52</f>
        <v>-0.87762868544557193</v>
      </c>
      <c r="O59" s="179">
        <f>$M$52</f>
        <v>-0.87762868544557193</v>
      </c>
      <c r="P59" s="178">
        <f>$M$52</f>
        <v>-0.87762868544557193</v>
      </c>
      <c r="Q59" s="126">
        <f>$M$52</f>
        <v>-0.87762868544557193</v>
      </c>
      <c r="R59" s="185">
        <f>$M$52</f>
        <v>-0.87762868544557193</v>
      </c>
      <c r="S59" s="181"/>
      <c r="T59" s="183"/>
      <c r="U59" s="173"/>
    </row>
    <row r="60" spans="1:23" s="4" customFormat="1" ht="13.5" thickBot="1" x14ac:dyDescent="0.25">
      <c r="J60" s="174" t="s">
        <v>39</v>
      </c>
      <c r="K60" s="175"/>
      <c r="L60" s="182"/>
      <c r="M60" s="182"/>
      <c r="N60" s="176"/>
      <c r="O60" s="186">
        <f>$N$52</f>
        <v>0.12038460498907888</v>
      </c>
      <c r="P60" s="187">
        <f>$N$52</f>
        <v>0.12038460498907888</v>
      </c>
      <c r="Q60" s="136">
        <f>$N$52</f>
        <v>0.12038460498907888</v>
      </c>
      <c r="R60" s="178">
        <f>$N$52</f>
        <v>0.12038460498907888</v>
      </c>
      <c r="S60" s="180">
        <f>$N$52</f>
        <v>0.12038460498907888</v>
      </c>
      <c r="T60" s="188"/>
      <c r="U60" s="173"/>
    </row>
    <row r="61" spans="1:23" s="4" customFormat="1" ht="13.5" thickBot="1" x14ac:dyDescent="0.25">
      <c r="J61" s="191" t="s">
        <v>40</v>
      </c>
      <c r="K61" s="192"/>
      <c r="L61" s="193"/>
      <c r="M61" s="193"/>
      <c r="N61" s="193"/>
      <c r="O61" s="194"/>
      <c r="P61" s="195">
        <f>+$O$52</f>
        <v>0.75724408045649305</v>
      </c>
      <c r="Q61" s="196">
        <f>+$O$52</f>
        <v>0.75724408045649305</v>
      </c>
      <c r="R61" s="195">
        <f>+$O$52</f>
        <v>0.75724408045649305</v>
      </c>
      <c r="S61" s="197">
        <f>+$O$52</f>
        <v>0.75724408045649305</v>
      </c>
      <c r="T61" s="160">
        <f>+$O$52</f>
        <v>0.75724408045649305</v>
      </c>
      <c r="U61" s="198"/>
    </row>
    <row r="62" spans="1:23" s="4" customFormat="1" ht="15.75" customHeight="1" thickBot="1" x14ac:dyDescent="0.25">
      <c r="B62" s="189"/>
      <c r="C62" s="189"/>
      <c r="D62" s="189"/>
      <c r="E62" s="190"/>
      <c r="F62" s="190"/>
      <c r="G62" s="190"/>
      <c r="H62" s="190"/>
      <c r="J62" s="199" t="s">
        <v>50</v>
      </c>
      <c r="K62" s="200"/>
      <c r="L62" s="201"/>
      <c r="M62" s="201"/>
      <c r="N62" s="201"/>
      <c r="O62" s="202"/>
      <c r="P62" s="203">
        <f>+SUM(P57:P61)</f>
        <v>1.9962642818252014</v>
      </c>
      <c r="Q62" s="204">
        <f>+SUM(Q57:Q61)</f>
        <v>2.5202975870858353</v>
      </c>
      <c r="R62" s="205">
        <f>+SUM(R57:R61)</f>
        <v>0</v>
      </c>
      <c r="S62" s="206">
        <f>+SUM(S57:S61)</f>
        <v>0.87762868544557193</v>
      </c>
      <c r="T62" s="203">
        <f>+SUM(T57:T61)</f>
        <v>0.75724408045649305</v>
      </c>
      <c r="U62" s="207">
        <f>+SUM(P62:T62)</f>
        <v>6.1514346348131017</v>
      </c>
    </row>
    <row r="63" spans="1:23" s="4" customFormat="1" thickBot="1" x14ac:dyDescent="0.25">
      <c r="B63" s="189"/>
      <c r="C63" s="189"/>
      <c r="D63" s="189"/>
      <c r="E63" s="190"/>
      <c r="F63" s="190"/>
      <c r="G63" s="190"/>
      <c r="H63" s="190"/>
      <c r="J63" s="208"/>
      <c r="K63" s="208"/>
      <c r="L63" s="208"/>
      <c r="M63" s="208"/>
      <c r="N63" s="208"/>
      <c r="O63" s="208"/>
      <c r="P63" s="209"/>
      <c r="Q63" s="209"/>
      <c r="R63" s="209"/>
      <c r="S63" s="209"/>
      <c r="T63" s="209"/>
      <c r="U63" s="129"/>
    </row>
    <row r="64" spans="1:23" thickBot="1" x14ac:dyDescent="0.25">
      <c r="A64" s="4"/>
      <c r="B64" s="189"/>
      <c r="C64" s="189"/>
      <c r="D64" s="189"/>
      <c r="E64" s="189"/>
      <c r="F64" s="189"/>
      <c r="G64" s="189"/>
      <c r="H64" s="189"/>
      <c r="I64" s="4"/>
      <c r="J64" s="199" t="s">
        <v>28</v>
      </c>
      <c r="K64" s="210"/>
      <c r="L64" s="211"/>
      <c r="M64" s="211"/>
      <c r="N64" s="211"/>
      <c r="O64" s="212"/>
      <c r="P64" s="213">
        <f>P62</f>
        <v>1.9962642818252014</v>
      </c>
      <c r="Q64" s="214">
        <f>Q62</f>
        <v>2.5202975870858353</v>
      </c>
      <c r="R64" s="215">
        <f>R62</f>
        <v>0</v>
      </c>
      <c r="S64" s="215">
        <f>S62</f>
        <v>0.87762868544557193</v>
      </c>
      <c r="T64" s="213">
        <f>T62</f>
        <v>0.75724408045649305</v>
      </c>
      <c r="U64" s="216">
        <f>+SUM(P64:T64)</f>
        <v>6.1514346348131017</v>
      </c>
    </row>
    <row r="65" x14ac:dyDescent="0.25"/>
  </sheetData>
  <mergeCells count="14">
    <mergeCell ref="K50:O50"/>
    <mergeCell ref="K55:T55"/>
    <mergeCell ref="D22:H22"/>
    <mergeCell ref="K22:O22"/>
    <mergeCell ref="D35:H35"/>
    <mergeCell ref="K35:O35"/>
    <mergeCell ref="D36:H36"/>
    <mergeCell ref="K36:O36"/>
    <mergeCell ref="P21:T21"/>
    <mergeCell ref="B7:D7"/>
    <mergeCell ref="C11:F11"/>
    <mergeCell ref="G11:H11"/>
    <mergeCell ref="D21:H21"/>
    <mergeCell ref="K21:O21"/>
  </mergeCells>
  <dataValidations count="1">
    <dataValidation type="list" allowBlank="1" showInputMessage="1" showErrorMessage="1" sqref="U46">
      <formula1>$K$37:$O$37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decision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Kelly, Jane</dc:creator>
  <cp:lastModifiedBy>Jane Kelly</cp:lastModifiedBy>
  <dcterms:created xsi:type="dcterms:W3CDTF">2020-11-12T04:29:06Z</dcterms:created>
  <dcterms:modified xsi:type="dcterms:W3CDTF">2020-11-25T14:02:42Z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